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4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5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6.xml" ContentType="application/vnd.openxmlformats-officedocument.themeOverrid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7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8.xml" ContentType="application/vnd.openxmlformats-officedocument.themeOverrid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9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0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1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12.xml" ContentType="application/vnd.openxmlformats-officedocument.themeOverride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13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14.xml" ContentType="application/vnd.openxmlformats-officedocument.themeOverride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15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1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0"/>
  <workbookPr/>
  <mc:AlternateContent xmlns:mc="http://schemas.openxmlformats.org/markup-compatibility/2006">
    <mc:Choice Requires="x15">
      <x15ac:absPath xmlns:x15ac="http://schemas.microsoft.com/office/spreadsheetml/2010/11/ac" url="/Users/heatherwander/Documents/VirginiaTech/research/NutrientData/MDL'S/"/>
    </mc:Choice>
  </mc:AlternateContent>
  <xr:revisionPtr revIDLastSave="0" documentId="13_ncr:1_{4ED0F9CD-C75E-0E47-B51C-40959BA46D5D}" xr6:coauthVersionLast="47" xr6:coauthVersionMax="47" xr10:uidLastSave="{00000000-0000-0000-0000-000000000000}"/>
  <bookViews>
    <workbookView xWindow="0" yWindow="500" windowWidth="28800" windowHeight="15940" firstSheet="1" activeTab="10" xr2:uid="{00000000-000D-0000-FFFF-FFFF00000000}"/>
  </bookViews>
  <sheets>
    <sheet name="rolling spiked blank" sheetId="89" r:id="rId1"/>
    <sheet name="rolling blanks" sheetId="92" r:id="rId2"/>
    <sheet name="rolling tap" sheetId="75" r:id="rId3"/>
    <sheet name="rolling spiked tap" sheetId="90" r:id="rId4"/>
    <sheet name="rolling spikes" sheetId="85" r:id="rId5"/>
    <sheet name="rolling dups" sheetId="91" r:id="rId6"/>
    <sheet name="rolling check single mass" sheetId="88" r:id="rId7"/>
    <sheet name="Range 2018 season" sheetId="82" r:id="rId8"/>
    <sheet name="Range wout inf beaver" sheetId="83" r:id="rId9"/>
    <sheet name="MDL 2020" sheetId="93" r:id="rId10"/>
    <sheet name="MDL 2021" sheetId="94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C96" i="94" l="1"/>
  <c r="BC90" i="93" l="1"/>
  <c r="BC80" i="93" l="1"/>
  <c r="BD80" i="93"/>
  <c r="BD82" i="93" s="1"/>
  <c r="BE80" i="93"/>
  <c r="BF80" i="93"/>
  <c r="BH80" i="93"/>
  <c r="BC81" i="93"/>
  <c r="BC82" i="93" s="1"/>
  <c r="BD81" i="93"/>
  <c r="BE81" i="93"/>
  <c r="BE82" i="93" s="1"/>
  <c r="BF81" i="93"/>
  <c r="BH81" i="93"/>
  <c r="BF82" i="93" l="1"/>
  <c r="BF313" i="92" l="1"/>
  <c r="BE313" i="92"/>
  <c r="BD313" i="92"/>
  <c r="BC313" i="92"/>
  <c r="BF305" i="92"/>
  <c r="BE305" i="92"/>
  <c r="BD305" i="92"/>
  <c r="BC305" i="92"/>
  <c r="BF304" i="92"/>
  <c r="BE304" i="92"/>
  <c r="BD304" i="92"/>
  <c r="BC304" i="92"/>
  <c r="BF135" i="89"/>
  <c r="BE135" i="89"/>
  <c r="BD135" i="89"/>
  <c r="BC135" i="89"/>
  <c r="BC126" i="89"/>
  <c r="BD126" i="89"/>
  <c r="BE126" i="89"/>
  <c r="BF126" i="89"/>
  <c r="BF125" i="89"/>
  <c r="BE125" i="89"/>
  <c r="BD125" i="89"/>
  <c r="BC125" i="89"/>
  <c r="BF306" i="92" l="1"/>
  <c r="BL38" i="92" l="1"/>
  <c r="BL39" i="92"/>
  <c r="BL323" i="92" s="1"/>
  <c r="BL40" i="92"/>
  <c r="BL41" i="92"/>
  <c r="BL42" i="92"/>
  <c r="BL43" i="92"/>
  <c r="BL44" i="92"/>
  <c r="BL45" i="92"/>
  <c r="BL46" i="92"/>
  <c r="BL47" i="92"/>
  <c r="BL48" i="92"/>
  <c r="BL49" i="92"/>
  <c r="BL50" i="92"/>
  <c r="BL51" i="92"/>
  <c r="BL52" i="92"/>
  <c r="BL53" i="92"/>
  <c r="BL54" i="92"/>
  <c r="BL55" i="92"/>
  <c r="BL56" i="92"/>
  <c r="BL57" i="92"/>
  <c r="BL58" i="92"/>
  <c r="BL59" i="92"/>
  <c r="BL60" i="92"/>
  <c r="BL61" i="92"/>
  <c r="BL62" i="92"/>
  <c r="BL63" i="92"/>
  <c r="BL64" i="92"/>
  <c r="BL65" i="92"/>
  <c r="BL66" i="92"/>
  <c r="BL67" i="92"/>
  <c r="BL68" i="92"/>
  <c r="BL69" i="92"/>
  <c r="BL70" i="92"/>
  <c r="BL71" i="92"/>
  <c r="BL72" i="92"/>
  <c r="BL73" i="92"/>
  <c r="BL74" i="92"/>
  <c r="BL75" i="92"/>
  <c r="BL76" i="92"/>
  <c r="BL77" i="92"/>
  <c r="BL78" i="92"/>
  <c r="BL79" i="92"/>
  <c r="BL80" i="92"/>
  <c r="BL81" i="92"/>
  <c r="BL82" i="92"/>
  <c r="BL83" i="92"/>
  <c r="BL84" i="92"/>
  <c r="BL85" i="92"/>
  <c r="BL86" i="92"/>
  <c r="BL87" i="92"/>
  <c r="BL88" i="92"/>
  <c r="BL89" i="92"/>
  <c r="BL90" i="92"/>
  <c r="BL91" i="92"/>
  <c r="BL92" i="92"/>
  <c r="BL93" i="92"/>
  <c r="BL94" i="92"/>
  <c r="BL95" i="92"/>
  <c r="BL96" i="92"/>
  <c r="BL97" i="92"/>
  <c r="BL98" i="92"/>
  <c r="BL99" i="92"/>
  <c r="BL100" i="92"/>
  <c r="BL101" i="92"/>
  <c r="BL102" i="92"/>
  <c r="BL103" i="92"/>
  <c r="BL104" i="92"/>
  <c r="BL105" i="92"/>
  <c r="BL106" i="92"/>
  <c r="BL107" i="92"/>
  <c r="BL108" i="92"/>
  <c r="BL109" i="92"/>
  <c r="BL110" i="92"/>
  <c r="BL111" i="92"/>
  <c r="BL112" i="92"/>
  <c r="BL113" i="92"/>
  <c r="BL114" i="92"/>
  <c r="BL115" i="92"/>
  <c r="BL116" i="92"/>
  <c r="BL117" i="92"/>
  <c r="BL118" i="92"/>
  <c r="BL119" i="92"/>
  <c r="BL120" i="92"/>
  <c r="BL121" i="92"/>
  <c r="BL122" i="92"/>
  <c r="BL123" i="92"/>
  <c r="BL124" i="92"/>
  <c r="BL125" i="92"/>
  <c r="BL126" i="92"/>
  <c r="BL127" i="92"/>
  <c r="BL128" i="92"/>
  <c r="BL129" i="92"/>
  <c r="BL130" i="92"/>
  <c r="BL131" i="92"/>
  <c r="BL132" i="92"/>
  <c r="BL133" i="92"/>
  <c r="BL134" i="92"/>
  <c r="BL135" i="92"/>
  <c r="BL136" i="92"/>
  <c r="BL137" i="92"/>
  <c r="BL138" i="92"/>
  <c r="BL139" i="92"/>
  <c r="BL140" i="92"/>
  <c r="BL141" i="92"/>
  <c r="BL142" i="92"/>
  <c r="BL143" i="92"/>
  <c r="BL144" i="92"/>
  <c r="BL145" i="92"/>
  <c r="BL146" i="92"/>
  <c r="BL147" i="92"/>
  <c r="BL148" i="92"/>
  <c r="BL149" i="92"/>
  <c r="BL150" i="92"/>
  <c r="BL151" i="92"/>
  <c r="BL152" i="92"/>
  <c r="BL153" i="92"/>
  <c r="BL154" i="92"/>
  <c r="BL155" i="92"/>
  <c r="BL156" i="92"/>
  <c r="BL157" i="92"/>
  <c r="BL158" i="92"/>
  <c r="BL159" i="92"/>
  <c r="BL160" i="92"/>
  <c r="BL161" i="92"/>
  <c r="BL162" i="92"/>
  <c r="BL163" i="92"/>
  <c r="BL164" i="92"/>
  <c r="BL165" i="92"/>
  <c r="BL166" i="92"/>
  <c r="BL167" i="92"/>
  <c r="BL168" i="92"/>
  <c r="BL169" i="92"/>
  <c r="BL170" i="92"/>
  <c r="BL171" i="92"/>
  <c r="BL172" i="92"/>
  <c r="BL173" i="92"/>
  <c r="BL174" i="92"/>
  <c r="BL175" i="92"/>
  <c r="BL176" i="92"/>
  <c r="BL177" i="92"/>
  <c r="BL178" i="92"/>
  <c r="BL179" i="92"/>
  <c r="BL180" i="92"/>
  <c r="BL181" i="92"/>
  <c r="BL182" i="92"/>
  <c r="BL183" i="92"/>
  <c r="BL184" i="92"/>
  <c r="BL185" i="92"/>
  <c r="BL186" i="92"/>
  <c r="BL187" i="92"/>
  <c r="BL188" i="92"/>
  <c r="BL189" i="92"/>
  <c r="BL190" i="92"/>
  <c r="BL191" i="92"/>
  <c r="BL192" i="92"/>
  <c r="BL193" i="92"/>
  <c r="BL194" i="92"/>
  <c r="BL195" i="92"/>
  <c r="BL196" i="92"/>
  <c r="BL197" i="92"/>
  <c r="BL198" i="92"/>
  <c r="BL199" i="92"/>
  <c r="BL200" i="92"/>
  <c r="BL201" i="92"/>
  <c r="BL202" i="92"/>
  <c r="BL203" i="92"/>
  <c r="BL204" i="92"/>
  <c r="BL205" i="92"/>
  <c r="BL206" i="92"/>
  <c r="BL207" i="92"/>
  <c r="BL208" i="92"/>
  <c r="BL209" i="92"/>
  <c r="BL210" i="92"/>
  <c r="BL211" i="92"/>
  <c r="BL212" i="92"/>
  <c r="BL213" i="92"/>
  <c r="BL214" i="92"/>
  <c r="BL215" i="92"/>
  <c r="BL216" i="92"/>
  <c r="BL217" i="92"/>
  <c r="BL218" i="92"/>
  <c r="BL219" i="92"/>
  <c r="BL220" i="92"/>
  <c r="BL221" i="92"/>
  <c r="BL222" i="92"/>
  <c r="BL223" i="92"/>
  <c r="BL224" i="92"/>
  <c r="BL225" i="92"/>
  <c r="BL226" i="92"/>
  <c r="BL227" i="92"/>
  <c r="BL228" i="92"/>
  <c r="BL229" i="92"/>
  <c r="BL230" i="92"/>
  <c r="BL231" i="92"/>
  <c r="BL232" i="92"/>
  <c r="BL233" i="92"/>
  <c r="BL234" i="92"/>
  <c r="BL235" i="92"/>
  <c r="BL236" i="92"/>
  <c r="BL237" i="92"/>
  <c r="BL238" i="92"/>
  <c r="BL239" i="92"/>
  <c r="BL240" i="92"/>
  <c r="BL241" i="92"/>
  <c r="BL242" i="92"/>
  <c r="BL243" i="92"/>
  <c r="BL244" i="92"/>
  <c r="BL245" i="92"/>
  <c r="BL246" i="92"/>
  <c r="BL247" i="92"/>
  <c r="BL248" i="92"/>
  <c r="BL249" i="92"/>
  <c r="BL250" i="92"/>
  <c r="BL251" i="92"/>
  <c r="BL252" i="92"/>
  <c r="BL253" i="92"/>
  <c r="BL254" i="92"/>
  <c r="BL255" i="92"/>
  <c r="BL256" i="92"/>
  <c r="BL257" i="92"/>
  <c r="BL258" i="92"/>
  <c r="BL259" i="92"/>
  <c r="BL260" i="92"/>
  <c r="BL261" i="92"/>
  <c r="BL262" i="92"/>
  <c r="BL263" i="92"/>
  <c r="BL264" i="92"/>
  <c r="BL265" i="92"/>
  <c r="BL266" i="92"/>
  <c r="BL267" i="92"/>
  <c r="BL268" i="92"/>
  <c r="BL269" i="92"/>
  <c r="BL270" i="92"/>
  <c r="BL271" i="92"/>
  <c r="BL272" i="92"/>
  <c r="BL273" i="92"/>
  <c r="BL274" i="92"/>
  <c r="BL275" i="92"/>
  <c r="BL276" i="92"/>
  <c r="BL277" i="92"/>
  <c r="BL278" i="92"/>
  <c r="BL279" i="92"/>
  <c r="BL280" i="92"/>
  <c r="BL281" i="92"/>
  <c r="BL282" i="92"/>
  <c r="BL283" i="92"/>
  <c r="BL284" i="92"/>
  <c r="BL285" i="92"/>
  <c r="BL37" i="92"/>
  <c r="BK285" i="92"/>
  <c r="BK38" i="92"/>
  <c r="BK39" i="92"/>
  <c r="BK40" i="92"/>
  <c r="BK41" i="92"/>
  <c r="BK42" i="92"/>
  <c r="BK43" i="92"/>
  <c r="BK44" i="92"/>
  <c r="BK45" i="92"/>
  <c r="BK46" i="92"/>
  <c r="BK47" i="92"/>
  <c r="BK48" i="92"/>
  <c r="BK49" i="92"/>
  <c r="BK50" i="92"/>
  <c r="BK51" i="92"/>
  <c r="BK52" i="92"/>
  <c r="BK53" i="92"/>
  <c r="BK54" i="92"/>
  <c r="BK55" i="92"/>
  <c r="BK56" i="92"/>
  <c r="BK57" i="92"/>
  <c r="BK58" i="92"/>
  <c r="BK59" i="92"/>
  <c r="BK60" i="92"/>
  <c r="BK61" i="92"/>
  <c r="BK62" i="92"/>
  <c r="BK63" i="92"/>
  <c r="BK64" i="92"/>
  <c r="BK65" i="92"/>
  <c r="BK66" i="92"/>
  <c r="BK67" i="92"/>
  <c r="BK68" i="92"/>
  <c r="BK69" i="92"/>
  <c r="BK70" i="92"/>
  <c r="BK71" i="92"/>
  <c r="BK72" i="92"/>
  <c r="BK73" i="92"/>
  <c r="BK74" i="92"/>
  <c r="BK75" i="92"/>
  <c r="BK76" i="92"/>
  <c r="BK77" i="92"/>
  <c r="BK78" i="92"/>
  <c r="BK79" i="92"/>
  <c r="BK80" i="92"/>
  <c r="BK81" i="92"/>
  <c r="BK82" i="92"/>
  <c r="BK83" i="92"/>
  <c r="BK84" i="92"/>
  <c r="BK85" i="92"/>
  <c r="BK86" i="92"/>
  <c r="BK87" i="92"/>
  <c r="BK88" i="92"/>
  <c r="BK89" i="92"/>
  <c r="BK90" i="92"/>
  <c r="BK91" i="92"/>
  <c r="BK92" i="92"/>
  <c r="BK93" i="92"/>
  <c r="BK94" i="92"/>
  <c r="BK95" i="92"/>
  <c r="BK96" i="92"/>
  <c r="BK97" i="92"/>
  <c r="BK98" i="92"/>
  <c r="BK99" i="92"/>
  <c r="BK100" i="92"/>
  <c r="BK101" i="92"/>
  <c r="BK102" i="92"/>
  <c r="BK103" i="92"/>
  <c r="BK104" i="92"/>
  <c r="BK105" i="92"/>
  <c r="BK106" i="92"/>
  <c r="BK107" i="92"/>
  <c r="BK108" i="92"/>
  <c r="BK109" i="92"/>
  <c r="BK110" i="92"/>
  <c r="BK111" i="92"/>
  <c r="BK112" i="92"/>
  <c r="BK113" i="92"/>
  <c r="BK114" i="92"/>
  <c r="BK115" i="92"/>
  <c r="BK116" i="92"/>
  <c r="BK117" i="92"/>
  <c r="BK118" i="92"/>
  <c r="BK119" i="92"/>
  <c r="BK120" i="92"/>
  <c r="BK121" i="92"/>
  <c r="BK122" i="92"/>
  <c r="BK123" i="92"/>
  <c r="BK124" i="92"/>
  <c r="BK125" i="92"/>
  <c r="BK126" i="92"/>
  <c r="BK127" i="92"/>
  <c r="BK128" i="92"/>
  <c r="BK129" i="92"/>
  <c r="BK130" i="92"/>
  <c r="BK131" i="92"/>
  <c r="BK132" i="92"/>
  <c r="BK133" i="92"/>
  <c r="BK134" i="92"/>
  <c r="BK135" i="92"/>
  <c r="BK136" i="92"/>
  <c r="BK137" i="92"/>
  <c r="BK138" i="92"/>
  <c r="BK139" i="92"/>
  <c r="BK140" i="92"/>
  <c r="BK141" i="92"/>
  <c r="BK142" i="92"/>
  <c r="BK143" i="92"/>
  <c r="BK144" i="92"/>
  <c r="BK145" i="92"/>
  <c r="BK146" i="92"/>
  <c r="BK147" i="92"/>
  <c r="BK148" i="92"/>
  <c r="BK149" i="92"/>
  <c r="BK150" i="92"/>
  <c r="BK151" i="92"/>
  <c r="BK152" i="92"/>
  <c r="BK153" i="92"/>
  <c r="BK154" i="92"/>
  <c r="BK155" i="92"/>
  <c r="BK156" i="92"/>
  <c r="BK157" i="92"/>
  <c r="BK158" i="92"/>
  <c r="BK159" i="92"/>
  <c r="BK160" i="92"/>
  <c r="BK161" i="92"/>
  <c r="BK162" i="92"/>
  <c r="BK163" i="92"/>
  <c r="BK164" i="92"/>
  <c r="BK165" i="92"/>
  <c r="BK166" i="92"/>
  <c r="BK167" i="92"/>
  <c r="BK168" i="92"/>
  <c r="BK169" i="92"/>
  <c r="BK170" i="92"/>
  <c r="BK171" i="92"/>
  <c r="BK172" i="92"/>
  <c r="BK173" i="92"/>
  <c r="BK174" i="92"/>
  <c r="BK175" i="92"/>
  <c r="BK176" i="92"/>
  <c r="BK177" i="92"/>
  <c r="BK178" i="92"/>
  <c r="BK179" i="92"/>
  <c r="BK180" i="92"/>
  <c r="BK181" i="92"/>
  <c r="BK182" i="92"/>
  <c r="BK183" i="92"/>
  <c r="BK184" i="92"/>
  <c r="BK185" i="92"/>
  <c r="BK186" i="92"/>
  <c r="BK187" i="92"/>
  <c r="BK188" i="92"/>
  <c r="BK189" i="92"/>
  <c r="BK190" i="92"/>
  <c r="BK191" i="92"/>
  <c r="BK192" i="92"/>
  <c r="BK193" i="92"/>
  <c r="BK194" i="92"/>
  <c r="BK195" i="92"/>
  <c r="BK196" i="92"/>
  <c r="BK197" i="92"/>
  <c r="BK198" i="92"/>
  <c r="BK199" i="92"/>
  <c r="BK200" i="92"/>
  <c r="BK201" i="92"/>
  <c r="BK202" i="92"/>
  <c r="BK203" i="92"/>
  <c r="BK204" i="92"/>
  <c r="BK205" i="92"/>
  <c r="BK206" i="92"/>
  <c r="BK207" i="92"/>
  <c r="BK208" i="92"/>
  <c r="BK209" i="92"/>
  <c r="BK210" i="92"/>
  <c r="BK211" i="92"/>
  <c r="BK212" i="92"/>
  <c r="BK213" i="92"/>
  <c r="BK214" i="92"/>
  <c r="BK215" i="92"/>
  <c r="BK216" i="92"/>
  <c r="BK217" i="92"/>
  <c r="BK218" i="92"/>
  <c r="BK219" i="92"/>
  <c r="BK220" i="92"/>
  <c r="BK221" i="92"/>
  <c r="BK222" i="92"/>
  <c r="BK223" i="92"/>
  <c r="BK224" i="92"/>
  <c r="BK225" i="92"/>
  <c r="BK226" i="92"/>
  <c r="BK227" i="92"/>
  <c r="BK228" i="92"/>
  <c r="BK229" i="92"/>
  <c r="BK230" i="92"/>
  <c r="BK231" i="92"/>
  <c r="BK232" i="92"/>
  <c r="BK233" i="92"/>
  <c r="BK234" i="92"/>
  <c r="BK235" i="92"/>
  <c r="BK236" i="92"/>
  <c r="BK237" i="92"/>
  <c r="BK238" i="92"/>
  <c r="BK239" i="92"/>
  <c r="BK240" i="92"/>
  <c r="BK241" i="92"/>
  <c r="BK242" i="92"/>
  <c r="BK243" i="92"/>
  <c r="BK244" i="92"/>
  <c r="BK245" i="92"/>
  <c r="BK246" i="92"/>
  <c r="BK247" i="92"/>
  <c r="BK248" i="92"/>
  <c r="BK249" i="92"/>
  <c r="BK250" i="92"/>
  <c r="BK251" i="92"/>
  <c r="BK252" i="92"/>
  <c r="BK253" i="92"/>
  <c r="BK254" i="92"/>
  <c r="BK255" i="92"/>
  <c r="BK256" i="92"/>
  <c r="BK257" i="92"/>
  <c r="BK258" i="92"/>
  <c r="BK259" i="92"/>
  <c r="BK260" i="92"/>
  <c r="BK261" i="92"/>
  <c r="BK262" i="92"/>
  <c r="BK263" i="92"/>
  <c r="BK264" i="92"/>
  <c r="BK265" i="92"/>
  <c r="BK266" i="92"/>
  <c r="BK267" i="92"/>
  <c r="BK268" i="92"/>
  <c r="BK269" i="92"/>
  <c r="BK270" i="92"/>
  <c r="BK271" i="92"/>
  <c r="BK272" i="92"/>
  <c r="BK273" i="92"/>
  <c r="BK274" i="92"/>
  <c r="BK275" i="92"/>
  <c r="BK276" i="92"/>
  <c r="BK277" i="92"/>
  <c r="BK278" i="92"/>
  <c r="BK279" i="92"/>
  <c r="BK280" i="92"/>
  <c r="BK281" i="92"/>
  <c r="BK282" i="92"/>
  <c r="BK283" i="92"/>
  <c r="BK284" i="92"/>
  <c r="BK37" i="92"/>
  <c r="BK323" i="92" s="1"/>
  <c r="J321" i="92"/>
  <c r="L321" i="92"/>
  <c r="I320" i="92"/>
  <c r="I321" i="92"/>
  <c r="J320" i="92"/>
  <c r="L320" i="92"/>
  <c r="I304" i="92"/>
  <c r="J304" i="92"/>
  <c r="L304" i="92"/>
  <c r="J305" i="92"/>
  <c r="L305" i="92"/>
  <c r="I305" i="92"/>
  <c r="BI304" i="92"/>
  <c r="BI305" i="92"/>
  <c r="BL324" i="92" l="1"/>
  <c r="BL313" i="92"/>
  <c r="BL314" i="92" s="1"/>
  <c r="J306" i="92"/>
  <c r="BK322" i="92"/>
  <c r="BL305" i="92"/>
  <c r="BL306" i="92" s="1"/>
  <c r="BL315" i="92"/>
  <c r="BL308" i="92"/>
  <c r="BL309" i="92"/>
  <c r="L309" i="92"/>
  <c r="BL322" i="92"/>
  <c r="BK321" i="92"/>
  <c r="BL321" i="92"/>
  <c r="I311" i="92"/>
  <c r="BL304" i="92"/>
  <c r="BL311" i="92" s="1"/>
  <c r="BK304" i="92"/>
  <c r="BK305" i="92"/>
  <c r="BK306" i="92" s="1"/>
  <c r="BK324" i="92"/>
  <c r="BK313" i="92"/>
  <c r="BK314" i="92" s="1"/>
  <c r="I306" i="92"/>
  <c r="J311" i="92"/>
  <c r="I309" i="92"/>
  <c r="J310" i="92"/>
  <c r="J309" i="92"/>
  <c r="L306" i="92"/>
  <c r="I308" i="92"/>
  <c r="J308" i="92"/>
  <c r="I310" i="92"/>
  <c r="L311" i="92"/>
  <c r="L308" i="92"/>
  <c r="L310" i="92"/>
  <c r="BF103" i="94"/>
  <c r="BE103" i="94"/>
  <c r="BD103" i="94"/>
  <c r="BC103" i="94"/>
  <c r="BC105" i="94" s="1"/>
  <c r="BF96" i="94"/>
  <c r="BF97" i="94" s="1"/>
  <c r="BE96" i="94"/>
  <c r="BE97" i="94" s="1"/>
  <c r="BD96" i="94"/>
  <c r="BD97" i="94" s="1"/>
  <c r="BC97" i="94"/>
  <c r="BH87" i="94"/>
  <c r="BF87" i="94"/>
  <c r="BF99" i="94" s="1"/>
  <c r="BE87" i="94"/>
  <c r="BE99" i="94" s="1"/>
  <c r="BD87" i="94"/>
  <c r="BD99" i="94" s="1"/>
  <c r="BC87" i="94"/>
  <c r="BC99" i="94" s="1"/>
  <c r="BH86" i="94"/>
  <c r="BF86" i="94"/>
  <c r="BE86" i="94"/>
  <c r="BE93" i="94" s="1"/>
  <c r="BD86" i="94"/>
  <c r="BC86" i="94"/>
  <c r="BF97" i="93"/>
  <c r="BE97" i="93"/>
  <c r="BD97" i="93"/>
  <c r="BC97" i="93"/>
  <c r="BC99" i="93" s="1"/>
  <c r="BF90" i="93"/>
  <c r="BF91" i="93" s="1"/>
  <c r="BF92" i="93" s="1"/>
  <c r="BE90" i="93"/>
  <c r="BE91" i="93" s="1"/>
  <c r="BE92" i="93" s="1"/>
  <c r="BE94" i="93" s="1"/>
  <c r="BD90" i="93"/>
  <c r="BD91" i="93" s="1"/>
  <c r="BC91" i="93"/>
  <c r="BC92" i="93" s="1"/>
  <c r="BC94" i="93" s="1"/>
  <c r="BE93" i="93"/>
  <c r="BD93" i="93"/>
  <c r="BC93" i="93"/>
  <c r="BE98" i="94" l="1"/>
  <c r="BE100" i="94" s="1"/>
  <c r="BC98" i="94"/>
  <c r="BC100" i="94" s="1"/>
  <c r="BK315" i="92"/>
  <c r="BL310" i="92"/>
  <c r="BD92" i="93"/>
  <c r="BD94" i="93" s="1"/>
  <c r="BF93" i="94"/>
  <c r="BD98" i="94"/>
  <c r="BD100" i="94" s="1"/>
  <c r="BF98" i="94"/>
  <c r="BF100" i="94" s="1"/>
  <c r="BK308" i="92"/>
  <c r="BK309" i="92"/>
  <c r="BK310" i="92"/>
  <c r="BK311" i="92"/>
  <c r="BC87" i="93"/>
  <c r="BF87" i="93"/>
  <c r="BD87" i="93"/>
  <c r="BF94" i="93"/>
  <c r="BD92" i="94"/>
  <c r="BE90" i="94"/>
  <c r="BE92" i="94"/>
  <c r="BC88" i="94"/>
  <c r="BC91" i="94"/>
  <c r="BC93" i="94"/>
  <c r="BF92" i="94"/>
  <c r="BD88" i="94"/>
  <c r="BD91" i="94"/>
  <c r="BD93" i="94"/>
  <c r="BD90" i="94"/>
  <c r="BF90" i="94"/>
  <c r="BE88" i="94"/>
  <c r="BE91" i="94"/>
  <c r="BF88" i="94"/>
  <c r="BF91" i="94"/>
  <c r="BC90" i="94"/>
  <c r="BC92" i="94"/>
  <c r="BD84" i="93"/>
  <c r="BD86" i="93"/>
  <c r="BF85" i="93"/>
  <c r="BC84" i="93"/>
  <c r="BF93" i="93"/>
  <c r="BC86" i="93"/>
  <c r="BC85" i="93"/>
  <c r="BE84" i="93"/>
  <c r="BE86" i="93"/>
  <c r="BF84" i="93"/>
  <c r="BF86" i="93"/>
  <c r="BD85" i="93"/>
  <c r="BE85" i="93"/>
  <c r="BE87" i="93"/>
  <c r="BD322" i="92"/>
  <c r="BE322" i="92"/>
  <c r="BF322" i="92"/>
  <c r="BC322" i="92"/>
  <c r="BD321" i="92" l="1"/>
  <c r="BE321" i="92"/>
  <c r="BF321" i="92"/>
  <c r="BC321" i="92"/>
  <c r="BC314" i="92"/>
  <c r="BD314" i="92"/>
  <c r="BE314" i="92"/>
  <c r="BF314" i="92"/>
  <c r="AD314" i="92"/>
  <c r="AG313" i="92"/>
  <c r="AF313" i="92"/>
  <c r="AE313" i="92"/>
  <c r="AD313" i="92"/>
  <c r="AD315" i="92" s="1"/>
  <c r="BH305" i="92"/>
  <c r="AG305" i="92"/>
  <c r="AF305" i="92"/>
  <c r="AE305" i="92"/>
  <c r="AD305" i="92"/>
  <c r="BH304" i="92"/>
  <c r="AG304" i="92"/>
  <c r="AF304" i="92"/>
  <c r="AE304" i="92"/>
  <c r="AD304" i="92"/>
  <c r="BE315" i="92" l="1"/>
  <c r="BE318" i="92" s="1"/>
  <c r="BD315" i="92"/>
  <c r="BD318" i="92" s="1"/>
  <c r="BC315" i="92"/>
  <c r="BC318" i="92" s="1"/>
  <c r="BD310" i="92"/>
  <c r="AF311" i="92"/>
  <c r="BE306" i="92"/>
  <c r="AG311" i="92"/>
  <c r="AG310" i="92"/>
  <c r="BD311" i="92"/>
  <c r="AD306" i="92"/>
  <c r="BD309" i="92"/>
  <c r="AE309" i="92"/>
  <c r="BF315" i="92"/>
  <c r="BF318" i="92" s="1"/>
  <c r="BC308" i="92"/>
  <c r="BF309" i="92"/>
  <c r="AG309" i="92"/>
  <c r="BE319" i="92"/>
  <c r="BC310" i="92"/>
  <c r="BD306" i="92"/>
  <c r="BE309" i="92"/>
  <c r="BC306" i="92"/>
  <c r="BE311" i="92"/>
  <c r="BC309" i="92"/>
  <c r="BE308" i="92"/>
  <c r="BD319" i="92"/>
  <c r="BC311" i="92"/>
  <c r="BD308" i="92"/>
  <c r="BC319" i="92"/>
  <c r="BE310" i="92"/>
  <c r="BF310" i="92"/>
  <c r="AF306" i="92"/>
  <c r="AG306" i="92"/>
  <c r="AF309" i="92"/>
  <c r="BF319" i="92"/>
  <c r="AE306" i="92"/>
  <c r="AD310" i="92"/>
  <c r="BF308" i="92"/>
  <c r="AE310" i="92"/>
  <c r="AD308" i="92"/>
  <c r="AF310" i="92"/>
  <c r="BF311" i="92"/>
  <c r="AD311" i="92"/>
  <c r="AF308" i="92"/>
  <c r="AE311" i="92"/>
  <c r="AE308" i="92"/>
  <c r="AG308" i="92"/>
  <c r="AD309" i="92"/>
  <c r="BL135" i="88" l="1"/>
  <c r="BM135" i="88"/>
  <c r="BN135" i="88"/>
  <c r="BL138" i="88"/>
  <c r="BM138" i="88"/>
  <c r="BN138" i="88"/>
  <c r="BL141" i="88"/>
  <c r="BM141" i="88"/>
  <c r="BN141" i="88"/>
  <c r="BL144" i="88"/>
  <c r="BM144" i="88"/>
  <c r="BN144" i="88"/>
  <c r="BL147" i="88"/>
  <c r="BM147" i="88"/>
  <c r="BN147" i="88"/>
  <c r="BL150" i="88"/>
  <c r="BM150" i="88"/>
  <c r="BN150" i="88"/>
  <c r="BL153" i="88"/>
  <c r="BM153" i="88"/>
  <c r="BN153" i="88"/>
  <c r="BL126" i="88" l="1"/>
  <c r="BM126" i="88"/>
  <c r="BN126" i="88"/>
  <c r="BL129" i="88"/>
  <c r="BM129" i="88"/>
  <c r="BN129" i="88"/>
  <c r="BL132" i="88"/>
  <c r="BM132" i="88"/>
  <c r="BN132" i="88"/>
  <c r="AY73" i="91" l="1"/>
  <c r="AZ73" i="91"/>
  <c r="AY74" i="91"/>
  <c r="AZ74" i="91"/>
  <c r="AT73" i="91"/>
  <c r="AU73" i="91"/>
  <c r="AT74" i="91"/>
  <c r="AU74" i="91"/>
  <c r="AO73" i="91"/>
  <c r="AP73" i="91"/>
  <c r="AO74" i="91"/>
  <c r="AP74" i="91"/>
  <c r="AJ73" i="91"/>
  <c r="AK73" i="91"/>
  <c r="AJ74" i="91"/>
  <c r="AK74" i="91"/>
  <c r="AK86" i="91" s="1"/>
  <c r="AK87" i="91" s="1"/>
  <c r="AT77" i="91" l="1"/>
  <c r="AT82" i="91" s="1"/>
  <c r="AJ79" i="91"/>
  <c r="AJ84" i="91" s="1"/>
  <c r="AO86" i="91"/>
  <c r="AO87" i="91" s="1"/>
  <c r="AY86" i="91"/>
  <c r="AY87" i="91" s="1"/>
  <c r="AJ86" i="91"/>
  <c r="AJ87" i="91" s="1"/>
  <c r="AT86" i="91"/>
  <c r="AT87" i="91" s="1"/>
  <c r="AU78" i="91"/>
  <c r="AU83" i="91" s="1"/>
  <c r="AZ78" i="91"/>
  <c r="AZ83" i="91" s="1"/>
  <c r="AK76" i="91"/>
  <c r="AK81" i="91" s="1"/>
  <c r="AP78" i="91"/>
  <c r="AP83" i="91" s="1"/>
  <c r="AO79" i="91"/>
  <c r="AO84" i="91" s="1"/>
  <c r="AZ86" i="91"/>
  <c r="AZ87" i="91" s="1"/>
  <c r="AY77" i="91"/>
  <c r="AY82" i="91" s="1"/>
  <c r="AK78" i="91"/>
  <c r="AK83" i="91" s="1"/>
  <c r="AP79" i="91"/>
  <c r="AP84" i="91" s="1"/>
  <c r="AZ79" i="91"/>
  <c r="AZ84" i="91" s="1"/>
  <c r="AJ77" i="91"/>
  <c r="AJ82" i="91" s="1"/>
  <c r="AJ78" i="91"/>
  <c r="AJ83" i="91" s="1"/>
  <c r="AT76" i="91"/>
  <c r="AT81" i="91" s="1"/>
  <c r="AZ77" i="91"/>
  <c r="AZ82" i="91" s="1"/>
  <c r="AJ76" i="91"/>
  <c r="AJ81" i="91" s="1"/>
  <c r="AO76" i="91"/>
  <c r="AO81" i="91" s="1"/>
  <c r="AU76" i="91"/>
  <c r="AU81" i="91" s="1"/>
  <c r="AZ76" i="91"/>
  <c r="AZ81" i="91" s="1"/>
  <c r="AP76" i="91"/>
  <c r="AP81" i="91" s="1"/>
  <c r="AT79" i="91"/>
  <c r="AT84" i="91" s="1"/>
  <c r="AY76" i="91"/>
  <c r="AY81" i="91" s="1"/>
  <c r="AY79" i="91"/>
  <c r="AY84" i="91" s="1"/>
  <c r="AY78" i="91"/>
  <c r="AY83" i="91" s="1"/>
  <c r="AU77" i="91"/>
  <c r="AU82" i="91" s="1"/>
  <c r="AU79" i="91"/>
  <c r="AU84" i="91" s="1"/>
  <c r="AT78" i="91"/>
  <c r="AT83" i="91" s="1"/>
  <c r="AU86" i="91"/>
  <c r="AU87" i="91" s="1"/>
  <c r="AP77" i="91"/>
  <c r="AP82" i="91" s="1"/>
  <c r="AO78" i="91"/>
  <c r="AO83" i="91" s="1"/>
  <c r="AO77" i="91"/>
  <c r="AO82" i="91" s="1"/>
  <c r="AP86" i="91"/>
  <c r="AP87" i="91" s="1"/>
  <c r="AK77" i="91"/>
  <c r="AK82" i="91" s="1"/>
  <c r="AK79" i="91"/>
  <c r="AK84" i="91" s="1"/>
  <c r="BL99" i="88"/>
  <c r="BM99" i="88"/>
  <c r="BN99" i="88"/>
  <c r="BL102" i="88"/>
  <c r="BM102" i="88"/>
  <c r="BN102" i="88"/>
  <c r="BL105" i="88"/>
  <c r="BM105" i="88"/>
  <c r="BN105" i="88"/>
  <c r="BL108" i="88"/>
  <c r="BM108" i="88"/>
  <c r="BN108" i="88"/>
  <c r="BL111" i="88"/>
  <c r="BM111" i="88"/>
  <c r="BN111" i="88"/>
  <c r="BL114" i="88"/>
  <c r="BM114" i="88"/>
  <c r="BN114" i="88"/>
  <c r="BL117" i="88"/>
  <c r="BM117" i="88"/>
  <c r="BN117" i="88"/>
  <c r="BL120" i="88"/>
  <c r="BM120" i="88"/>
  <c r="BN120" i="88"/>
  <c r="BL123" i="88"/>
  <c r="BM123" i="88"/>
  <c r="BN123" i="88"/>
  <c r="BH74" i="91"/>
  <c r="BA74" i="91"/>
  <c r="AV74" i="91"/>
  <c r="AQ74" i="91"/>
  <c r="AL74" i="91"/>
  <c r="BH73" i="91"/>
  <c r="BA73" i="91"/>
  <c r="AV73" i="91"/>
  <c r="AQ73" i="91"/>
  <c r="AL73" i="91"/>
  <c r="AV78" i="91" l="1"/>
  <c r="AV83" i="91" s="1"/>
  <c r="AL79" i="91"/>
  <c r="AL84" i="91" s="1"/>
  <c r="AQ86" i="91"/>
  <c r="AQ87" i="91" s="1"/>
  <c r="AQ77" i="91"/>
  <c r="AQ82" i="91" s="1"/>
  <c r="AQ79" i="91"/>
  <c r="AQ84" i="91" s="1"/>
  <c r="AL86" i="91"/>
  <c r="AL87" i="91" s="1"/>
  <c r="BA86" i="91"/>
  <c r="BA87" i="91" s="1"/>
  <c r="AV86" i="91"/>
  <c r="AV87" i="91" s="1"/>
  <c r="AQ78" i="91"/>
  <c r="AQ83" i="91" s="1"/>
  <c r="AL78" i="91"/>
  <c r="AL83" i="91" s="1"/>
  <c r="AQ76" i="91"/>
  <c r="AQ81" i="91" s="1"/>
  <c r="AV77" i="91"/>
  <c r="AV82" i="91" s="1"/>
  <c r="AV79" i="91"/>
  <c r="AV84" i="91" s="1"/>
  <c r="BA77" i="91"/>
  <c r="BA82" i="91" s="1"/>
  <c r="BA79" i="91"/>
  <c r="BA84" i="91" s="1"/>
  <c r="AL76" i="91"/>
  <c r="AL81" i="91" s="1"/>
  <c r="AV76" i="91"/>
  <c r="AV81" i="91" s="1"/>
  <c r="BA76" i="91"/>
  <c r="BA81" i="91" s="1"/>
  <c r="BA78" i="91"/>
  <c r="BA83" i="91" s="1"/>
  <c r="AL77" i="91"/>
  <c r="AL82" i="91" s="1"/>
  <c r="BL90" i="88" l="1"/>
  <c r="BM90" i="88"/>
  <c r="BN90" i="88"/>
  <c r="BL93" i="88"/>
  <c r="BM93" i="88"/>
  <c r="BN93" i="88"/>
  <c r="BL96" i="88"/>
  <c r="BM96" i="88"/>
  <c r="BN96" i="88"/>
  <c r="BL81" i="88"/>
  <c r="BM81" i="88"/>
  <c r="BN81" i="88"/>
  <c r="BL84" i="88"/>
  <c r="BM84" i="88"/>
  <c r="BN84" i="88"/>
  <c r="BL87" i="88"/>
  <c r="BM87" i="88"/>
  <c r="BN87" i="88"/>
  <c r="BL63" i="88" l="1"/>
  <c r="BM63" i="88"/>
  <c r="BN63" i="88"/>
  <c r="BL66" i="88"/>
  <c r="BM66" i="88"/>
  <c r="BN66" i="88"/>
  <c r="BL69" i="88"/>
  <c r="BM69" i="88"/>
  <c r="BN69" i="88"/>
  <c r="BL72" i="88"/>
  <c r="BM72" i="88"/>
  <c r="BN72" i="88"/>
  <c r="BL75" i="88"/>
  <c r="BM75" i="88"/>
  <c r="BN75" i="88"/>
  <c r="BL78" i="88"/>
  <c r="BM78" i="88"/>
  <c r="BN78" i="88"/>
  <c r="BL54" i="88" l="1"/>
  <c r="BM54" i="88"/>
  <c r="BN54" i="88"/>
  <c r="BL57" i="88"/>
  <c r="BM57" i="88"/>
  <c r="BN57" i="88"/>
  <c r="BL60" i="88"/>
  <c r="BM60" i="88"/>
  <c r="BN60" i="88"/>
  <c r="BH98" i="90" l="1"/>
  <c r="BF98" i="90"/>
  <c r="BE98" i="90"/>
  <c r="BD98" i="90"/>
  <c r="BC98" i="90"/>
  <c r="AG98" i="90"/>
  <c r="AF98" i="90"/>
  <c r="AE98" i="90"/>
  <c r="AD98" i="90"/>
  <c r="Q98" i="90"/>
  <c r="O98" i="90"/>
  <c r="N98" i="90"/>
  <c r="M98" i="90"/>
  <c r="L98" i="90"/>
  <c r="J98" i="90"/>
  <c r="I98" i="90"/>
  <c r="BH97" i="90"/>
  <c r="BF97" i="90"/>
  <c r="BE97" i="90"/>
  <c r="BD97" i="90"/>
  <c r="BC97" i="90"/>
  <c r="AG97" i="90"/>
  <c r="AF97" i="90"/>
  <c r="AE97" i="90"/>
  <c r="AD97" i="90"/>
  <c r="AD101" i="90" s="1"/>
  <c r="Q97" i="90"/>
  <c r="O97" i="90"/>
  <c r="O103" i="90" s="1"/>
  <c r="N97" i="90"/>
  <c r="N102" i="90" s="1"/>
  <c r="M97" i="90"/>
  <c r="M101" i="90" s="1"/>
  <c r="L97" i="90"/>
  <c r="J97" i="90"/>
  <c r="I97" i="90"/>
  <c r="BF142" i="89"/>
  <c r="BE142" i="89"/>
  <c r="BD142" i="89"/>
  <c r="BC142" i="89"/>
  <c r="BC144" i="89" s="1"/>
  <c r="BC172" i="88"/>
  <c r="BD172" i="88"/>
  <c r="BE172" i="88"/>
  <c r="BF172" i="88"/>
  <c r="BC173" i="88"/>
  <c r="BD173" i="88"/>
  <c r="BE173" i="88"/>
  <c r="BF173" i="88"/>
  <c r="BL33" i="88"/>
  <c r="BM33" i="88"/>
  <c r="BN33" i="88"/>
  <c r="BL36" i="88"/>
  <c r="BM36" i="88"/>
  <c r="BN36" i="88"/>
  <c r="BL39" i="88"/>
  <c r="BM39" i="88"/>
  <c r="BN39" i="88"/>
  <c r="BL42" i="88"/>
  <c r="BM42" i="88"/>
  <c r="BN42" i="88"/>
  <c r="BL45" i="88"/>
  <c r="BM45" i="88"/>
  <c r="BN45" i="88"/>
  <c r="BL48" i="88"/>
  <c r="BM48" i="88"/>
  <c r="BN48" i="88"/>
  <c r="BL51" i="88"/>
  <c r="BM51" i="88"/>
  <c r="BN51" i="88"/>
  <c r="BF104" i="90" l="1"/>
  <c r="AF101" i="90"/>
  <c r="BE103" i="90"/>
  <c r="BC101" i="90"/>
  <c r="BD102" i="90"/>
  <c r="AE101" i="90"/>
  <c r="BC177" i="88"/>
  <c r="BD176" i="88"/>
  <c r="BC176" i="88"/>
  <c r="BF174" i="88"/>
  <c r="BE174" i="88"/>
  <c r="BD174" i="88"/>
  <c r="J101" i="90"/>
  <c r="Q104" i="90"/>
  <c r="O102" i="90"/>
  <c r="L99" i="90"/>
  <c r="AG99" i="90"/>
  <c r="I99" i="90"/>
  <c r="L101" i="90"/>
  <c r="BD99" i="90"/>
  <c r="O99" i="90"/>
  <c r="BE99" i="90"/>
  <c r="AG101" i="90"/>
  <c r="N99" i="90"/>
  <c r="Q99" i="90"/>
  <c r="BF99" i="90"/>
  <c r="AD99" i="90"/>
  <c r="I101" i="90"/>
  <c r="AE99" i="90"/>
  <c r="N101" i="90"/>
  <c r="J99" i="90"/>
  <c r="AF99" i="90"/>
  <c r="BD101" i="90"/>
  <c r="M99" i="90"/>
  <c r="BC99" i="90"/>
  <c r="BE102" i="90"/>
  <c r="Q103" i="90"/>
  <c r="AD104" i="90"/>
  <c r="O101" i="90"/>
  <c r="BE101" i="90"/>
  <c r="Q102" i="90"/>
  <c r="BF102" i="90"/>
  <c r="AD103" i="90"/>
  <c r="I104" i="90"/>
  <c r="AE104" i="90"/>
  <c r="BF103" i="90"/>
  <c r="Q101" i="90"/>
  <c r="BF101" i="90"/>
  <c r="AD102" i="90"/>
  <c r="I103" i="90"/>
  <c r="AE103" i="90"/>
  <c r="J104" i="90"/>
  <c r="AF104" i="90"/>
  <c r="I102" i="90"/>
  <c r="AE102" i="90"/>
  <c r="J103" i="90"/>
  <c r="AF103" i="90"/>
  <c r="L104" i="90"/>
  <c r="AG104" i="90"/>
  <c r="J102" i="90"/>
  <c r="AF102" i="90"/>
  <c r="L103" i="90"/>
  <c r="AG103" i="90"/>
  <c r="M104" i="90"/>
  <c r="BC104" i="90"/>
  <c r="L102" i="90"/>
  <c r="AG102" i="90"/>
  <c r="M103" i="90"/>
  <c r="BC103" i="90"/>
  <c r="N104" i="90"/>
  <c r="BD104" i="90"/>
  <c r="M102" i="90"/>
  <c r="BC102" i="90"/>
  <c r="N103" i="90"/>
  <c r="BD103" i="90"/>
  <c r="O104" i="90"/>
  <c r="BE104" i="90"/>
  <c r="BE176" i="88"/>
  <c r="BE179" i="88"/>
  <c r="BC174" i="88"/>
  <c r="BF179" i="88"/>
  <c r="BD179" i="88"/>
  <c r="BE178" i="88"/>
  <c r="BF177" i="88"/>
  <c r="BF178" i="88"/>
  <c r="BC179" i="88"/>
  <c r="BD178" i="88"/>
  <c r="BE177" i="88"/>
  <c r="BF176" i="88"/>
  <c r="BC178" i="88"/>
  <c r="BD177" i="88"/>
  <c r="BC354" i="75" l="1"/>
  <c r="BD354" i="75"/>
  <c r="BE354" i="75"/>
  <c r="BF354" i="75"/>
  <c r="BC355" i="75"/>
  <c r="BD355" i="75"/>
  <c r="BE355" i="75"/>
  <c r="BF355" i="75"/>
  <c r="BC360" i="75" l="1"/>
  <c r="BC361" i="75"/>
  <c r="BF356" i="75"/>
  <c r="BC358" i="75"/>
  <c r="BC359" i="75"/>
  <c r="BE356" i="75"/>
  <c r="BD356" i="75"/>
  <c r="BF359" i="75"/>
  <c r="BF358" i="75"/>
  <c r="BF361" i="75"/>
  <c r="BF360" i="75"/>
  <c r="BE358" i="75"/>
  <c r="BC356" i="75"/>
  <c r="BE361" i="75"/>
  <c r="BD361" i="75"/>
  <c r="BE360" i="75"/>
  <c r="BD360" i="75"/>
  <c r="BE359" i="75"/>
  <c r="BD358" i="75"/>
  <c r="BD359" i="75"/>
  <c r="BE136" i="89" l="1"/>
  <c r="BE137" i="89" s="1"/>
  <c r="BF136" i="89"/>
  <c r="BD136" i="89"/>
  <c r="BD137" i="89" s="1"/>
  <c r="BD139" i="89" s="1"/>
  <c r="BC136" i="89"/>
  <c r="BF137" i="89" l="1"/>
  <c r="BF139" i="89" s="1"/>
  <c r="BC137" i="89"/>
  <c r="BC139" i="89" s="1"/>
  <c r="BE138" i="89"/>
  <c r="BE127" i="89"/>
  <c r="BD138" i="89"/>
  <c r="BD127" i="89"/>
  <c r="BF138" i="89"/>
  <c r="BF127" i="89"/>
  <c r="BF132" i="89"/>
  <c r="BF129" i="89"/>
  <c r="BF130" i="89"/>
  <c r="BF131" i="89"/>
  <c r="BD130" i="89"/>
  <c r="BD132" i="89"/>
  <c r="BD129" i="89"/>
  <c r="BD131" i="89"/>
  <c r="BE139" i="89"/>
  <c r="BE132" i="89"/>
  <c r="BE129" i="89"/>
  <c r="BE130" i="89"/>
  <c r="BE131" i="89"/>
  <c r="BC130" i="89"/>
  <c r="BC138" i="89"/>
  <c r="BC131" i="89"/>
  <c r="BC127" i="89"/>
  <c r="BC132" i="89"/>
  <c r="BC129" i="89"/>
  <c r="AF173" i="88" l="1"/>
  <c r="BH123" i="89"/>
  <c r="BH122" i="89"/>
  <c r="BH173" i="88"/>
  <c r="AG173" i="88"/>
  <c r="AE173" i="88"/>
  <c r="AD173" i="88"/>
  <c r="M173" i="88"/>
  <c r="L173" i="88"/>
  <c r="J173" i="88"/>
  <c r="I173" i="88"/>
  <c r="BH172" i="88"/>
  <c r="AG172" i="88"/>
  <c r="AE172" i="88"/>
  <c r="AD172" i="88"/>
  <c r="M172" i="88"/>
  <c r="L172" i="88"/>
  <c r="J172" i="88"/>
  <c r="I172" i="88"/>
  <c r="BN173" i="88" l="1"/>
  <c r="BM173" i="88"/>
  <c r="BL173" i="88"/>
  <c r="M176" i="88"/>
  <c r="AG179" i="88"/>
  <c r="L179" i="88"/>
  <c r="AF172" i="88"/>
  <c r="AF178" i="88" s="1"/>
  <c r="J174" i="88"/>
  <c r="I177" i="88"/>
  <c r="AD176" i="88"/>
  <c r="J177" i="88"/>
  <c r="J178" i="88"/>
  <c r="AE177" i="88"/>
  <c r="I174" i="88"/>
  <c r="I176" i="88"/>
  <c r="L178" i="88"/>
  <c r="L174" i="88"/>
  <c r="AE176" i="88"/>
  <c r="AG178" i="88"/>
  <c r="O173" i="88"/>
  <c r="O172" i="88"/>
  <c r="Q173" i="88"/>
  <c r="Q172" i="88"/>
  <c r="M174" i="88"/>
  <c r="AD174" i="88"/>
  <c r="N172" i="88"/>
  <c r="BL172" i="88"/>
  <c r="N173" i="88"/>
  <c r="AE174" i="88"/>
  <c r="J176" i="88"/>
  <c r="L177" i="88"/>
  <c r="AG177" i="88"/>
  <c r="M178" i="88"/>
  <c r="AD178" i="88"/>
  <c r="I179" i="88"/>
  <c r="AE179" i="88"/>
  <c r="M179" i="88"/>
  <c r="BM172" i="88"/>
  <c r="L176" i="88"/>
  <c r="AG176" i="88"/>
  <c r="M177" i="88"/>
  <c r="AD177" i="88"/>
  <c r="I178" i="88"/>
  <c r="AE178" i="88"/>
  <c r="J179" i="88"/>
  <c r="AD179" i="88"/>
  <c r="BN172" i="88"/>
  <c r="AG174" i="88"/>
  <c r="BN174" i="88" l="1"/>
  <c r="AF179" i="88"/>
  <c r="AF174" i="88"/>
  <c r="AF177" i="88"/>
  <c r="AF176" i="88"/>
  <c r="BL174" i="88"/>
  <c r="BM174" i="88"/>
  <c r="N177" i="88"/>
  <c r="N178" i="88"/>
  <c r="N179" i="88"/>
  <c r="N176" i="88"/>
  <c r="Q174" i="88"/>
  <c r="N174" i="88"/>
  <c r="O178" i="88"/>
  <c r="O179" i="88"/>
  <c r="O177" i="88"/>
  <c r="O176" i="88"/>
  <c r="BN178" i="88"/>
  <c r="BN177" i="88"/>
  <c r="BN179" i="88"/>
  <c r="BN176" i="88"/>
  <c r="Q179" i="88"/>
  <c r="Q178" i="88"/>
  <c r="Q176" i="88"/>
  <c r="Q177" i="88"/>
  <c r="BM177" i="88"/>
  <c r="BM178" i="88"/>
  <c r="BM179" i="88"/>
  <c r="BM176" i="88"/>
  <c r="BL176" i="88"/>
  <c r="BL179" i="88"/>
  <c r="BL177" i="88"/>
  <c r="BL178" i="88"/>
  <c r="O174" i="88"/>
  <c r="BA196" i="85" l="1"/>
  <c r="BA195" i="85"/>
  <c r="AV196" i="85"/>
  <c r="AV195" i="85"/>
  <c r="AQ196" i="85"/>
  <c r="AQ195" i="85"/>
  <c r="AL195" i="85"/>
  <c r="AE354" i="75"/>
  <c r="AF354" i="75"/>
  <c r="AG354" i="75"/>
  <c r="AE355" i="75"/>
  <c r="AF355" i="75"/>
  <c r="AG355" i="75"/>
  <c r="X81" i="75"/>
  <c r="X82" i="75"/>
  <c r="X83" i="75"/>
  <c r="X84" i="75"/>
  <c r="X85" i="75"/>
  <c r="X86" i="75"/>
  <c r="X87" i="75"/>
  <c r="X80" i="75"/>
  <c r="X75" i="75"/>
  <c r="X76" i="75"/>
  <c r="X77" i="75"/>
  <c r="X78" i="75"/>
  <c r="X79" i="75"/>
  <c r="X74" i="75"/>
  <c r="X69" i="75"/>
  <c r="X70" i="75"/>
  <c r="X71" i="75"/>
  <c r="X72" i="75"/>
  <c r="X73" i="75"/>
  <c r="X68" i="75"/>
  <c r="X63" i="75"/>
  <c r="X64" i="75"/>
  <c r="X65" i="75"/>
  <c r="X66" i="75"/>
  <c r="X67" i="75"/>
  <c r="X62" i="75"/>
  <c r="X57" i="75"/>
  <c r="X58" i="75"/>
  <c r="X59" i="75"/>
  <c r="X60" i="75"/>
  <c r="X61" i="75"/>
  <c r="X56" i="75"/>
  <c r="X51" i="75"/>
  <c r="X52" i="75"/>
  <c r="X53" i="75"/>
  <c r="X54" i="75"/>
  <c r="X55" i="75"/>
  <c r="X50" i="75"/>
  <c r="X45" i="75"/>
  <c r="X46" i="75"/>
  <c r="X47" i="75"/>
  <c r="X48" i="75"/>
  <c r="X49" i="75"/>
  <c r="X44" i="75"/>
  <c r="X39" i="75"/>
  <c r="X40" i="75"/>
  <c r="X41" i="75"/>
  <c r="X42" i="75"/>
  <c r="X43" i="75"/>
  <c r="X38" i="75"/>
  <c r="X33" i="75"/>
  <c r="X34" i="75"/>
  <c r="X35" i="75"/>
  <c r="X36" i="75"/>
  <c r="X37" i="75"/>
  <c r="X32" i="75"/>
  <c r="AD355" i="75"/>
  <c r="AD354" i="75"/>
  <c r="AL196" i="85"/>
  <c r="BH196" i="85"/>
  <c r="BH195" i="85"/>
  <c r="Q19" i="83"/>
  <c r="O19" i="83"/>
  <c r="N19" i="83"/>
  <c r="M19" i="83"/>
  <c r="L19" i="83"/>
  <c r="J19" i="83"/>
  <c r="I19" i="83"/>
  <c r="Q18" i="83"/>
  <c r="O18" i="83"/>
  <c r="N18" i="83"/>
  <c r="M18" i="83"/>
  <c r="L18" i="83"/>
  <c r="J18" i="83"/>
  <c r="I18" i="83"/>
  <c r="Q17" i="83"/>
  <c r="O17" i="83"/>
  <c r="N17" i="83"/>
  <c r="M17" i="83"/>
  <c r="L17" i="83"/>
  <c r="J17" i="83"/>
  <c r="I17" i="83"/>
  <c r="Q16" i="83"/>
  <c r="AK16" i="83" s="1"/>
  <c r="O16" i="83"/>
  <c r="N16" i="83"/>
  <c r="AJ16" i="83" s="1"/>
  <c r="M16" i="83"/>
  <c r="AI16" i="83" s="1"/>
  <c r="L16" i="83"/>
  <c r="J16" i="83"/>
  <c r="I16" i="83"/>
  <c r="Q15" i="83"/>
  <c r="AK15" i="83" s="1"/>
  <c r="O15" i="83"/>
  <c r="N15" i="83"/>
  <c r="AJ15" i="83" s="1"/>
  <c r="M15" i="83"/>
  <c r="AI15" i="83" s="1"/>
  <c r="L15" i="83"/>
  <c r="J15" i="83"/>
  <c r="I15" i="83"/>
  <c r="Q14" i="83"/>
  <c r="AK14" i="83" s="1"/>
  <c r="O14" i="83"/>
  <c r="N14" i="83"/>
  <c r="AJ14" i="83" s="1"/>
  <c r="M14" i="83"/>
  <c r="AI14" i="83" s="1"/>
  <c r="L14" i="83"/>
  <c r="J14" i="83"/>
  <c r="I14" i="83"/>
  <c r="Q13" i="83"/>
  <c r="AK13" i="83" s="1"/>
  <c r="O13" i="83"/>
  <c r="N13" i="83"/>
  <c r="AJ13" i="83" s="1"/>
  <c r="M13" i="83"/>
  <c r="AI13" i="83" s="1"/>
  <c r="L13" i="83"/>
  <c r="J13" i="83"/>
  <c r="I13" i="83"/>
  <c r="Q12" i="83"/>
  <c r="AK12" i="83" s="1"/>
  <c r="O12" i="83"/>
  <c r="N12" i="83"/>
  <c r="AJ12" i="83" s="1"/>
  <c r="M12" i="83"/>
  <c r="AI12" i="83"/>
  <c r="AP12" i="83" s="1"/>
  <c r="L12" i="83"/>
  <c r="J12" i="83"/>
  <c r="I12" i="83"/>
  <c r="Q11" i="83"/>
  <c r="AK11" i="83" s="1"/>
  <c r="O11" i="83"/>
  <c r="N11" i="83"/>
  <c r="AJ11" i="83" s="1"/>
  <c r="M11" i="83"/>
  <c r="AI11" i="83" s="1"/>
  <c r="L11" i="83"/>
  <c r="J11" i="83"/>
  <c r="I11" i="83"/>
  <c r="M12" i="82"/>
  <c r="AI12" i="82" s="1"/>
  <c r="AP12" i="82" s="1"/>
  <c r="N12" i="82"/>
  <c r="AJ12" i="82" s="1"/>
  <c r="AQ12" i="82" s="1"/>
  <c r="Q12" i="82"/>
  <c r="AK12" i="82" s="1"/>
  <c r="AR12" i="82" s="1"/>
  <c r="M13" i="82"/>
  <c r="AI13" i="82" s="1"/>
  <c r="AP13" i="82" s="1"/>
  <c r="N13" i="82"/>
  <c r="AJ13" i="82" s="1"/>
  <c r="AQ13" i="82" s="1"/>
  <c r="Q13" i="82"/>
  <c r="AK13" i="82" s="1"/>
  <c r="AR13" i="82" s="1"/>
  <c r="M14" i="82"/>
  <c r="AI14" i="82" s="1"/>
  <c r="AP14" i="82" s="1"/>
  <c r="N14" i="82"/>
  <c r="AJ14" i="82" s="1"/>
  <c r="Q14" i="82"/>
  <c r="AK14" i="82" s="1"/>
  <c r="AR14" i="82" s="1"/>
  <c r="M15" i="82"/>
  <c r="AI15" i="82" s="1"/>
  <c r="N15" i="82"/>
  <c r="AJ15" i="82" s="1"/>
  <c r="AQ15" i="82" s="1"/>
  <c r="Q15" i="82"/>
  <c r="AK15" i="82" s="1"/>
  <c r="M16" i="82"/>
  <c r="AI16" i="82" s="1"/>
  <c r="AP16" i="82" s="1"/>
  <c r="N16" i="82"/>
  <c r="AJ16" i="82" s="1"/>
  <c r="Q16" i="82"/>
  <c r="AK16" i="82" s="1"/>
  <c r="AR16" i="82" s="1"/>
  <c r="N11" i="82"/>
  <c r="AJ11" i="82" s="1"/>
  <c r="AQ11" i="82" s="1"/>
  <c r="Q11" i="82"/>
  <c r="AK11" i="82" s="1"/>
  <c r="AR11" i="82" s="1"/>
  <c r="M11" i="82"/>
  <c r="AI11" i="82" s="1"/>
  <c r="AP11" i="82" s="1"/>
  <c r="I14" i="82"/>
  <c r="AL14" i="82" s="1"/>
  <c r="J14" i="82"/>
  <c r="L14" i="82"/>
  <c r="I15" i="82"/>
  <c r="J15" i="82"/>
  <c r="AM15" i="82" s="1"/>
  <c r="L15" i="82"/>
  <c r="I16" i="82"/>
  <c r="J16" i="82"/>
  <c r="L16" i="82"/>
  <c r="I11" i="82"/>
  <c r="I12" i="82"/>
  <c r="J12" i="82"/>
  <c r="L11" i="82"/>
  <c r="J11" i="82"/>
  <c r="M19" i="82"/>
  <c r="N19" i="82"/>
  <c r="O19" i="82"/>
  <c r="Q19" i="82"/>
  <c r="M18" i="82"/>
  <c r="N18" i="82"/>
  <c r="O18" i="82"/>
  <c r="Q18" i="82"/>
  <c r="M17" i="82"/>
  <c r="N17" i="82"/>
  <c r="O17" i="82"/>
  <c r="Q17" i="82"/>
  <c r="O14" i="82"/>
  <c r="O13" i="82"/>
  <c r="L13" i="82"/>
  <c r="J13" i="82"/>
  <c r="I13" i="82"/>
  <c r="L12" i="82"/>
  <c r="AN12" i="82" s="1"/>
  <c r="L19" i="82"/>
  <c r="J19" i="82"/>
  <c r="I19" i="82"/>
  <c r="L18" i="82"/>
  <c r="J18" i="82"/>
  <c r="I18" i="82"/>
  <c r="L17" i="82"/>
  <c r="J17" i="82"/>
  <c r="I17" i="82"/>
  <c r="O16" i="82"/>
  <c r="O15" i="82"/>
  <c r="O12" i="82"/>
  <c r="O11" i="82"/>
  <c r="I354" i="75"/>
  <c r="J354" i="75"/>
  <c r="L354" i="75"/>
  <c r="I355" i="75"/>
  <c r="J355" i="75"/>
  <c r="L355" i="75"/>
  <c r="BH355" i="75"/>
  <c r="BH354" i="75"/>
  <c r="AL11" i="82" l="1"/>
  <c r="AL12" i="83"/>
  <c r="AN13" i="82"/>
  <c r="AM12" i="82"/>
  <c r="AN15" i="82"/>
  <c r="AN14" i="82"/>
  <c r="AM13" i="82"/>
  <c r="AM11" i="82"/>
  <c r="AV198" i="85"/>
  <c r="AV203" i="85" s="1"/>
  <c r="AR13" i="83"/>
  <c r="AN13" i="83"/>
  <c r="AP13" i="83"/>
  <c r="AL13" i="83"/>
  <c r="AM14" i="83"/>
  <c r="AQ14" i="83"/>
  <c r="AQ13" i="83"/>
  <c r="AM13" i="83"/>
  <c r="AR15" i="83"/>
  <c r="AN15" i="83"/>
  <c r="AR14" i="83"/>
  <c r="AN14" i="83"/>
  <c r="AV200" i="85"/>
  <c r="AV205" i="85" s="1"/>
  <c r="AL13" i="82"/>
  <c r="AL12" i="82"/>
  <c r="AL16" i="82"/>
  <c r="AM14" i="82"/>
  <c r="AN11" i="82"/>
  <c r="AQ208" i="85"/>
  <c r="AQ209" i="85" s="1"/>
  <c r="AV199" i="85"/>
  <c r="AV204" i="85" s="1"/>
  <c r="AV208" i="85"/>
  <c r="AV209" i="85" s="1"/>
  <c r="AP15" i="82"/>
  <c r="AL15" i="82"/>
  <c r="AN16" i="82"/>
  <c r="AQ16" i="82"/>
  <c r="AM16" i="82"/>
  <c r="AP11" i="83"/>
  <c r="AL11" i="83"/>
  <c r="AR11" i="83"/>
  <c r="AN11" i="83"/>
  <c r="AR12" i="83"/>
  <c r="AN12" i="83"/>
  <c r="AQ16" i="83"/>
  <c r="AM16" i="83"/>
  <c r="AQ11" i="83"/>
  <c r="AM11" i="83"/>
  <c r="AQ12" i="83"/>
  <c r="AM12" i="83"/>
  <c r="AP15" i="83"/>
  <c r="AL15" i="83"/>
  <c r="AR16" i="83"/>
  <c r="AN16" i="83"/>
  <c r="AP14" i="83"/>
  <c r="AL14" i="83"/>
  <c r="AQ15" i="83"/>
  <c r="AM15" i="83"/>
  <c r="AP16" i="83"/>
  <c r="AL16" i="83"/>
  <c r="AR15" i="82"/>
  <c r="AQ14" i="82"/>
  <c r="AL208" i="85"/>
  <c r="AL209" i="85" s="1"/>
  <c r="BA208" i="85"/>
  <c r="BA209" i="85" s="1"/>
  <c r="AE359" i="75"/>
  <c r="J361" i="75"/>
  <c r="AG358" i="75"/>
  <c r="AV201" i="85"/>
  <c r="AV206" i="85" s="1"/>
  <c r="M354" i="75"/>
  <c r="J356" i="75"/>
  <c r="I361" i="75"/>
  <c r="J360" i="75"/>
  <c r="L361" i="75"/>
  <c r="AE356" i="75"/>
  <c r="Q354" i="75"/>
  <c r="M355" i="75"/>
  <c r="Q355" i="75"/>
  <c r="N355" i="75"/>
  <c r="I356" i="75"/>
  <c r="AE358" i="75"/>
  <c r="AF358" i="75"/>
  <c r="AD356" i="75"/>
  <c r="BA201" i="85"/>
  <c r="BA206" i="85" s="1"/>
  <c r="AQ201" i="85"/>
  <c r="AQ206" i="85" s="1"/>
  <c r="BA199" i="85"/>
  <c r="BA204" i="85" s="1"/>
  <c r="AL199" i="85"/>
  <c r="AL204" i="85" s="1"/>
  <c r="AL198" i="85"/>
  <c r="AL203" i="85" s="1"/>
  <c r="AQ198" i="85"/>
  <c r="AQ203" i="85" s="1"/>
  <c r="AQ200" i="85"/>
  <c r="AQ205" i="85" s="1"/>
  <c r="BA200" i="85"/>
  <c r="BA205" i="85" s="1"/>
  <c r="BA198" i="85"/>
  <c r="BA203" i="85" s="1"/>
  <c r="AQ199" i="85"/>
  <c r="AQ204" i="85" s="1"/>
  <c r="AL201" i="85"/>
  <c r="AL206" i="85" s="1"/>
  <c r="AL200" i="85"/>
  <c r="AL205" i="85" s="1"/>
  <c r="AE360" i="75"/>
  <c r="L360" i="75"/>
  <c r="L359" i="75"/>
  <c r="AG361" i="75"/>
  <c r="L358" i="75"/>
  <c r="AF356" i="75"/>
  <c r="N354" i="75"/>
  <c r="I358" i="75"/>
  <c r="I359" i="75"/>
  <c r="J358" i="75"/>
  <c r="L356" i="75"/>
  <c r="AG360" i="75"/>
  <c r="AG359" i="75"/>
  <c r="AG356" i="75"/>
  <c r="AF361" i="75"/>
  <c r="AF359" i="75"/>
  <c r="AD361" i="75"/>
  <c r="I360" i="75"/>
  <c r="J359" i="75"/>
  <c r="AE361" i="75"/>
  <c r="AF360" i="75"/>
  <c r="AD360" i="75"/>
  <c r="AD359" i="75"/>
  <c r="AD358" i="75"/>
  <c r="Q360" i="75" l="1"/>
  <c r="M358" i="75"/>
  <c r="Q361" i="75"/>
  <c r="Q359" i="75"/>
  <c r="M356" i="75"/>
  <c r="M361" i="75"/>
  <c r="M359" i="75"/>
  <c r="Q356" i="75"/>
  <c r="M360" i="75"/>
  <c r="Q358" i="75"/>
  <c r="N361" i="75"/>
  <c r="N360" i="75"/>
  <c r="N358" i="75"/>
  <c r="N359" i="75"/>
  <c r="N356" i="75"/>
  <c r="O355" i="75"/>
  <c r="O354" i="75"/>
  <c r="O356" i="75" l="1"/>
  <c r="O359" i="75"/>
  <c r="O358" i="75"/>
  <c r="O360" i="75"/>
  <c r="O361" i="75"/>
</calcChain>
</file>

<file path=xl/sharedStrings.xml><?xml version="1.0" encoding="utf-8"?>
<sst xmlns="http://schemas.openxmlformats.org/spreadsheetml/2006/main" count="12176" uniqueCount="822">
  <si>
    <t xml:space="preserve">No. </t>
  </si>
  <si>
    <t>Hole  Pos.</t>
  </si>
  <si>
    <t xml:space="preserve">Name  </t>
  </si>
  <si>
    <t xml:space="preserve">Method  </t>
  </si>
  <si>
    <t xml:space="preserve">Coefficients  </t>
  </si>
  <si>
    <t>NPOC vol. [ml]</t>
  </si>
  <si>
    <t>NPOC  Area</t>
  </si>
  <si>
    <t>NPOC [mg/l]</t>
  </si>
  <si>
    <t>Dilut.  Factor</t>
  </si>
  <si>
    <t>NPOC  Blank</t>
  </si>
  <si>
    <t>Mean</t>
  </si>
  <si>
    <t>TIC vol. [ml]</t>
  </si>
  <si>
    <t>TC vol. [ml]</t>
  </si>
  <si>
    <t>TIC  Area</t>
  </si>
  <si>
    <t>TC  Area</t>
  </si>
  <si>
    <t>TNb  Area</t>
  </si>
  <si>
    <t>TIC [mg/l]</t>
  </si>
  <si>
    <t>TC [mg/l]</t>
  </si>
  <si>
    <t>TOC (Diff.) [mg/l]</t>
  </si>
  <si>
    <t>TNb [mg/l]</t>
  </si>
  <si>
    <t>TC  Blank</t>
  </si>
  <si>
    <t>TIC  Blank</t>
  </si>
  <si>
    <t>TNb  Blank</t>
  </si>
  <si>
    <t xml:space="preserve">Memo  </t>
  </si>
  <si>
    <t xml:space="preserve">Info  </t>
  </si>
  <si>
    <t>TIC/TC/TNb</t>
  </si>
  <si>
    <t>Min</t>
  </si>
  <si>
    <t>Std</t>
  </si>
  <si>
    <t>Max</t>
  </si>
  <si>
    <t>Xbar + 2SD</t>
  </si>
  <si>
    <t>Xbar + 3SD</t>
  </si>
  <si>
    <t>Xbar - 2SD</t>
  </si>
  <si>
    <t>Xbar - 3SD</t>
  </si>
  <si>
    <t>Warning Limits</t>
  </si>
  <si>
    <t>Control Limits</t>
  </si>
  <si>
    <t>Reference</t>
  </si>
  <si>
    <t>Offset w TIC dec17</t>
  </si>
  <si>
    <t>2018-FEB-08</t>
  </si>
  <si>
    <t>2018-FEB-09</t>
  </si>
  <si>
    <t>CV</t>
  </si>
  <si>
    <t>2019-JAN-16</t>
  </si>
  <si>
    <t>2019-JAN-17</t>
  </si>
  <si>
    <t>2019-JAN-18</t>
  </si>
  <si>
    <t>2019-JAN-19</t>
  </si>
  <si>
    <t>2019-JAN-20</t>
  </si>
  <si>
    <t>2019-JAN-21</t>
  </si>
  <si>
    <t>2019-FEB-12</t>
  </si>
  <si>
    <t>2019-FEB-13</t>
  </si>
  <si>
    <t>2019-FEB-11</t>
  </si>
  <si>
    <t>Offset TIC TOC 11mar19</t>
  </si>
  <si>
    <t>2019-AUG-23</t>
  </si>
  <si>
    <t>2019-AUG-24</t>
  </si>
  <si>
    <t>2019-AUG-27</t>
  </si>
  <si>
    <t>2019-AUG-28</t>
  </si>
  <si>
    <t>2019-AUG-29</t>
  </si>
  <si>
    <t>2019-SEP-24</t>
  </si>
  <si>
    <t>2019-SEP-25</t>
  </si>
  <si>
    <t>2019-OCT-16</t>
  </si>
  <si>
    <t>2019-OCT-21</t>
  </si>
  <si>
    <t>2019-OCT-22</t>
  </si>
  <si>
    <t>2019-OCT-28</t>
  </si>
  <si>
    <t>Offset w TIC dec19</t>
  </si>
  <si>
    <t>Date</t>
  </si>
  <si>
    <t>Time</t>
  </si>
  <si>
    <t>2020-JAN-08</t>
  </si>
  <si>
    <t>2020-JAN-09</t>
  </si>
  <si>
    <t>Offset w TIC 29jan20</t>
  </si>
  <si>
    <t>TIC Signal per mass injected</t>
  </si>
  <si>
    <t>TC Signal per mass injected</t>
  </si>
  <si>
    <t>TNb Signal per mass injected</t>
  </si>
  <si>
    <t>Chk Std Conc TIC</t>
  </si>
  <si>
    <t>Chk Std Conc TC</t>
  </si>
  <si>
    <t>Chk Std Conc TNb</t>
  </si>
  <si>
    <t>Tap Water Conc TIC</t>
  </si>
  <si>
    <t>Tap Water Conc TC</t>
  </si>
  <si>
    <t>Tap Water Conc TNb</t>
  </si>
  <si>
    <t>mg injected in injection volume of:</t>
  </si>
  <si>
    <t>Carbon doesn't go out of range very often</t>
  </si>
  <si>
    <t>Nitrogen</t>
  </si>
  <si>
    <t>inflow samples are low, use a higher injection volume (maybe 0.7 mls...)</t>
  </si>
  <si>
    <t>beaver at depth can be quite high, use a lower injection volume (maybe 0.2 instead of 0.5)</t>
  </si>
  <si>
    <t>Median</t>
  </si>
  <si>
    <t>15th percentile</t>
  </si>
  <si>
    <t>85th percentile</t>
  </si>
  <si>
    <t>Count</t>
  </si>
  <si>
    <t>Count if &gt; 16000</t>
  </si>
  <si>
    <t>Count if &lt; 800</t>
  </si>
  <si>
    <t>F23AprS5</t>
  </si>
  <si>
    <t>2018-AUG-01</t>
  </si>
  <si>
    <t>F14MayS0.1</t>
  </si>
  <si>
    <t>F7MayS8</t>
  </si>
  <si>
    <t>B17MayS11</t>
  </si>
  <si>
    <t>F10AprS5</t>
  </si>
  <si>
    <t>B4MayS6</t>
  </si>
  <si>
    <t>F21MayS10</t>
  </si>
  <si>
    <t>B17MayS3</t>
  </si>
  <si>
    <t>F4MayS3</t>
  </si>
  <si>
    <t>F28MayS3.8</t>
  </si>
  <si>
    <t>F7MayS1.6</t>
  </si>
  <si>
    <t>F7MayS6.2</t>
  </si>
  <si>
    <t>F30AprS8</t>
  </si>
  <si>
    <t>F7MayS3.8</t>
  </si>
  <si>
    <t>C30MayS6</t>
  </si>
  <si>
    <t>B7JunS0</t>
  </si>
  <si>
    <t>2018-AUG-14</t>
  </si>
  <si>
    <t>B11MayS0.1</t>
  </si>
  <si>
    <t>B7JunS11</t>
  </si>
  <si>
    <t>B24MayS3</t>
  </si>
  <si>
    <t>F28MayS20_0.1</t>
  </si>
  <si>
    <t>F21MayS5</t>
  </si>
  <si>
    <t>F4JunS5</t>
  </si>
  <si>
    <t>F4JunS9</t>
  </si>
  <si>
    <t>B7JunS9</t>
  </si>
  <si>
    <t>F14MayS20_0.1</t>
  </si>
  <si>
    <t>C16MayS12</t>
  </si>
  <si>
    <t>F21MayS0</t>
  </si>
  <si>
    <t>B7JunS3</t>
  </si>
  <si>
    <t>F28MaySinf</t>
  </si>
  <si>
    <t>F4JunSinf</t>
  </si>
  <si>
    <t>F4JunS6.2</t>
  </si>
  <si>
    <t>B7JunS6</t>
  </si>
  <si>
    <t>B31MayS6</t>
  </si>
  <si>
    <t>2018-AUG-15</t>
  </si>
  <si>
    <t>F4JunS0</t>
  </si>
  <si>
    <t>F4JunS10</t>
  </si>
  <si>
    <t>F21MayS9</t>
  </si>
  <si>
    <t>F14MayS8</t>
  </si>
  <si>
    <t>B31MayS9</t>
  </si>
  <si>
    <t>B24MayS9</t>
  </si>
  <si>
    <t>C13JunS12</t>
  </si>
  <si>
    <t>F11JunS3.8</t>
  </si>
  <si>
    <t>C27Jun18F0</t>
  </si>
  <si>
    <t>B21Jun18F3</t>
  </si>
  <si>
    <t>F16JulS0</t>
  </si>
  <si>
    <t>F16JulS6.2</t>
  </si>
  <si>
    <t>F9JulS45_3.8</t>
  </si>
  <si>
    <t>F11JunS5</t>
  </si>
  <si>
    <t>F9JulSinf</t>
  </si>
  <si>
    <t>F25JunS8</t>
  </si>
  <si>
    <t>F25JunS10</t>
  </si>
  <si>
    <t>F11JunS6.2</t>
  </si>
  <si>
    <t>F18JunS6.2</t>
  </si>
  <si>
    <t>B24MayS11</t>
  </si>
  <si>
    <t>F11JunS9</t>
  </si>
  <si>
    <t>F11JunS20_0.1</t>
  </si>
  <si>
    <t>F4JunS3.8</t>
  </si>
  <si>
    <t>F2July18S8</t>
  </si>
  <si>
    <t>F4JunS20_0.1</t>
  </si>
  <si>
    <t>C11JulS6</t>
  </si>
  <si>
    <t>F4JunS1.6</t>
  </si>
  <si>
    <t>F11JunS0</t>
  </si>
  <si>
    <t>B28JunS3</t>
  </si>
  <si>
    <t>2018-AUG-16</t>
  </si>
  <si>
    <t>F28JunS9</t>
  </si>
  <si>
    <t>B21JunS0.1</t>
  </si>
  <si>
    <t>F18JunS3.8</t>
  </si>
  <si>
    <t>B28JunS0.1</t>
  </si>
  <si>
    <t>F2JulSFC2end</t>
  </si>
  <si>
    <t>F25JunS5</t>
  </si>
  <si>
    <t>C27JunS6</t>
  </si>
  <si>
    <t>F18JunS1.6</t>
  </si>
  <si>
    <t>F25JunS20_0.1</t>
  </si>
  <si>
    <t>B28JunS6</t>
  </si>
  <si>
    <t>F25JunS1.6</t>
  </si>
  <si>
    <t>F18JunS5</t>
  </si>
  <si>
    <t>B12JulS6</t>
  </si>
  <si>
    <t>F16JulS3.8</t>
  </si>
  <si>
    <t>B14JunS11</t>
  </si>
  <si>
    <t>2018-AUG-17</t>
  </si>
  <si>
    <t>B14JunS0.1</t>
  </si>
  <si>
    <t>F18JunSinf</t>
  </si>
  <si>
    <t>F16JulS8</t>
  </si>
  <si>
    <t>B12JulS9</t>
  </si>
  <si>
    <t>F11JunSinf</t>
  </si>
  <si>
    <t>F16JulSinf</t>
  </si>
  <si>
    <t>C27JunS12</t>
  </si>
  <si>
    <t>F16JulS9</t>
  </si>
  <si>
    <t>F16JulS10</t>
  </si>
  <si>
    <t>F25JunS0.1</t>
  </si>
  <si>
    <t>B21JunS9</t>
  </si>
  <si>
    <t>F11JunS1.6</t>
  </si>
  <si>
    <t>B28JunS11</t>
  </si>
  <si>
    <t>B14JunS3</t>
  </si>
  <si>
    <t>F18JunS0.1</t>
  </si>
  <si>
    <t>B21JunS6</t>
  </si>
  <si>
    <t>F18JunS8</t>
  </si>
  <si>
    <t>F25JunS3.8</t>
  </si>
  <si>
    <t>F4JunS8</t>
  </si>
  <si>
    <t>F16JulS5</t>
  </si>
  <si>
    <t>F18JunS20_0.1</t>
  </si>
  <si>
    <t>C13JunS6</t>
  </si>
  <si>
    <t>F18JunS10</t>
  </si>
  <si>
    <t>F18JunS9</t>
  </si>
  <si>
    <t>F25JunSinf</t>
  </si>
  <si>
    <t>F11JunS8</t>
  </si>
  <si>
    <t>F21MaySinf</t>
  </si>
  <si>
    <t>B28JunS9</t>
  </si>
  <si>
    <t>C11JulS12</t>
  </si>
  <si>
    <t>B14JunS9</t>
  </si>
  <si>
    <t>C13JunS0.1</t>
  </si>
  <si>
    <t>B14JunS6</t>
  </si>
  <si>
    <t>2018-AUG-18</t>
  </si>
  <si>
    <t>B21JunS11</t>
  </si>
  <si>
    <t>F19MarS1.6</t>
  </si>
  <si>
    <t>2018-JUL-26</t>
  </si>
  <si>
    <t>C16MayS6</t>
  </si>
  <si>
    <t>F30AprS3.8</t>
  </si>
  <si>
    <t>F28MayS9</t>
  </si>
  <si>
    <t>C30MayS0.1</t>
  </si>
  <si>
    <t>F23AprSinf</t>
  </si>
  <si>
    <t>F23AprS9</t>
  </si>
  <si>
    <t>F23AprS8</t>
  </si>
  <si>
    <t>F30AprS1.6</t>
  </si>
  <si>
    <t>F21MayS20_0.1</t>
  </si>
  <si>
    <t>F23AprS6.2</t>
  </si>
  <si>
    <t>B4MayS0.1</t>
  </si>
  <si>
    <t>F19MarS3.8</t>
  </si>
  <si>
    <t>F4AprS1.6</t>
  </si>
  <si>
    <t>B11MayS6</t>
  </si>
  <si>
    <t>F28MayS6.2</t>
  </si>
  <si>
    <t>2018-JUL-27</t>
  </si>
  <si>
    <t>B31MayS11</t>
  </si>
  <si>
    <t>F4AprS8</t>
  </si>
  <si>
    <t>F19MarS9</t>
  </si>
  <si>
    <t>F10AprS9</t>
  </si>
  <si>
    <t>F30AprS0.1</t>
  </si>
  <si>
    <t>F19FebS9</t>
  </si>
  <si>
    <t>F21MayS3.8</t>
  </si>
  <si>
    <t>F10AprS0.1</t>
  </si>
  <si>
    <t>F30AprS9</t>
  </si>
  <si>
    <t>F23AprS0.1</t>
  </si>
  <si>
    <t>F30AprSinf</t>
  </si>
  <si>
    <t>F4AprS3.8</t>
  </si>
  <si>
    <t>F19MarS6.2</t>
  </si>
  <si>
    <t>F23AprS1.6</t>
  </si>
  <si>
    <t>B24MayS0.1</t>
  </si>
  <si>
    <t>F30AprS10</t>
  </si>
  <si>
    <t>F28MayS0.1</t>
  </si>
  <si>
    <t>F19FebS8</t>
  </si>
  <si>
    <t>F14MaySinf</t>
  </si>
  <si>
    <t>B4MayS9</t>
  </si>
  <si>
    <t>B11MayS9</t>
  </si>
  <si>
    <t>F19MarS8</t>
  </si>
  <si>
    <t>F19MarSinf</t>
  </si>
  <si>
    <t>F21MayS1.6</t>
  </si>
  <si>
    <t>F4AprS0.1</t>
  </si>
  <si>
    <t>2018-JUL-28</t>
  </si>
  <si>
    <t>F4AprS9</t>
  </si>
  <si>
    <t>F19FebS6.2</t>
  </si>
  <si>
    <t>F7MayS9</t>
  </si>
  <si>
    <t>F19FebSinf</t>
  </si>
  <si>
    <t>F14MayS3.8</t>
  </si>
  <si>
    <t>F19FebS3.8</t>
  </si>
  <si>
    <t>F30AprS5</t>
  </si>
  <si>
    <t>2018-JUL-30</t>
  </si>
  <si>
    <t>F4AprSinf</t>
  </si>
  <si>
    <t>F30AprS6.2</t>
  </si>
  <si>
    <t>F19FebS0.1</t>
  </si>
  <si>
    <t>F19MarS5</t>
  </si>
  <si>
    <t>B11MayS3</t>
  </si>
  <si>
    <t>F14MayS1.6</t>
  </si>
  <si>
    <t>2018-JUL-31</t>
  </si>
  <si>
    <t>F7MayS20_0.1</t>
  </si>
  <si>
    <t>F21MayS6.2</t>
  </si>
  <si>
    <t>F19FebS5</t>
  </si>
  <si>
    <t>C16MayS0.1</t>
  </si>
  <si>
    <t>F19MarS0.1</t>
  </si>
  <si>
    <t>F19FebS1.6</t>
  </si>
  <si>
    <t>F7MaySinf</t>
  </si>
  <si>
    <t>F28MayS10</t>
  </si>
  <si>
    <t>F4AprS5</t>
  </si>
  <si>
    <t>F4AprS6.2</t>
  </si>
  <si>
    <t>F7MayS0.1</t>
  </si>
  <si>
    <t>F28MayS1.6</t>
  </si>
  <si>
    <t>F14MayS10</t>
  </si>
  <si>
    <t>B17MayS6</t>
  </si>
  <si>
    <t>F14MayS5</t>
  </si>
  <si>
    <t>F23AprS3.8</t>
  </si>
  <si>
    <t>F14MayS6.2</t>
  </si>
  <si>
    <t>C30MayS12</t>
  </si>
  <si>
    <t>F21MayS8</t>
  </si>
  <si>
    <t>B17MayS0.1</t>
  </si>
  <si>
    <t>F28MayS8</t>
  </si>
  <si>
    <t>F28MayS5</t>
  </si>
  <si>
    <t>F14MayS9</t>
  </si>
  <si>
    <t>B17MayS9</t>
  </si>
  <si>
    <t>F7MayS5</t>
  </si>
  <si>
    <t>B24MayS6</t>
  </si>
  <si>
    <t>B2AugS9</t>
  </si>
  <si>
    <t>2018-OCT-22</t>
  </si>
  <si>
    <t>B23AugS3</t>
  </si>
  <si>
    <t>F27AugS9.5</t>
  </si>
  <si>
    <t>F13AugS3.8</t>
  </si>
  <si>
    <t>F27AugS8</t>
  </si>
  <si>
    <t>C22AugS6</t>
  </si>
  <si>
    <t>F13AugS9.5</t>
  </si>
  <si>
    <t>F13AugS0</t>
  </si>
  <si>
    <t>F06AugS0.1</t>
  </si>
  <si>
    <t>F 08 20 18 Inf S</t>
  </si>
  <si>
    <t>B23AugS0.1</t>
  </si>
  <si>
    <t>B 9 Aug18 3 S</t>
  </si>
  <si>
    <t>F6AugS1.6</t>
  </si>
  <si>
    <t>F17SepS5</t>
  </si>
  <si>
    <t>2018-OCT-23</t>
  </si>
  <si>
    <t>F3SepSinf</t>
  </si>
  <si>
    <t>B7SepS0.1</t>
  </si>
  <si>
    <t>F20AugS20_0.1</t>
  </si>
  <si>
    <t>F13AugS9</t>
  </si>
  <si>
    <t>F27AugSinf</t>
  </si>
  <si>
    <t>F17SepS1.6</t>
  </si>
  <si>
    <t>C8AugS12</t>
  </si>
  <si>
    <t>F10SepS1.6</t>
  </si>
  <si>
    <t>F17SepS20_0.1</t>
  </si>
  <si>
    <t>F13AugS_SFC4</t>
  </si>
  <si>
    <t>F6AugS20_0.1</t>
  </si>
  <si>
    <t>B16AugS9</t>
  </si>
  <si>
    <t>F13AugS6.2</t>
  </si>
  <si>
    <t>F6AugS5</t>
  </si>
  <si>
    <t>F27AugS6.2</t>
  </si>
  <si>
    <t>F13AugS1.6</t>
  </si>
  <si>
    <t>F20AugS_SFC3</t>
  </si>
  <si>
    <t>B 9 Aug18 9 S</t>
  </si>
  <si>
    <t>C8AugS0</t>
  </si>
  <si>
    <t>B 9 Aug18 10S</t>
  </si>
  <si>
    <t>F30JulS5</t>
  </si>
  <si>
    <t>B16AugS3</t>
  </si>
  <si>
    <t>2018-OCT-24</t>
  </si>
  <si>
    <t>F3SepS6.2</t>
  </si>
  <si>
    <t>F10SepSinf</t>
  </si>
  <si>
    <t>F13AugS_SFC2</t>
  </si>
  <si>
    <t>C22AugS0.1</t>
  </si>
  <si>
    <t>B7SepS6</t>
  </si>
  <si>
    <t>F10SepS3.8</t>
  </si>
  <si>
    <t>F20AugS3.8</t>
  </si>
  <si>
    <t>F17SepS6.2</t>
  </si>
  <si>
    <t>F6AugS8</t>
  </si>
  <si>
    <t>F3SepS0.1</t>
  </si>
  <si>
    <t>F6AugS45_3.8</t>
  </si>
  <si>
    <t>F3SepS8</t>
  </si>
  <si>
    <t>F13AugSinf</t>
  </si>
  <si>
    <t>2018-OCT-25</t>
  </si>
  <si>
    <t>F20AugS0.1</t>
  </si>
  <si>
    <t>F17SepS9</t>
  </si>
  <si>
    <t>B23AugS9</t>
  </si>
  <si>
    <t>C22AugS12</t>
  </si>
  <si>
    <t>F6AugS30_3.8</t>
  </si>
  <si>
    <t>F27AugS9</t>
  </si>
  <si>
    <t>C8AugS6</t>
  </si>
  <si>
    <t>B2AugS6</t>
  </si>
  <si>
    <t>F13AugS5</t>
  </si>
  <si>
    <t>F6AugS6.2</t>
  </si>
  <si>
    <t>F20AugS1.6</t>
  </si>
  <si>
    <t>F6AugS3.8</t>
  </si>
  <si>
    <t>F20AugS6.2</t>
  </si>
  <si>
    <t>B2AugS3</t>
  </si>
  <si>
    <t>F20AugS_SFC2</t>
  </si>
  <si>
    <t>2018-OCT-26</t>
  </si>
  <si>
    <t>F20AugS8</t>
  </si>
  <si>
    <t>B2AugS0.1</t>
  </si>
  <si>
    <t>F27AugS3.8</t>
  </si>
  <si>
    <t>F27AugS1.6</t>
  </si>
  <si>
    <t>F20AugS_SFC1</t>
  </si>
  <si>
    <t>B23AugS6</t>
  </si>
  <si>
    <t>F13AugS8</t>
  </si>
  <si>
    <t>F2July18Sinf</t>
  </si>
  <si>
    <t>2018-SEP-10</t>
  </si>
  <si>
    <t>F9JulS0</t>
  </si>
  <si>
    <t>B5JulS3</t>
  </si>
  <si>
    <t>F9JulS8</t>
  </si>
  <si>
    <t>B12JulS11</t>
  </si>
  <si>
    <t>F2JulS20_0.1</t>
  </si>
  <si>
    <t>F2July18S6.2</t>
  </si>
  <si>
    <t>F9JulS30_3.8</t>
  </si>
  <si>
    <t>F9JulS10</t>
  </si>
  <si>
    <t>F2July18S1.6</t>
  </si>
  <si>
    <t>F2July18S5</t>
  </si>
  <si>
    <t>F2July18S0.1</t>
  </si>
  <si>
    <t>F2July18S10</t>
  </si>
  <si>
    <t>B19Jul18S6</t>
  </si>
  <si>
    <t>F9JulS1.6</t>
  </si>
  <si>
    <t>B5JulS6</t>
  </si>
  <si>
    <t>F9JulS3.8</t>
  </si>
  <si>
    <t>B5JulS0</t>
  </si>
  <si>
    <t>2018-SEP-11</t>
  </si>
  <si>
    <t>F30JulS1.6</t>
  </si>
  <si>
    <t>F9JulS6.2</t>
  </si>
  <si>
    <t>B5JulS10</t>
  </si>
  <si>
    <t>F2July18S9</t>
  </si>
  <si>
    <t>F9JulS20_0.1</t>
  </si>
  <si>
    <t>F16JulS20_0.1</t>
  </si>
  <si>
    <t>2018-SEP-12</t>
  </si>
  <si>
    <t>2 62818</t>
  </si>
  <si>
    <t>B26JULS6</t>
  </si>
  <si>
    <t>F20(23?)AUGS_SFC1</t>
  </si>
  <si>
    <t>F23JULS9</t>
  </si>
  <si>
    <t>C25JULS12</t>
  </si>
  <si>
    <t>F23AUG_SFC4</t>
  </si>
  <si>
    <t>F25JUN3</t>
  </si>
  <si>
    <t>F30JULS9</t>
  </si>
  <si>
    <t>F21JUNSFC2</t>
  </si>
  <si>
    <t>F30JULS20_0.1</t>
  </si>
  <si>
    <t>F16JULS1.6</t>
  </si>
  <si>
    <t>2018-SEP-13</t>
  </si>
  <si>
    <t>F23JULSinf</t>
  </si>
  <si>
    <t>C25JULS0.1</t>
  </si>
  <si>
    <t>B19JULS11</t>
  </si>
  <si>
    <t>F23JULS8</t>
  </si>
  <si>
    <t>F23JULS1.6</t>
  </si>
  <si>
    <t>F18JUNSFC3Sr2</t>
  </si>
  <si>
    <t>B26JULS3</t>
  </si>
  <si>
    <t>F18JUNSFC1Sr2</t>
  </si>
  <si>
    <t>B12JULS0.1</t>
  </si>
  <si>
    <t>F30JulS8</t>
  </si>
  <si>
    <t>FCR 21Jun18 SFC 1</t>
  </si>
  <si>
    <t>2018-SEP-14</t>
  </si>
  <si>
    <t>F23JulS9.5</t>
  </si>
  <si>
    <t>F23JulS0.1</t>
  </si>
  <si>
    <t>F25JunS6.2</t>
  </si>
  <si>
    <t>1 62818</t>
  </si>
  <si>
    <t>B26JulS0.1</t>
  </si>
  <si>
    <t>F2JulS3.8</t>
  </si>
  <si>
    <t>B5JulS9</t>
  </si>
  <si>
    <t>F30JulS6.2</t>
  </si>
  <si>
    <t>B21Jan19T_inf2_r1</t>
  </si>
  <si>
    <t>B21Jan19T_inf3_r1</t>
  </si>
  <si>
    <t>ISCO_21Sep18_2</t>
  </si>
  <si>
    <t>ISCO_17Sep18_13</t>
  </si>
  <si>
    <t>ISCO_21Sep18_15</t>
  </si>
  <si>
    <t>ISCO_17Sep18_24</t>
  </si>
  <si>
    <t>B21Jan19T_inf2_r2</t>
  </si>
  <si>
    <t>ISCO_17Sep18_11</t>
  </si>
  <si>
    <t>ISCO_21Sep18_23</t>
  </si>
  <si>
    <t>ISCO_17Sep18_14</t>
  </si>
  <si>
    <t>ISCO_21Sep18_9</t>
  </si>
  <si>
    <t>ISCO_21Sep18_6</t>
  </si>
  <si>
    <t>ISCO_21Sep18_7</t>
  </si>
  <si>
    <t>ISCO_21Sep18_11</t>
  </si>
  <si>
    <t>ISCO_17Sep18_23</t>
  </si>
  <si>
    <t>ISCO_21Sep18_22</t>
  </si>
  <si>
    <t>ISCO_21Sep18_3</t>
  </si>
  <si>
    <t>ISCO_17Sep18_12</t>
  </si>
  <si>
    <t>ISCO_21Sep18_18</t>
  </si>
  <si>
    <t>ISCO_17Sep18_3</t>
  </si>
  <si>
    <t>ISCO_21Sep18_16</t>
  </si>
  <si>
    <t>ISCO_17Sep18_20</t>
  </si>
  <si>
    <t>ISCO_21Sep18_14</t>
  </si>
  <si>
    <t>ISCO_17Sep18_1</t>
  </si>
  <si>
    <t>ISCO_21Sep18_12</t>
  </si>
  <si>
    <t>ISCO_21Sep18_4</t>
  </si>
  <si>
    <t>ISCO_17Sep18_6</t>
  </si>
  <si>
    <t>ISCO_21Sep18_17</t>
  </si>
  <si>
    <t>ISCO_21Sep18_20</t>
  </si>
  <si>
    <t>ISCO_17Sep18_8</t>
  </si>
  <si>
    <t>B21Jan19T_inf3_r2</t>
  </si>
  <si>
    <t>ISCO_21Sep18_13</t>
  </si>
  <si>
    <t>ISCO_17Sep18_15</t>
  </si>
  <si>
    <t>ISCO_21Sep18_10</t>
  </si>
  <si>
    <t>ISCO_17Sep18_9</t>
  </si>
  <si>
    <t>B21Jan19T_inf4_r1</t>
  </si>
  <si>
    <t>ISCO_21Sep18_8</t>
  </si>
  <si>
    <t>ISCO_21Sep18_1</t>
  </si>
  <si>
    <t>ISCO_21Sep18_21</t>
  </si>
  <si>
    <t>B21Jan19T_inf4_r2</t>
  </si>
  <si>
    <t>ISCO_17Sep18_22</t>
  </si>
  <si>
    <t>ISCO_17Sep18_21</t>
  </si>
  <si>
    <t>ISCO_17Sep18_2</t>
  </si>
  <si>
    <t>ISCO 17Sep18_10</t>
  </si>
  <si>
    <t>ISCO 17Sep18_5</t>
  </si>
  <si>
    <t>ISCO 17Sep18_17</t>
  </si>
  <si>
    <t>ISCO 17Sep18_16</t>
  </si>
  <si>
    <t>ISCO 21Sep18_19</t>
  </si>
  <si>
    <t>ISCO 17Sep18_19</t>
  </si>
  <si>
    <t>ISCO 21Sep18_24</t>
  </si>
  <si>
    <t>ISCO_17Sep18_18</t>
  </si>
  <si>
    <t>B21Jan19T_inf1_r2</t>
  </si>
  <si>
    <t>ISCO_21Sep18_5</t>
  </si>
  <si>
    <t>ISCO_17Sep18_4</t>
  </si>
  <si>
    <t>f1octs8.0</t>
  </si>
  <si>
    <t>f17decs0.1</t>
  </si>
  <si>
    <t>f19novs3.8</t>
  </si>
  <si>
    <t>f22octsinf</t>
  </si>
  <si>
    <t>b19octs3.0</t>
  </si>
  <si>
    <t>b5octs11.0</t>
  </si>
  <si>
    <t>f29octs3.8</t>
  </si>
  <si>
    <t>f15octs6.2</t>
  </si>
  <si>
    <t>f29octs6.2</t>
  </si>
  <si>
    <t>f19novs1.6</t>
  </si>
  <si>
    <t>b2novs0.1</t>
  </si>
  <si>
    <t>b2novs6.0</t>
  </si>
  <si>
    <t>b6decs3.0</t>
  </si>
  <si>
    <t>f19novs5.0</t>
  </si>
  <si>
    <t>f24seps9.5</t>
  </si>
  <si>
    <t>f19novs9.5</t>
  </si>
  <si>
    <t>f10seps9.5</t>
  </si>
  <si>
    <t>b16novs11</t>
  </si>
  <si>
    <t>f22octs8.0</t>
  </si>
  <si>
    <t>b21seps9.0</t>
  </si>
  <si>
    <t>b6decs9.0</t>
  </si>
  <si>
    <t>f29octsinf</t>
  </si>
  <si>
    <t>F17decS3.8</t>
  </si>
  <si>
    <t>F20octS5</t>
  </si>
  <si>
    <t>F19novS0.1</t>
  </si>
  <si>
    <t>F29octS1.6</t>
  </si>
  <si>
    <t>B16novS0.1</t>
  </si>
  <si>
    <t>F8octS6.2</t>
  </si>
  <si>
    <t>B6decS0.1</t>
  </si>
  <si>
    <t>B19octS0.1</t>
  </si>
  <si>
    <t>F1octS0.1</t>
  </si>
  <si>
    <t>B2novS3</t>
  </si>
  <si>
    <t>F22octS0.1</t>
  </si>
  <si>
    <t>F15octS9</t>
  </si>
  <si>
    <t>F22octS9.5</t>
  </si>
  <si>
    <t>F20octS9</t>
  </si>
  <si>
    <t>F3sepS9</t>
  </si>
  <si>
    <t>f8octs3.8</t>
  </si>
  <si>
    <t>f19novs6.2</t>
  </si>
  <si>
    <t>b21seps0.1</t>
  </si>
  <si>
    <t>f8octs0.1</t>
  </si>
  <si>
    <t>f22octs6.2</t>
  </si>
  <si>
    <t>f8octs9</t>
  </si>
  <si>
    <t>f29octs9</t>
  </si>
  <si>
    <t>f22octs5</t>
  </si>
  <si>
    <t>f8octsinf</t>
  </si>
  <si>
    <t>f22octs1.6</t>
  </si>
  <si>
    <t>f17decs8</t>
  </si>
  <si>
    <t>f17decsinf</t>
  </si>
  <si>
    <t>b6decs6</t>
  </si>
  <si>
    <t>b19octs9</t>
  </si>
  <si>
    <t>b16novs3</t>
  </si>
  <si>
    <t>b5octs6</t>
  </si>
  <si>
    <t>B5octS3</t>
  </si>
  <si>
    <t>f29octs5</t>
  </si>
  <si>
    <t>B2novS11</t>
  </si>
  <si>
    <t>f19novs9</t>
  </si>
  <si>
    <t>B6decS11</t>
  </si>
  <si>
    <t>f17decs1.6</t>
  </si>
  <si>
    <t>b5octs0.1</t>
  </si>
  <si>
    <t>F22octS3.8</t>
  </si>
  <si>
    <t>f15octs3.8</t>
  </si>
  <si>
    <t>F3sepS5</t>
  </si>
  <si>
    <t>F15octS0.1</t>
  </si>
  <si>
    <t>f17decs9</t>
  </si>
  <si>
    <t>F22octS9</t>
  </si>
  <si>
    <t>f29octs0.1</t>
  </si>
  <si>
    <t>F10sepS5</t>
  </si>
  <si>
    <t>f17decs5</t>
  </si>
  <si>
    <t>B2novS9</t>
  </si>
  <si>
    <t>b5octs9</t>
  </si>
  <si>
    <t>B19OctS6</t>
  </si>
  <si>
    <t>F15OctS8</t>
  </si>
  <si>
    <t>B21SepS6</t>
  </si>
  <si>
    <t>B16NovS6</t>
  </si>
  <si>
    <t>F10SepS8</t>
  </si>
  <si>
    <t>F24SepS3.8</t>
  </si>
  <si>
    <t>F24SepS0.1</t>
  </si>
  <si>
    <t>F3SepS1.6</t>
  </si>
  <si>
    <t>F24SepSinf</t>
  </si>
  <si>
    <t>F17DecS8</t>
  </si>
  <si>
    <t>B5OctS6</t>
  </si>
  <si>
    <t>B5OctS9</t>
  </si>
  <si>
    <t>F29OctS5</t>
  </si>
  <si>
    <t>B16NovS3</t>
  </si>
  <si>
    <t>F22OctS5</t>
  </si>
  <si>
    <t>B5OctS0.1</t>
  </si>
  <si>
    <t>F17DecS5</t>
  </si>
  <si>
    <t>F24SepS1.6</t>
  </si>
  <si>
    <t>B6DecS6</t>
  </si>
  <si>
    <t>F29OctS8</t>
  </si>
  <si>
    <t>B16NovS9</t>
  </si>
  <si>
    <t>F17DecS1.6</t>
  </si>
  <si>
    <t>B21SepS3</t>
  </si>
  <si>
    <t>F19NovS9</t>
  </si>
  <si>
    <t>F1OctS5</t>
  </si>
  <si>
    <t>F29OctS0.1</t>
  </si>
  <si>
    <t>F17DecS9</t>
  </si>
  <si>
    <t>F8OctS1.6</t>
  </si>
  <si>
    <t>F22OctS6.2</t>
  </si>
  <si>
    <t>F24SepS5</t>
  </si>
  <si>
    <t>F24SepS6.2</t>
  </si>
  <si>
    <t>F8OctS9</t>
  </si>
  <si>
    <t>B21SepS0.1</t>
  </si>
  <si>
    <t>F8OctS9.5</t>
  </si>
  <si>
    <t>F17DecSinf</t>
  </si>
  <si>
    <t>F1OctS9</t>
  </si>
  <si>
    <t>B19OctS9</t>
  </si>
  <si>
    <t>F1OctS6.2</t>
  </si>
  <si>
    <t>F15OctS1.6</t>
  </si>
  <si>
    <t>F8OctS0.1</t>
  </si>
  <si>
    <t>F15OctS5</t>
  </si>
  <si>
    <t>F8OctSinf</t>
  </si>
  <si>
    <t>F15OctSinf</t>
  </si>
  <si>
    <t>F24SepS9</t>
  </si>
  <si>
    <t>F8OctS5</t>
  </si>
  <si>
    <t>F8OctS8</t>
  </si>
  <si>
    <t>F29OctS9.5</t>
  </si>
  <si>
    <t>F1OctS1.6</t>
  </si>
  <si>
    <t>F17DecS6.2</t>
  </si>
  <si>
    <t>F19NovSinf</t>
  </si>
  <si>
    <t>F1OctSinf</t>
  </si>
  <si>
    <t>F15OctS9.5</t>
  </si>
  <si>
    <t>F17DecS9.5</t>
  </si>
  <si>
    <t>F1OctS9.5</t>
  </si>
  <si>
    <t>F1OctS3.8</t>
  </si>
  <si>
    <t>F24SepS8</t>
  </si>
  <si>
    <t>F19NovS8</t>
  </si>
  <si>
    <t>F22OctS1.6</t>
  </si>
  <si>
    <t>F15OctS3.8</t>
  </si>
  <si>
    <t>F29OctS9</t>
  </si>
  <si>
    <t>Conc TIC</t>
  </si>
  <si>
    <t>Conc TC</t>
  </si>
  <si>
    <t>Conc TNb</t>
  </si>
  <si>
    <t>Mass in 0.3 mls TIC</t>
  </si>
  <si>
    <t>Mass in 0.3 mls TC</t>
  </si>
  <si>
    <t>Mass in 0.3 mls TNb</t>
  </si>
  <si>
    <t>Misc. Notes</t>
  </si>
  <si>
    <t>BRN Data Quality Code (1=no problems, 2=note, 3=fatal flaws)</t>
  </si>
  <si>
    <t>BRN Sample Notes</t>
  </si>
  <si>
    <t>TIC Absolute value Percent error for check standards</t>
  </si>
  <si>
    <t>TIC Absolute value Relative Percent Difference (RPD) of same vial duplicates</t>
  </si>
  <si>
    <t>TIC Absolute Value Relative Percent Difference (RPD) of independent prep duplicates</t>
  </si>
  <si>
    <t>TIC Percent Recovery (PR) of spikes</t>
  </si>
  <si>
    <t>TOC Absolute value Percent error for check standards</t>
  </si>
  <si>
    <t>TOC Absolute value Relative Percent Difference (RPD) of same vial duplicates</t>
  </si>
  <si>
    <t>TOC Absolute Value Relative Percent Difference (RPD) of independent prep duplicates</t>
  </si>
  <si>
    <t>TOC Percent Recovery (PR) of spikes</t>
  </si>
  <si>
    <t>TNb Absolute value Percent error for check standards</t>
  </si>
  <si>
    <t>TNb Absolute value Relative Percent Difference (RPD) of same vial duplicates</t>
  </si>
  <si>
    <t>TNb Absolute Value Relative Percent Difference (RPD) of independent prep duplicates</t>
  </si>
  <si>
    <t>TNb Percent Recovery (PR) of spikes</t>
  </si>
  <si>
    <t>TIC Mean of 2 reps</t>
  </si>
  <si>
    <t>TC Mean of 2 reps</t>
  </si>
  <si>
    <t>TOC Mean of 2 reps</t>
  </si>
  <si>
    <t>TNb Mean of 2 reps</t>
  </si>
  <si>
    <t>SPK F23OctS0.1</t>
  </si>
  <si>
    <t>SPK F15JanS8</t>
  </si>
  <si>
    <t>SPK B4MayS0.1</t>
  </si>
  <si>
    <t>SPK F21MayS1.6</t>
  </si>
  <si>
    <t>SPK_F30AprSinf</t>
  </si>
  <si>
    <t>SPK_F19FebS3.8</t>
  </si>
  <si>
    <t>SPK B17MayS6</t>
  </si>
  <si>
    <t>SPK B24MayS6</t>
  </si>
  <si>
    <t>SPK C30MayS6</t>
  </si>
  <si>
    <t>SPK_F16JulS0</t>
  </si>
  <si>
    <t>SPK_F16JulS3.8</t>
  </si>
  <si>
    <t>SPK F25JunS1.6</t>
  </si>
  <si>
    <t>SPK C13JunS0.1</t>
  </si>
  <si>
    <t>SPK B21JunS9</t>
  </si>
  <si>
    <t>SPK B21JunS11</t>
  </si>
  <si>
    <t>F2July18S0.1_SPK</t>
  </si>
  <si>
    <t>F16JulS20_0.1_SPK</t>
  </si>
  <si>
    <t>SPK F30JulSinf</t>
  </si>
  <si>
    <t>SPK F23AugS_SFC2</t>
  </si>
  <si>
    <t>B12JULS0.1 SPK</t>
  </si>
  <si>
    <t>b2novs6.0 SPK</t>
  </si>
  <si>
    <t>f19novs6.2 SPK</t>
  </si>
  <si>
    <t>F15octS9_SPK</t>
  </si>
  <si>
    <t>B2novS9_SPK</t>
  </si>
  <si>
    <t>SPK B21SepS3</t>
  </si>
  <si>
    <t>SPK F8OctS5</t>
  </si>
  <si>
    <t>ISCO_21Sep18_9_SPK</t>
  </si>
  <si>
    <t>ISCO_17Sep18_2_SPK</t>
  </si>
  <si>
    <t>ISCO_17Sep18_1_SPK</t>
  </si>
  <si>
    <t>ISCO_17Sep18_4_SPK</t>
  </si>
  <si>
    <t>SPK F1AugS1.6</t>
  </si>
  <si>
    <t>SPK F22AprS1.6</t>
  </si>
  <si>
    <t>SPK F3JunS1.6</t>
  </si>
  <si>
    <t>SPK F18JulS1.6</t>
  </si>
  <si>
    <t>SPK F15Aug19 S3.8 12:00</t>
  </si>
  <si>
    <t>SPK F14Aug19 S3.8 15:00</t>
  </si>
  <si>
    <t>F14aug19S0.1 15:00 _SPK</t>
  </si>
  <si>
    <t>F14aug19S3.8 18:00 SPK</t>
  </si>
  <si>
    <t>B8Apr19s9 SPK</t>
  </si>
  <si>
    <t>F18Mars9 SPK</t>
  </si>
  <si>
    <t>f15apr19s0.1 SPK</t>
  </si>
  <si>
    <t>f22apr19s3.8 SPK</t>
  </si>
  <si>
    <t>F05Aug19S9.0SPK</t>
  </si>
  <si>
    <t>F18Jul1999SR2SPK</t>
  </si>
  <si>
    <t>Warning Limit</t>
  </si>
  <si>
    <t>Control Limit</t>
  </si>
  <si>
    <t>Coefficient of Variation %</t>
  </si>
  <si>
    <t>Started capping spk w/out headspace</t>
  </si>
  <si>
    <t>F30May19_F45_R1_SPK</t>
  </si>
  <si>
    <t>F29Apr19_F99_R1_SPK</t>
  </si>
  <si>
    <t>F27May19_8.0m_SPK</t>
  </si>
  <si>
    <t>F21Jan19_9.5m_SPK</t>
  </si>
  <si>
    <t>F20May19_s6.2m_SPK</t>
  </si>
  <si>
    <t>F28Aug19 Inf SPK</t>
  </si>
  <si>
    <t>B08Aug1911.0m SPK</t>
  </si>
  <si>
    <t>F29Jul19 Inf SPK</t>
  </si>
  <si>
    <t>F28Aug19 9.0m SPK</t>
  </si>
  <si>
    <t>F22Aug19 F45 R1 + 2mls H20 SPK</t>
  </si>
  <si>
    <t>B08Aug19 6.0m SPK</t>
  </si>
  <si>
    <t>TC Absolute value Percent error for check standards</t>
  </si>
  <si>
    <t>TC Absolute value Relative Percent Difference (RPD) of same vial duplicates</t>
  </si>
  <si>
    <t>TC Absolute Value Relative Percent Difference (RPD) of independent prep duplicates</t>
  </si>
  <si>
    <t>TC Percent Recovery (PR) of spikes</t>
  </si>
  <si>
    <t>B18jul19 s 9.0m r1 SPK</t>
  </si>
  <si>
    <t>F16oct19 s 8.0m SPK</t>
  </si>
  <si>
    <t>F30oct19 s 0.1m SPK</t>
  </si>
  <si>
    <t>F12aug19 s 3.8m SPK</t>
  </si>
  <si>
    <t>B18jul19 11m r1 SPK</t>
  </si>
  <si>
    <t>B13jun19 6.0m SPK</t>
  </si>
  <si>
    <t>Daily Cal TIC [mg/l]</t>
  </si>
  <si>
    <t>Daily Cal TC [mg/l]</t>
  </si>
  <si>
    <t>Daily Cal TOC (Diff.) [mg/l]</t>
  </si>
  <si>
    <t>Daily Cal TNb [mg/l]</t>
  </si>
  <si>
    <t>F27sep19 8.0m SPK</t>
  </si>
  <si>
    <t>F18jul19 F100 r2 SPK</t>
  </si>
  <si>
    <t>F30oct19 s 1.6m SPK</t>
  </si>
  <si>
    <t>B04oct19 s 3.0m SPK</t>
  </si>
  <si>
    <t>F16oct19 s 6.2m SPK</t>
  </si>
  <si>
    <t>F10jun19 t 9.0m SPK</t>
  </si>
  <si>
    <t>TIC signal per ml</t>
  </si>
  <si>
    <t>B14aug19 s 0.1 SPK</t>
  </si>
  <si>
    <t>B04sep19 s 6 SPK</t>
  </si>
  <si>
    <t>F27sep19 s 6.2m SPK</t>
  </si>
  <si>
    <t>F12aug19 s 6.2m SPK</t>
  </si>
  <si>
    <t>Analysis Order</t>
  </si>
  <si>
    <t>NEW BATCH OF TAP WATER 19feb20</t>
  </si>
  <si>
    <t>Stored Cal TIC [mg/l]</t>
  </si>
  <si>
    <t>Stored Cal TC [mg/l]</t>
  </si>
  <si>
    <t>Stored Cal TOC (Diff.) [mg/l]</t>
  </si>
  <si>
    <t>Stored Cal NPOC [mg/l]</t>
  </si>
  <si>
    <t>Stored Cal TNb [mg/l]</t>
  </si>
  <si>
    <t>3 x Coefficient of Variation %</t>
  </si>
  <si>
    <t>Warning Limits as %</t>
  </si>
  <si>
    <t>Control Limits as %</t>
  </si>
  <si>
    <t>F 22aug19 20T r1 SPK</t>
  </si>
  <si>
    <t>B 28oct19 s 0.1 SPK</t>
  </si>
  <si>
    <t>F 20nov19 s 5 SPK</t>
  </si>
  <si>
    <t>F 18jul19 200 s r1 SPK</t>
  </si>
  <si>
    <t>F 30may19 20 s r1 SPK</t>
  </si>
  <si>
    <t>B 08aug19 s 0.1 SPK</t>
  </si>
  <si>
    <t>B 30may19 30 s r1 SPK</t>
  </si>
  <si>
    <t>F 30may19 01 5 r1 SPK</t>
  </si>
  <si>
    <t>B 16may19 s 3 SPK</t>
  </si>
  <si>
    <t>F 18mar19 s 0.1 SPK</t>
  </si>
  <si>
    <t>F 28aug19 s 8 SPK</t>
  </si>
  <si>
    <t>F 16oct19 inf 0.1 SPK</t>
  </si>
  <si>
    <t>Mixed Check 3/6/0.3</t>
  </si>
  <si>
    <t>SPIKE</t>
  </si>
  <si>
    <t>F 24aug20 S 1.6m SPK</t>
  </si>
  <si>
    <t>F 13apr20 5m SPK</t>
  </si>
  <si>
    <t>NEW BATCH OF TAP WATER 01sep20</t>
  </si>
  <si>
    <t>eliminate 1st rep of 3</t>
  </si>
  <si>
    <t>spiked blank + 150 uL</t>
  </si>
  <si>
    <t>MDL</t>
  </si>
  <si>
    <t>LOQ</t>
  </si>
  <si>
    <t>COUNT</t>
  </si>
  <si>
    <t>TINV</t>
  </si>
  <si>
    <t>mean to MDL</t>
  </si>
  <si>
    <t>bl</t>
  </si>
  <si>
    <t>spiked blank + 150</t>
  </si>
  <si>
    <t>new batch</t>
  </si>
  <si>
    <t>spiked blank + 150 a</t>
  </si>
  <si>
    <t>spiked blank + 150 b</t>
  </si>
  <si>
    <t>spiked blank + 150 c</t>
  </si>
  <si>
    <t>spiked blank</t>
  </si>
  <si>
    <t>spiked blank 50 + 150</t>
  </si>
  <si>
    <t>spiked blank 100 + 300</t>
  </si>
  <si>
    <t>the headspace was compromised in this spike-big bubble under foil</t>
  </si>
  <si>
    <t>SPIKE_C_IM_06jun21 S site5</t>
  </si>
  <si>
    <t>SPIKE_F21jun21S1.6</t>
  </si>
  <si>
    <t>SPIKE_C01jul21S9.0</t>
  </si>
  <si>
    <t>SPIKE_F31may21S1.6</t>
  </si>
  <si>
    <t>NPOC analysis of tap water suggests TOC concentrations are typically between 0.5 and 1.0 mg/L</t>
  </si>
  <si>
    <t>But because of high TIC and low TOC we can't nail that small amount using TIC/TOC.  Two things measured with error then subtracted...</t>
  </si>
  <si>
    <t>Maybe using KHP spiked tap water would make a better reference material for TIC/TOC</t>
  </si>
  <si>
    <t>That's consistent with what a water supply should be (not much more than 1 mg/L to keep down production of trihalomethanes etc</t>
  </si>
  <si>
    <t>Spike up to equal TIC TOC then inject less... instead of 0.5 maybe 0.2 or 0.3</t>
  </si>
  <si>
    <t>TNb breaks</t>
  </si>
  <si>
    <t>TNb concentration of tap water is not consistent across batches</t>
  </si>
  <si>
    <t xml:space="preserve"> </t>
  </si>
  <si>
    <t>Known new batch of tap water</t>
  </si>
  <si>
    <t>Calculate minutes after start of injections for each individual run</t>
  </si>
  <si>
    <t>Known</t>
  </si>
  <si>
    <t>Injected ug?</t>
  </si>
  <si>
    <t>spiked blank 100+300 no headspac</t>
  </si>
  <si>
    <t>New Spiked tap as reference 100+</t>
  </si>
  <si>
    <t>big 3rd pk</t>
  </si>
  <si>
    <t>Previously run Spiked tap</t>
  </si>
  <si>
    <t>tap water with headspace</t>
  </si>
  <si>
    <t>New mixed check never run no hea</t>
  </si>
  <si>
    <t>Previously run mixed check</t>
  </si>
  <si>
    <t>Spiked tap as reference 100+1KHP</t>
  </si>
  <si>
    <t>alternate plumbing</t>
  </si>
  <si>
    <t>old spiked tap</t>
  </si>
  <si>
    <t>other old spiked tap</t>
  </si>
  <si>
    <t>old spiked tap w headspace</t>
  </si>
  <si>
    <t>old mixed check</t>
  </si>
  <si>
    <t>different old mixed check</t>
  </si>
  <si>
    <t>NOTE:  these are 3 runs per analysis day, and 2 of them are reruns.  They've been held in contact with atmosphere AND have been repeated purged.</t>
  </si>
  <si>
    <t>For TIC, and TC, there may be a pattern of increasing concentration with run time.  No pattern for TOC or TNb.</t>
  </si>
  <si>
    <t>Nitrogen (most comparable to DIN; Carey lab doesn't use nitrogen data)</t>
  </si>
  <si>
    <t>BUT Carvins Cove samples labelled CCT road or 500 tend to have extremely high TIC (~25 to 30 ppm) and very low TOC- have to be run as NPOC to get TOC.</t>
  </si>
  <si>
    <t>Spiked Blank 100 + 300</t>
  </si>
  <si>
    <t>Spiked blank 100 + 300</t>
  </si>
  <si>
    <t>DUP</t>
  </si>
  <si>
    <t>Aiming for roughly equal amounts of TIC and TOC</t>
  </si>
  <si>
    <t>I'm still convinced that TIC goes up in sample not isolated from air</t>
  </si>
  <si>
    <t xml:space="preserve">See runs of 3 upward in TIC plot </t>
  </si>
  <si>
    <t>SPIKE 25 + 80</t>
  </si>
  <si>
    <t>Mean to MDL</t>
  </si>
  <si>
    <t>LOQ as 10sd</t>
  </si>
  <si>
    <t>99th percentile</t>
  </si>
  <si>
    <t>Std.S</t>
  </si>
  <si>
    <t>Water Blank</t>
  </si>
  <si>
    <t>TNbnp</t>
  </si>
  <si>
    <t xml:space="preserve">compare these to the same calculation from the blanks </t>
  </si>
  <si>
    <t>MAX</t>
  </si>
  <si>
    <t>USE THIS FOR MDLb WHEN THERE IS A NUMERICAL RESULT FOR ALL (TIC AND TC)</t>
  </si>
  <si>
    <t>USE THIS FOR MDLb IF THERE IS A NUMERICAL RESULT FOR SOME BUT NOT ALL AND COUNT&gt;100</t>
  </si>
  <si>
    <t>USE THIS FOR MDLb IF THERE IS A NUMERICAL RESULT FOR SOME BUT NOT ALL AND COUNT&lt;100</t>
  </si>
  <si>
    <t>BLANK CALCULATION IS UNIFORMLY EQUAL TO OR LOWER</t>
  </si>
  <si>
    <t>Line #</t>
  </si>
  <si>
    <t>MIN</t>
  </si>
  <si>
    <t>10th percentile</t>
  </si>
  <si>
    <t>Rep #</t>
  </si>
  <si>
    <t>Filter out first rep TIC area</t>
  </si>
  <si>
    <t>Filter out first rep TC area</t>
  </si>
  <si>
    <t xml:space="preserve">10th percentile </t>
  </si>
  <si>
    <t>drifting up after ~7/22/21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</si>
</sst>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"/>
    <numFmt numFmtId="165" formatCode="0.000000"/>
    <numFmt numFmtId="166" formatCode="0.0000"/>
    <numFmt numFmtId="167" formatCode="0.0"/>
    <numFmt numFmtId="168" formatCode="0.00000"/>
    <numFmt numFmtId="169" formatCode="[$-409]h:mm:ss\ AM/PM;@"/>
    <numFmt numFmtId="170" formatCode="[$-409]d\-mmm\-yy;@"/>
    <numFmt numFmtId="171" formatCode="mm/dd/yy;@"/>
  </numFmts>
  <fonts count="10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MS Sans Serif"/>
    </font>
    <font>
      <sz val="8"/>
      <name val="MS Sans Serif"/>
    </font>
    <font>
      <sz val="10"/>
      <name val="Arial"/>
      <family val="2"/>
    </font>
    <font>
      <sz val="12"/>
      <name val="Arial"/>
      <family val="2"/>
    </font>
    <font>
      <sz val="9"/>
      <name val="Arial"/>
      <family val="2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4" fillId="0" borderId="0"/>
    <xf numFmtId="0" fontId="7" fillId="0" borderId="0"/>
    <xf numFmtId="0" fontId="7" fillId="0" borderId="0"/>
  </cellStyleXfs>
  <cellXfs count="73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3" fillId="0" borderId="0" xfId="1" applyFont="1" applyAlignment="1">
      <alignment vertical="top"/>
    </xf>
    <xf numFmtId="1" fontId="3" fillId="0" borderId="0" xfId="1" applyNumberFormat="1" applyFont="1" applyAlignment="1">
      <alignment vertical="top"/>
    </xf>
    <xf numFmtId="164" fontId="3" fillId="0" borderId="0" xfId="1" applyNumberFormat="1" applyFont="1" applyFill="1" applyAlignment="1" applyProtection="1">
      <alignment vertical="top"/>
    </xf>
    <xf numFmtId="0" fontId="5" fillId="0" borderId="0" xfId="2" applyFont="1"/>
    <xf numFmtId="0" fontId="1" fillId="0" borderId="0" xfId="0" applyFont="1" applyFill="1"/>
    <xf numFmtId="0" fontId="4" fillId="0" borderId="0" xfId="2" applyFont="1"/>
    <xf numFmtId="0" fontId="4" fillId="0" borderId="0" xfId="2" applyFont="1" applyFill="1"/>
    <xf numFmtId="166" fontId="4" fillId="0" borderId="0" xfId="2" applyNumberFormat="1" applyFont="1" applyFill="1"/>
    <xf numFmtId="164" fontId="4" fillId="0" borderId="0" xfId="2" applyNumberFormat="1" applyFont="1"/>
    <xf numFmtId="1" fontId="4" fillId="0" borderId="0" xfId="2" applyNumberFormat="1" applyFont="1"/>
    <xf numFmtId="0" fontId="5" fillId="0" borderId="0" xfId="2" applyFont="1" applyFill="1" applyBorder="1"/>
    <xf numFmtId="1" fontId="5" fillId="0" borderId="0" xfId="2" applyNumberFormat="1" applyFont="1"/>
    <xf numFmtId="0" fontId="4" fillId="0" borderId="0" xfId="2"/>
    <xf numFmtId="0" fontId="3" fillId="0" borderId="0" xfId="1" applyFont="1" applyAlignment="1">
      <alignment horizontal="left" vertical="center"/>
    </xf>
    <xf numFmtId="164" fontId="4" fillId="0" borderId="0" xfId="2" applyNumberFormat="1" applyFont="1" applyFill="1"/>
    <xf numFmtId="3" fontId="6" fillId="0" borderId="0" xfId="2" applyNumberFormat="1" applyFont="1"/>
    <xf numFmtId="0" fontId="3" fillId="0" borderId="0" xfId="1" applyFont="1" applyAlignment="1">
      <alignment vertical="center"/>
    </xf>
    <xf numFmtId="1" fontId="3" fillId="0" borderId="0" xfId="1" applyNumberFormat="1" applyFont="1" applyAlignment="1">
      <alignment vertical="center"/>
    </xf>
    <xf numFmtId="164" fontId="3" fillId="0" borderId="0" xfId="1" applyNumberFormat="1" applyFont="1" applyFill="1" applyAlignment="1" applyProtection="1">
      <alignment vertical="center"/>
    </xf>
    <xf numFmtId="0" fontId="1" fillId="0" borderId="0" xfId="0" applyFont="1" applyFill="1" applyAlignment="1">
      <alignment vertical="center"/>
    </xf>
    <xf numFmtId="0" fontId="4" fillId="0" borderId="0" xfId="2" applyFont="1" applyAlignment="1">
      <alignment vertical="center"/>
    </xf>
    <xf numFmtId="0" fontId="4" fillId="0" borderId="0" xfId="2" applyFont="1" applyFill="1" applyAlignment="1">
      <alignment vertical="center"/>
    </xf>
    <xf numFmtId="166" fontId="4" fillId="0" borderId="0" xfId="2" applyNumberFormat="1" applyFont="1" applyFill="1" applyAlignment="1">
      <alignment vertical="center"/>
    </xf>
    <xf numFmtId="165" fontId="4" fillId="0" borderId="0" xfId="2" applyNumberFormat="1" applyFont="1" applyFill="1" applyAlignment="1">
      <alignment vertical="center"/>
    </xf>
    <xf numFmtId="164" fontId="4" fillId="0" borderId="0" xfId="2" applyNumberFormat="1" applyFont="1" applyFill="1" applyAlignment="1">
      <alignment vertical="center"/>
    </xf>
    <xf numFmtId="0" fontId="5" fillId="0" borderId="0" xfId="2" applyFont="1" applyFill="1" applyBorder="1" applyAlignment="1">
      <alignment vertical="center"/>
    </xf>
    <xf numFmtId="0" fontId="5" fillId="0" borderId="0" xfId="2" applyFont="1" applyAlignment="1">
      <alignment vertical="center"/>
    </xf>
    <xf numFmtId="0" fontId="4" fillId="0" borderId="0" xfId="2" applyAlignment="1">
      <alignment vertical="center"/>
    </xf>
    <xf numFmtId="19" fontId="0" fillId="0" borderId="0" xfId="0" applyNumberFormat="1"/>
    <xf numFmtId="2" fontId="4" fillId="0" borderId="0" xfId="2" applyNumberFormat="1" applyFont="1" applyFill="1" applyAlignment="1">
      <alignment vertical="center"/>
    </xf>
    <xf numFmtId="3" fontId="4" fillId="0" borderId="0" xfId="2" applyNumberFormat="1" applyFont="1" applyFill="1" applyAlignment="1">
      <alignment vertical="center"/>
    </xf>
    <xf numFmtId="21" fontId="0" fillId="0" borderId="0" xfId="0" applyNumberFormat="1"/>
    <xf numFmtId="14" fontId="0" fillId="0" borderId="0" xfId="0" applyNumberFormat="1"/>
    <xf numFmtId="3" fontId="0" fillId="0" borderId="0" xfId="0" applyNumberFormat="1"/>
    <xf numFmtId="3" fontId="4" fillId="0" borderId="0" xfId="2" applyNumberFormat="1"/>
    <xf numFmtId="0" fontId="7" fillId="0" borderId="0" xfId="4"/>
    <xf numFmtId="1" fontId="7" fillId="0" borderId="0" xfId="4" applyNumberFormat="1"/>
    <xf numFmtId="167" fontId="7" fillId="0" borderId="0" xfId="4" applyNumberFormat="1"/>
    <xf numFmtId="168" fontId="7" fillId="0" borderId="0" xfId="4" applyNumberFormat="1"/>
    <xf numFmtId="19" fontId="7" fillId="0" borderId="0" xfId="4" applyNumberFormat="1"/>
    <xf numFmtId="167" fontId="0" fillId="0" borderId="0" xfId="0" applyNumberFormat="1" applyAlignment="1">
      <alignment wrapText="1"/>
    </xf>
    <xf numFmtId="169" fontId="0" fillId="0" borderId="0" xfId="0" applyNumberFormat="1"/>
    <xf numFmtId="2" fontId="0" fillId="0" borderId="0" xfId="0" applyNumberFormat="1"/>
    <xf numFmtId="170" fontId="0" fillId="0" borderId="0" xfId="0" applyNumberFormat="1"/>
    <xf numFmtId="1" fontId="0" fillId="0" borderId="0" xfId="0" applyNumberFormat="1"/>
    <xf numFmtId="169" fontId="4" fillId="0" borderId="0" xfId="2" applyNumberFormat="1" applyFont="1" applyFill="1"/>
    <xf numFmtId="2" fontId="4" fillId="0" borderId="0" xfId="2" applyNumberFormat="1" applyFont="1" applyFill="1"/>
    <xf numFmtId="1" fontId="4" fillId="0" borderId="0" xfId="2" applyNumberFormat="1" applyFont="1" applyFill="1"/>
    <xf numFmtId="165" fontId="4" fillId="0" borderId="0" xfId="2" applyNumberFormat="1" applyFont="1" applyFill="1"/>
    <xf numFmtId="169" fontId="4" fillId="0" borderId="0" xfId="2" applyNumberFormat="1" applyFont="1"/>
    <xf numFmtId="169" fontId="4" fillId="0" borderId="0" xfId="2" applyNumberFormat="1"/>
    <xf numFmtId="171" fontId="0" fillId="0" borderId="0" xfId="0" applyNumberFormat="1"/>
    <xf numFmtId="171" fontId="4" fillId="0" borderId="0" xfId="2" applyNumberFormat="1" applyFont="1"/>
    <xf numFmtId="0" fontId="0" fillId="0" borderId="0" xfId="4" applyFont="1"/>
    <xf numFmtId="2" fontId="7" fillId="0" borderId="0" xfId="4" applyNumberFormat="1"/>
    <xf numFmtId="14" fontId="0" fillId="0" borderId="0" xfId="0" applyNumberFormat="1" applyFill="1"/>
    <xf numFmtId="19" fontId="0" fillId="0" borderId="0" xfId="0" applyNumberFormat="1" applyFill="1"/>
    <xf numFmtId="0" fontId="5" fillId="0" borderId="0" xfId="2" applyFont="1" applyFill="1"/>
    <xf numFmtId="0" fontId="4" fillId="0" borderId="0" xfId="2" applyFill="1"/>
    <xf numFmtId="4" fontId="4" fillId="0" borderId="0" xfId="2" applyNumberFormat="1" applyFont="1" applyFill="1" applyAlignment="1">
      <alignment vertical="center"/>
    </xf>
    <xf numFmtId="2" fontId="4" fillId="0" borderId="0" xfId="2" applyNumberFormat="1" applyFont="1"/>
    <xf numFmtId="2" fontId="4" fillId="0" borderId="0" xfId="2" applyNumberFormat="1" applyAlignment="1">
      <alignment vertical="center"/>
    </xf>
    <xf numFmtId="0" fontId="4" fillId="2" borderId="0" xfId="2" applyFill="1"/>
    <xf numFmtId="4" fontId="8" fillId="0" borderId="0" xfId="2" applyNumberFormat="1" applyFont="1" applyFill="1" applyAlignment="1">
      <alignment vertical="center"/>
    </xf>
    <xf numFmtId="0" fontId="8" fillId="0" borderId="0" xfId="2" applyFont="1" applyFill="1" applyBorder="1" applyAlignment="1">
      <alignment vertical="center"/>
    </xf>
    <xf numFmtId="0" fontId="8" fillId="0" borderId="0" xfId="2" applyFont="1"/>
    <xf numFmtId="2" fontId="8" fillId="0" borderId="0" xfId="2" applyNumberFormat="1" applyFont="1" applyFill="1" applyBorder="1" applyAlignment="1">
      <alignment vertical="center"/>
    </xf>
    <xf numFmtId="0" fontId="9" fillId="0" borderId="0" xfId="0" applyFont="1" applyFill="1"/>
    <xf numFmtId="2" fontId="8" fillId="3" borderId="0" xfId="2" applyNumberFormat="1" applyFont="1" applyFill="1" applyBorder="1" applyAlignment="1">
      <alignment vertical="center"/>
    </xf>
    <xf numFmtId="3" fontId="8" fillId="0" borderId="0" xfId="2" applyNumberFormat="1" applyFont="1" applyFill="1" applyAlignment="1">
      <alignment vertical="center"/>
    </xf>
  </cellXfs>
  <cellStyles count="5">
    <cellStyle name="Normal" xfId="0" builtinId="0"/>
    <cellStyle name="Normal 18" xfId="4" xr:uid="{00000000-0005-0000-0000-000001000000}"/>
    <cellStyle name="Normal 2 2" xfId="2" xr:uid="{00000000-0005-0000-0000-000002000000}"/>
    <cellStyle name="Normal 5 2 2" xfId="3" xr:uid="{00000000-0005-0000-0000-000003000000}"/>
    <cellStyle name="Normal 6" xfId="1" xr:uid="{00000000-0005-0000-0000-000004000000}"/>
  </cellStyles>
  <dxfs count="1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TIC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spiked blank'!$BH$32:$BH$120</c:f>
              <c:numCache>
                <c:formatCode>General</c:formatCode>
                <c:ptCount val="89"/>
                <c:pt idx="1">
                  <c:v>2</c:v>
                </c:pt>
                <c:pt idx="4">
                  <c:v>3</c:v>
                </c:pt>
                <c:pt idx="7">
                  <c:v>4</c:v>
                </c:pt>
                <c:pt idx="10">
                  <c:v>5</c:v>
                </c:pt>
                <c:pt idx="13">
                  <c:v>6</c:v>
                </c:pt>
                <c:pt idx="16">
                  <c:v>7</c:v>
                </c:pt>
                <c:pt idx="19">
                  <c:v>8</c:v>
                </c:pt>
                <c:pt idx="22">
                  <c:v>9</c:v>
                </c:pt>
                <c:pt idx="25">
                  <c:v>10</c:v>
                </c:pt>
                <c:pt idx="28">
                  <c:v>11</c:v>
                </c:pt>
                <c:pt idx="31">
                  <c:v>12</c:v>
                </c:pt>
                <c:pt idx="34">
                  <c:v>13</c:v>
                </c:pt>
                <c:pt idx="37">
                  <c:v>14</c:v>
                </c:pt>
                <c:pt idx="40">
                  <c:v>15</c:v>
                </c:pt>
                <c:pt idx="43">
                  <c:v>16</c:v>
                </c:pt>
                <c:pt idx="46">
                  <c:v>17</c:v>
                </c:pt>
                <c:pt idx="49">
                  <c:v>18</c:v>
                </c:pt>
                <c:pt idx="52">
                  <c:v>19</c:v>
                </c:pt>
                <c:pt idx="55">
                  <c:v>20</c:v>
                </c:pt>
                <c:pt idx="58">
                  <c:v>21</c:v>
                </c:pt>
                <c:pt idx="61">
                  <c:v>22</c:v>
                </c:pt>
                <c:pt idx="64">
                  <c:v>23</c:v>
                </c:pt>
                <c:pt idx="67">
                  <c:v>24</c:v>
                </c:pt>
                <c:pt idx="70">
                  <c:v>25</c:v>
                </c:pt>
                <c:pt idx="73">
                  <c:v>26</c:v>
                </c:pt>
                <c:pt idx="76">
                  <c:v>27</c:v>
                </c:pt>
                <c:pt idx="79">
                  <c:v>28</c:v>
                </c:pt>
              </c:numCache>
            </c:numRef>
          </c:xVal>
          <c:yVal>
            <c:numRef>
              <c:f>'rolling spiked blank'!$BC$32:$BC$123</c:f>
              <c:numCache>
                <c:formatCode>General</c:formatCode>
                <c:ptCount val="92"/>
                <c:pt idx="1">
                  <c:v>3.2770621901923773</c:v>
                </c:pt>
                <c:pt idx="4">
                  <c:v>2.9967358125608765</c:v>
                </c:pt>
                <c:pt idx="7">
                  <c:v>3.0200270249456898</c:v>
                </c:pt>
                <c:pt idx="10">
                  <c:v>2.3350044159414551</c:v>
                </c:pt>
                <c:pt idx="13">
                  <c:v>2.3019495403945909</c:v>
                </c:pt>
                <c:pt idx="16">
                  <c:v>2.257876372998771</c:v>
                </c:pt>
                <c:pt idx="19">
                  <c:v>2.7262716828156259</c:v>
                </c:pt>
                <c:pt idx="22">
                  <c:v>2.5362785458473258</c:v>
                </c:pt>
                <c:pt idx="25">
                  <c:v>2.5220999535362587</c:v>
                </c:pt>
                <c:pt idx="28">
                  <c:v>3.031259308173933</c:v>
                </c:pt>
                <c:pt idx="31">
                  <c:v>2.8707257929802301</c:v>
                </c:pt>
                <c:pt idx="34">
                  <c:v>3.2447159602446805</c:v>
                </c:pt>
                <c:pt idx="37">
                  <c:v>3.121228640864909</c:v>
                </c:pt>
                <c:pt idx="40">
                  <c:v>2.8450189998945348</c:v>
                </c:pt>
                <c:pt idx="43">
                  <c:v>3.108307149535988</c:v>
                </c:pt>
                <c:pt idx="46">
                  <c:v>2.7260517619083964</c:v>
                </c:pt>
                <c:pt idx="49">
                  <c:v>3.4193001398134983</c:v>
                </c:pt>
                <c:pt idx="52">
                  <c:v>3.2668162779549266</c:v>
                </c:pt>
                <c:pt idx="55">
                  <c:v>3.2277051575431503</c:v>
                </c:pt>
                <c:pt idx="58">
                  <c:v>3.2407678615744926</c:v>
                </c:pt>
                <c:pt idx="61">
                  <c:v>3.0271652569861782</c:v>
                </c:pt>
                <c:pt idx="64">
                  <c:v>2.9831402926817168</c:v>
                </c:pt>
                <c:pt idx="67">
                  <c:v>3.1730773305698032</c:v>
                </c:pt>
                <c:pt idx="70">
                  <c:v>2.996336985474743</c:v>
                </c:pt>
                <c:pt idx="73">
                  <c:v>3.1601743582953312</c:v>
                </c:pt>
                <c:pt idx="76">
                  <c:v>2.9941276625947264</c:v>
                </c:pt>
                <c:pt idx="79">
                  <c:v>3.2479891647176147</c:v>
                </c:pt>
                <c:pt idx="82">
                  <c:v>3.0195331974345008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C1-4877-9D35-175A07B1D405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blank'!$BH$122:$BH$126</c:f>
              <c:numCache>
                <c:formatCode>General</c:formatCode>
                <c:ptCount val="5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blank'!$BC$129,'rolling spiked blank'!$BC$129)</c:f>
              <c:numCache>
                <c:formatCode>#,##0.00</c:formatCode>
                <c:ptCount val="2"/>
                <c:pt idx="0">
                  <c:v>3.4537916689579276</c:v>
                </c:pt>
                <c:pt idx="1">
                  <c:v>3.4537916689579276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C1-4877-9D35-175A07B1D405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blank'!$BH$122:$BH$123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blank'!$BC$131,'rolling spiked blank'!$BC$131)</c:f>
              <c:numCache>
                <c:formatCode>#,##0.00</c:formatCode>
                <c:ptCount val="2"/>
                <c:pt idx="0">
                  <c:v>3.6328371168709048</c:v>
                </c:pt>
                <c:pt idx="1">
                  <c:v>3.6328371168709048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C1-4877-9D35-175A07B1D405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blank'!$BH$122:$BH$123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blank'!$BC$130,'rolling spiked blank'!$BC$130)</c:f>
              <c:numCache>
                <c:formatCode>#,##0.00</c:formatCode>
                <c:ptCount val="2"/>
                <c:pt idx="0">
                  <c:v>2.7376098773060193</c:v>
                </c:pt>
                <c:pt idx="1">
                  <c:v>2.7376098773060193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C1-4877-9D35-175A07B1D405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blank'!$BH$122:$BH$123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blank'!$BC$132,'rolling spiked blank'!$BC$132)</c:f>
              <c:numCache>
                <c:formatCode>#,##0.00</c:formatCode>
                <c:ptCount val="2"/>
                <c:pt idx="0">
                  <c:v>2.5585644293930421</c:v>
                </c:pt>
                <c:pt idx="1">
                  <c:v>2.5585644293930421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C1-4877-9D35-175A07B1D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36544"/>
        <c:axId val="205059584"/>
      </c:scatterChart>
      <c:valAx>
        <c:axId val="2050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9584"/>
        <c:crosses val="autoZero"/>
        <c:crossBetween val="midCat"/>
      </c:valAx>
      <c:valAx>
        <c:axId val="2050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 CONCENTRATION</a:t>
            </a:r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spiked blank'!$BH$32:$BH$120</c:f>
              <c:numCache>
                <c:formatCode>General</c:formatCode>
                <c:ptCount val="89"/>
                <c:pt idx="1">
                  <c:v>2</c:v>
                </c:pt>
                <c:pt idx="4">
                  <c:v>3</c:v>
                </c:pt>
                <c:pt idx="7">
                  <c:v>4</c:v>
                </c:pt>
                <c:pt idx="10">
                  <c:v>5</c:v>
                </c:pt>
                <c:pt idx="13">
                  <c:v>6</c:v>
                </c:pt>
                <c:pt idx="16">
                  <c:v>7</c:v>
                </c:pt>
                <c:pt idx="19">
                  <c:v>8</c:v>
                </c:pt>
                <c:pt idx="22">
                  <c:v>9</c:v>
                </c:pt>
                <c:pt idx="25">
                  <c:v>10</c:v>
                </c:pt>
                <c:pt idx="28">
                  <c:v>11</c:v>
                </c:pt>
                <c:pt idx="31">
                  <c:v>12</c:v>
                </c:pt>
                <c:pt idx="34">
                  <c:v>13</c:v>
                </c:pt>
                <c:pt idx="37">
                  <c:v>14</c:v>
                </c:pt>
                <c:pt idx="40">
                  <c:v>15</c:v>
                </c:pt>
                <c:pt idx="43">
                  <c:v>16</c:v>
                </c:pt>
                <c:pt idx="46">
                  <c:v>17</c:v>
                </c:pt>
                <c:pt idx="49">
                  <c:v>18</c:v>
                </c:pt>
                <c:pt idx="52">
                  <c:v>19</c:v>
                </c:pt>
                <c:pt idx="55">
                  <c:v>20</c:v>
                </c:pt>
                <c:pt idx="58">
                  <c:v>21</c:v>
                </c:pt>
                <c:pt idx="61">
                  <c:v>22</c:v>
                </c:pt>
                <c:pt idx="64">
                  <c:v>23</c:v>
                </c:pt>
                <c:pt idx="67">
                  <c:v>24</c:v>
                </c:pt>
                <c:pt idx="70">
                  <c:v>25</c:v>
                </c:pt>
                <c:pt idx="73">
                  <c:v>26</c:v>
                </c:pt>
                <c:pt idx="76">
                  <c:v>27</c:v>
                </c:pt>
                <c:pt idx="79">
                  <c:v>28</c:v>
                </c:pt>
              </c:numCache>
            </c:numRef>
          </c:xVal>
          <c:yVal>
            <c:numRef>
              <c:f>'rolling spiked blank'!$BD$32:$BD$123</c:f>
              <c:numCache>
                <c:formatCode>General</c:formatCode>
                <c:ptCount val="92"/>
                <c:pt idx="1">
                  <c:v>5.5456176553836709</c:v>
                </c:pt>
                <c:pt idx="4">
                  <c:v>5.5163011640058102</c:v>
                </c:pt>
                <c:pt idx="7">
                  <c:v>5.4962682282309387</c:v>
                </c:pt>
                <c:pt idx="10">
                  <c:v>5.4681798838362443</c:v>
                </c:pt>
                <c:pt idx="13">
                  <c:v>5.4623513006901874</c:v>
                </c:pt>
                <c:pt idx="16">
                  <c:v>5.4631284451096622</c:v>
                </c:pt>
                <c:pt idx="19">
                  <c:v>5.553426253824977</c:v>
                </c:pt>
                <c:pt idx="22">
                  <c:v>5.4351311516274201</c:v>
                </c:pt>
                <c:pt idx="25">
                  <c:v>5.393769227782121</c:v>
                </c:pt>
                <c:pt idx="28">
                  <c:v>5.9120142602765444</c:v>
                </c:pt>
                <c:pt idx="31">
                  <c:v>5.9750136710746684</c:v>
                </c:pt>
                <c:pt idx="34">
                  <c:v>6.0311090368538203</c:v>
                </c:pt>
                <c:pt idx="37">
                  <c:v>5.9029527011891432</c:v>
                </c:pt>
                <c:pt idx="40">
                  <c:v>6.0049800041696511</c:v>
                </c:pt>
                <c:pt idx="43">
                  <c:v>6.3955072580135752</c:v>
                </c:pt>
                <c:pt idx="46">
                  <c:v>5.711078050245872</c:v>
                </c:pt>
                <c:pt idx="49">
                  <c:v>6.4733281286078714</c:v>
                </c:pt>
                <c:pt idx="52">
                  <c:v>6.414945478105345</c:v>
                </c:pt>
                <c:pt idx="55">
                  <c:v>6.2932740720160449</c:v>
                </c:pt>
                <c:pt idx="58">
                  <c:v>6.2015011392538009</c:v>
                </c:pt>
                <c:pt idx="61">
                  <c:v>5.5941203423125323</c:v>
                </c:pt>
                <c:pt idx="64">
                  <c:v>6.1095886005590998</c:v>
                </c:pt>
                <c:pt idx="67">
                  <c:v>6.1049202591439542</c:v>
                </c:pt>
                <c:pt idx="70">
                  <c:v>6.0027405042698359</c:v>
                </c:pt>
                <c:pt idx="73">
                  <c:v>6.2931717482434451</c:v>
                </c:pt>
                <c:pt idx="76">
                  <c:v>6.1524915642081677</c:v>
                </c:pt>
                <c:pt idx="79">
                  <c:v>6.4780037796895229</c:v>
                </c:pt>
                <c:pt idx="82">
                  <c:v>5.9423234511675922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EC-43FA-8012-EEC4217FDE95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blank'!$BH$122:$BH$126</c:f>
              <c:numCache>
                <c:formatCode>General</c:formatCode>
                <c:ptCount val="5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blank'!$BD$129,'rolling spiked blank'!$BD$129)</c:f>
              <c:numCache>
                <c:formatCode>#,##0.00</c:formatCode>
                <c:ptCount val="2"/>
                <c:pt idx="0">
                  <c:v>6.6731492142245976</c:v>
                </c:pt>
                <c:pt idx="1">
                  <c:v>6.6731492142245976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EC-43FA-8012-EEC4217FDE95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blank'!$BH$122:$BH$123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blank'!$BD$131,'rolling spiked blank'!$BD$131)</c:f>
              <c:numCache>
                <c:formatCode>#,##0.00</c:formatCode>
                <c:ptCount val="2"/>
                <c:pt idx="0">
                  <c:v>6.9373246753366864</c:v>
                </c:pt>
                <c:pt idx="1">
                  <c:v>6.9373246753366864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EC-43FA-8012-EEC4217FDE95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blank'!$BH$122:$BH$123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blank'!$BD$130,'rolling spiked blank'!$BD$130)</c:f>
              <c:numCache>
                <c:formatCode>#,##0.00</c:formatCode>
                <c:ptCount val="2"/>
                <c:pt idx="0">
                  <c:v>5.6164473697762425</c:v>
                </c:pt>
                <c:pt idx="1">
                  <c:v>5.6164473697762425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EC-43FA-8012-EEC4217FDE95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blank'!$BH$122:$BH$123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blank'!$BD$132,'rolling spiked blank'!$BD$132)</c:f>
              <c:numCache>
                <c:formatCode>#,##0.00</c:formatCode>
                <c:ptCount val="2"/>
                <c:pt idx="0">
                  <c:v>5.3522719086641537</c:v>
                </c:pt>
                <c:pt idx="1">
                  <c:v>5.3522719086641537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EC-43FA-8012-EEC4217FD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TNb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spiked blank'!$BH$32:$BH$120</c:f>
              <c:numCache>
                <c:formatCode>General</c:formatCode>
                <c:ptCount val="89"/>
                <c:pt idx="1">
                  <c:v>2</c:v>
                </c:pt>
                <c:pt idx="4">
                  <c:v>3</c:v>
                </c:pt>
                <c:pt idx="7">
                  <c:v>4</c:v>
                </c:pt>
                <c:pt idx="10">
                  <c:v>5</c:v>
                </c:pt>
                <c:pt idx="13">
                  <c:v>6</c:v>
                </c:pt>
                <c:pt idx="16">
                  <c:v>7</c:v>
                </c:pt>
                <c:pt idx="19">
                  <c:v>8</c:v>
                </c:pt>
                <c:pt idx="22">
                  <c:v>9</c:v>
                </c:pt>
                <c:pt idx="25">
                  <c:v>10</c:v>
                </c:pt>
                <c:pt idx="28">
                  <c:v>11</c:v>
                </c:pt>
                <c:pt idx="31">
                  <c:v>12</c:v>
                </c:pt>
                <c:pt idx="34">
                  <c:v>13</c:v>
                </c:pt>
                <c:pt idx="37">
                  <c:v>14</c:v>
                </c:pt>
                <c:pt idx="40">
                  <c:v>15</c:v>
                </c:pt>
                <c:pt idx="43">
                  <c:v>16</c:v>
                </c:pt>
                <c:pt idx="46">
                  <c:v>17</c:v>
                </c:pt>
                <c:pt idx="49">
                  <c:v>18</c:v>
                </c:pt>
                <c:pt idx="52">
                  <c:v>19</c:v>
                </c:pt>
                <c:pt idx="55">
                  <c:v>20</c:v>
                </c:pt>
                <c:pt idx="58">
                  <c:v>21</c:v>
                </c:pt>
                <c:pt idx="61">
                  <c:v>22</c:v>
                </c:pt>
                <c:pt idx="64">
                  <c:v>23</c:v>
                </c:pt>
                <c:pt idx="67">
                  <c:v>24</c:v>
                </c:pt>
                <c:pt idx="70">
                  <c:v>25</c:v>
                </c:pt>
                <c:pt idx="73">
                  <c:v>26</c:v>
                </c:pt>
                <c:pt idx="76">
                  <c:v>27</c:v>
                </c:pt>
                <c:pt idx="79">
                  <c:v>28</c:v>
                </c:pt>
              </c:numCache>
            </c:numRef>
          </c:xVal>
          <c:yVal>
            <c:numRef>
              <c:f>'rolling spiked blank'!$BF$32:$BF$123</c:f>
              <c:numCache>
                <c:formatCode>General</c:formatCode>
                <c:ptCount val="92"/>
                <c:pt idx="1">
                  <c:v>0.29468577253455686</c:v>
                </c:pt>
                <c:pt idx="4">
                  <c:v>0.27662846695780641</c:v>
                </c:pt>
                <c:pt idx="7">
                  <c:v>0.28003646547510863</c:v>
                </c:pt>
                <c:pt idx="10">
                  <c:v>0.25744472427492976</c:v>
                </c:pt>
                <c:pt idx="13">
                  <c:v>0.24237266687396647</c:v>
                </c:pt>
                <c:pt idx="16">
                  <c:v>0.24201093749634334</c:v>
                </c:pt>
                <c:pt idx="19">
                  <c:v>0.28599924602184895</c:v>
                </c:pt>
                <c:pt idx="22">
                  <c:v>0.28390728414821764</c:v>
                </c:pt>
                <c:pt idx="25">
                  <c:v>0.2737264030298785</c:v>
                </c:pt>
                <c:pt idx="28">
                  <c:v>0.28835963756073901</c:v>
                </c:pt>
                <c:pt idx="31">
                  <c:v>0.29801623204465966</c:v>
                </c:pt>
                <c:pt idx="34">
                  <c:v>0.29578778716375487</c:v>
                </c:pt>
                <c:pt idx="37">
                  <c:v>0.29665440461744008</c:v>
                </c:pt>
                <c:pt idx="40">
                  <c:v>0.42658878582848048</c:v>
                </c:pt>
                <c:pt idx="43">
                  <c:v>0.31053258764367053</c:v>
                </c:pt>
                <c:pt idx="46">
                  <c:v>0.2874965660679113</c:v>
                </c:pt>
                <c:pt idx="49">
                  <c:v>0.30817844610460315</c:v>
                </c:pt>
                <c:pt idx="52">
                  <c:v>0.33507821523199155</c:v>
                </c:pt>
                <c:pt idx="55">
                  <c:v>0.30192949792256013</c:v>
                </c:pt>
                <c:pt idx="58">
                  <c:v>0.31277735471403828</c:v>
                </c:pt>
                <c:pt idx="61">
                  <c:v>0.29037599653652313</c:v>
                </c:pt>
                <c:pt idx="64">
                  <c:v>0.30924584648370057</c:v>
                </c:pt>
                <c:pt idx="67">
                  <c:v>0.25774679093424452</c:v>
                </c:pt>
                <c:pt idx="70">
                  <c:v>0.26092793764501082</c:v>
                </c:pt>
                <c:pt idx="73">
                  <c:v>0.27895071210987488</c:v>
                </c:pt>
                <c:pt idx="76">
                  <c:v>0.2853344459067278</c:v>
                </c:pt>
                <c:pt idx="79">
                  <c:v>0.28557053170004387</c:v>
                </c:pt>
                <c:pt idx="82">
                  <c:v>0.26416663860350209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F7-426E-B63A-3F6C56EB5396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blank'!$BH$122:$BH$126</c:f>
              <c:numCache>
                <c:formatCode>General</c:formatCode>
                <c:ptCount val="5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blank'!$BF$129,'rolling spiked blank'!$BF$129)</c:f>
              <c:numCache>
                <c:formatCode>#,##0.00</c:formatCode>
                <c:ptCount val="2"/>
                <c:pt idx="0">
                  <c:v>0.38272811905138693</c:v>
                </c:pt>
                <c:pt idx="1">
                  <c:v>0.38272811905138693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F7-426E-B63A-3F6C56EB5396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blank'!$BH$122:$BH$123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blank'!$BF$131,'rolling spiked blank'!$BF$131)</c:f>
              <c:numCache>
                <c:formatCode>#,##0.00</c:formatCode>
                <c:ptCount val="2"/>
                <c:pt idx="0">
                  <c:v>0.42359550012931768</c:v>
                </c:pt>
                <c:pt idx="1">
                  <c:v>0.42359550012931768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F7-426E-B63A-3F6C56EB5396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blank'!$BH$122:$BH$123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blank'!$BF$130,'rolling spiked blank'!$BF$130)</c:f>
              <c:numCache>
                <c:formatCode>#,##0.00</c:formatCode>
                <c:ptCount val="2"/>
                <c:pt idx="0">
                  <c:v>0.21925859473966403</c:v>
                </c:pt>
                <c:pt idx="1">
                  <c:v>0.21925859473966403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F7-426E-B63A-3F6C56EB5396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blank'!$BH$122:$BH$123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blank'!$BF$132,'rolling spiked blank'!$BF$132)</c:f>
              <c:numCache>
                <c:formatCode>#,##0.00</c:formatCode>
                <c:ptCount val="2"/>
                <c:pt idx="0">
                  <c:v>0.1783912136617333</c:v>
                </c:pt>
                <c:pt idx="1">
                  <c:v>0.1783912136617333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F7-426E-B63A-3F6C56EB5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1840"/>
        <c:axId val="205816960"/>
      </c:scatterChart>
      <c:valAx>
        <c:axId val="21253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6960"/>
        <c:crosses val="autoZero"/>
        <c:crossBetween val="midCat"/>
      </c:valAx>
      <c:valAx>
        <c:axId val="2058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TOC</a:t>
            </a:r>
            <a:r>
              <a:rPr lang="en-US" baseline="0"/>
              <a:t>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spiked blank'!$BH$32:$BH$120</c:f>
              <c:numCache>
                <c:formatCode>General</c:formatCode>
                <c:ptCount val="89"/>
                <c:pt idx="1">
                  <c:v>2</c:v>
                </c:pt>
                <c:pt idx="4">
                  <c:v>3</c:v>
                </c:pt>
                <c:pt idx="7">
                  <c:v>4</c:v>
                </c:pt>
                <c:pt idx="10">
                  <c:v>5</c:v>
                </c:pt>
                <c:pt idx="13">
                  <c:v>6</c:v>
                </c:pt>
                <c:pt idx="16">
                  <c:v>7</c:v>
                </c:pt>
                <c:pt idx="19">
                  <c:v>8</c:v>
                </c:pt>
                <c:pt idx="22">
                  <c:v>9</c:v>
                </c:pt>
                <c:pt idx="25">
                  <c:v>10</c:v>
                </c:pt>
                <c:pt idx="28">
                  <c:v>11</c:v>
                </c:pt>
                <c:pt idx="31">
                  <c:v>12</c:v>
                </c:pt>
                <c:pt idx="34">
                  <c:v>13</c:v>
                </c:pt>
                <c:pt idx="37">
                  <c:v>14</c:v>
                </c:pt>
                <c:pt idx="40">
                  <c:v>15</c:v>
                </c:pt>
                <c:pt idx="43">
                  <c:v>16</c:v>
                </c:pt>
                <c:pt idx="46">
                  <c:v>17</c:v>
                </c:pt>
                <c:pt idx="49">
                  <c:v>18</c:v>
                </c:pt>
                <c:pt idx="52">
                  <c:v>19</c:v>
                </c:pt>
                <c:pt idx="55">
                  <c:v>20</c:v>
                </c:pt>
                <c:pt idx="58">
                  <c:v>21</c:v>
                </c:pt>
                <c:pt idx="61">
                  <c:v>22</c:v>
                </c:pt>
                <c:pt idx="64">
                  <c:v>23</c:v>
                </c:pt>
                <c:pt idx="67">
                  <c:v>24</c:v>
                </c:pt>
                <c:pt idx="70">
                  <c:v>25</c:v>
                </c:pt>
                <c:pt idx="73">
                  <c:v>26</c:v>
                </c:pt>
                <c:pt idx="76">
                  <c:v>27</c:v>
                </c:pt>
                <c:pt idx="79">
                  <c:v>28</c:v>
                </c:pt>
              </c:numCache>
            </c:numRef>
          </c:xVal>
          <c:yVal>
            <c:numRef>
              <c:f>'rolling spiked blank'!$BE$32:$BE$123</c:f>
              <c:numCache>
                <c:formatCode>General</c:formatCode>
                <c:ptCount val="92"/>
                <c:pt idx="1">
                  <c:v>2.2685554651912927</c:v>
                </c:pt>
                <c:pt idx="4">
                  <c:v>2.5195653514449341</c:v>
                </c:pt>
                <c:pt idx="7">
                  <c:v>2.4762412032852499</c:v>
                </c:pt>
                <c:pt idx="10">
                  <c:v>3.1331754678947892</c:v>
                </c:pt>
                <c:pt idx="13">
                  <c:v>3.1604017602955974</c:v>
                </c:pt>
                <c:pt idx="16">
                  <c:v>3.2052520721108912</c:v>
                </c:pt>
                <c:pt idx="19">
                  <c:v>2.8271545710093511</c:v>
                </c:pt>
                <c:pt idx="22">
                  <c:v>2.8988526057800952</c:v>
                </c:pt>
                <c:pt idx="25">
                  <c:v>2.8716692742458623</c:v>
                </c:pt>
                <c:pt idx="28">
                  <c:v>2.8807549521026115</c:v>
                </c:pt>
                <c:pt idx="31">
                  <c:v>3.1042878780944383</c:v>
                </c:pt>
                <c:pt idx="34">
                  <c:v>2.7863930766091394</c:v>
                </c:pt>
                <c:pt idx="37">
                  <c:v>2.7817240603242341</c:v>
                </c:pt>
                <c:pt idx="40">
                  <c:v>3.1599610042751154</c:v>
                </c:pt>
                <c:pt idx="43">
                  <c:v>3.2872001084775864</c:v>
                </c:pt>
                <c:pt idx="46">
                  <c:v>2.9850262883374761</c:v>
                </c:pt>
                <c:pt idx="49">
                  <c:v>3.0540279887943731</c:v>
                </c:pt>
                <c:pt idx="52">
                  <c:v>3.148129200150418</c:v>
                </c:pt>
                <c:pt idx="55">
                  <c:v>3.0655689144728941</c:v>
                </c:pt>
                <c:pt idx="58">
                  <c:v>2.9607332776793083</c:v>
                </c:pt>
                <c:pt idx="61">
                  <c:v>2.5669550853263532</c:v>
                </c:pt>
                <c:pt idx="64">
                  <c:v>3.1264483078773835</c:v>
                </c:pt>
                <c:pt idx="67">
                  <c:v>2.9318429285741514</c:v>
                </c:pt>
                <c:pt idx="70">
                  <c:v>3.0064035187950924</c:v>
                </c:pt>
                <c:pt idx="73">
                  <c:v>3.1329973899481138</c:v>
                </c:pt>
                <c:pt idx="76">
                  <c:v>3.1583639016134417</c:v>
                </c:pt>
                <c:pt idx="79">
                  <c:v>3.2300146149719078</c:v>
                </c:pt>
                <c:pt idx="82">
                  <c:v>2.9227902537330905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6F-49D0-96A7-3F65128EA877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blank'!$BH$122:$BH$123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blank'!$BE$129,'rolling spiked blank'!$BE$129)</c:f>
              <c:numCache>
                <c:formatCode>#,##0.00</c:formatCode>
                <c:ptCount val="2"/>
                <c:pt idx="0">
                  <c:v>3.3924750897332512</c:v>
                </c:pt>
                <c:pt idx="1">
                  <c:v>3.3924750897332512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6F-49D0-96A7-3F65128EA877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blank'!$BH$122:$BH$123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blank'!$BE$131,'rolling spiked blank'!$BE$131)</c:f>
              <c:numCache>
                <c:formatCode>#,##0.00</c:formatCode>
                <c:ptCount val="2"/>
                <c:pt idx="0">
                  <c:v>3.564163875165653</c:v>
                </c:pt>
                <c:pt idx="1">
                  <c:v>3.564163875165653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6F-49D0-96A7-3F65128EA877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blank'!$BH$122:$BH$123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blank'!$BE$130,'rolling spiked blank'!$BE$130)</c:f>
              <c:numCache>
                <c:formatCode>#,##0.00</c:formatCode>
                <c:ptCount val="2"/>
                <c:pt idx="0">
                  <c:v>2.7057199480036429</c:v>
                </c:pt>
                <c:pt idx="1">
                  <c:v>2.7057199480036429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6F-49D0-96A7-3F65128EA877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blank'!$BH$122:$BH$123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xVal>
          <c:yVal>
            <c:numRef>
              <c:f>('rolling spiked blank'!$BE$132,'rolling spiked blank'!$BE$132)</c:f>
              <c:numCache>
                <c:formatCode>#,##0.00</c:formatCode>
                <c:ptCount val="2"/>
                <c:pt idx="0">
                  <c:v>2.5340311625712411</c:v>
                </c:pt>
                <c:pt idx="1">
                  <c:v>2.5340311625712411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6F-49D0-96A7-3F65128EA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TIC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blanks'!$BH$37:$BH$302</c:f>
              <c:numCache>
                <c:formatCode>General</c:formatCode>
                <c:ptCount val="266"/>
                <c:pt idx="1">
                  <c:v>3</c:v>
                </c:pt>
                <c:pt idx="4">
                  <c:v>4</c:v>
                </c:pt>
                <c:pt idx="7">
                  <c:v>5</c:v>
                </c:pt>
                <c:pt idx="10">
                  <c:v>6</c:v>
                </c:pt>
                <c:pt idx="13">
                  <c:v>7</c:v>
                </c:pt>
                <c:pt idx="16">
                  <c:v>8</c:v>
                </c:pt>
                <c:pt idx="19">
                  <c:v>9</c:v>
                </c:pt>
                <c:pt idx="22">
                  <c:v>10</c:v>
                </c:pt>
                <c:pt idx="25">
                  <c:v>11</c:v>
                </c:pt>
                <c:pt idx="28">
                  <c:v>12</c:v>
                </c:pt>
                <c:pt idx="31">
                  <c:v>13</c:v>
                </c:pt>
                <c:pt idx="34">
                  <c:v>14</c:v>
                </c:pt>
                <c:pt idx="37">
                  <c:v>15</c:v>
                </c:pt>
                <c:pt idx="40">
                  <c:v>16</c:v>
                </c:pt>
                <c:pt idx="43">
                  <c:v>17</c:v>
                </c:pt>
                <c:pt idx="46">
                  <c:v>18</c:v>
                </c:pt>
                <c:pt idx="49">
                  <c:v>19</c:v>
                </c:pt>
                <c:pt idx="52">
                  <c:v>20</c:v>
                </c:pt>
                <c:pt idx="55">
                  <c:v>21</c:v>
                </c:pt>
                <c:pt idx="58">
                  <c:v>22</c:v>
                </c:pt>
                <c:pt idx="61">
                  <c:v>23</c:v>
                </c:pt>
                <c:pt idx="64">
                  <c:v>24</c:v>
                </c:pt>
                <c:pt idx="67">
                  <c:v>25</c:v>
                </c:pt>
                <c:pt idx="70">
                  <c:v>26</c:v>
                </c:pt>
                <c:pt idx="73">
                  <c:v>27</c:v>
                </c:pt>
                <c:pt idx="76">
                  <c:v>28</c:v>
                </c:pt>
                <c:pt idx="79">
                  <c:v>29</c:v>
                </c:pt>
                <c:pt idx="82">
                  <c:v>30</c:v>
                </c:pt>
                <c:pt idx="85">
                  <c:v>31</c:v>
                </c:pt>
                <c:pt idx="88">
                  <c:v>32</c:v>
                </c:pt>
                <c:pt idx="91">
                  <c:v>33</c:v>
                </c:pt>
                <c:pt idx="94">
                  <c:v>34</c:v>
                </c:pt>
                <c:pt idx="97">
                  <c:v>35</c:v>
                </c:pt>
                <c:pt idx="100">
                  <c:v>36</c:v>
                </c:pt>
                <c:pt idx="103">
                  <c:v>37</c:v>
                </c:pt>
                <c:pt idx="106">
                  <c:v>38</c:v>
                </c:pt>
                <c:pt idx="109">
                  <c:v>39</c:v>
                </c:pt>
                <c:pt idx="112">
                  <c:v>40</c:v>
                </c:pt>
                <c:pt idx="115">
                  <c:v>41</c:v>
                </c:pt>
                <c:pt idx="118">
                  <c:v>42</c:v>
                </c:pt>
                <c:pt idx="121">
                  <c:v>43</c:v>
                </c:pt>
                <c:pt idx="124">
                  <c:v>44</c:v>
                </c:pt>
                <c:pt idx="127">
                  <c:v>45</c:v>
                </c:pt>
                <c:pt idx="130">
                  <c:v>46</c:v>
                </c:pt>
                <c:pt idx="133">
                  <c:v>47</c:v>
                </c:pt>
                <c:pt idx="136">
                  <c:v>48</c:v>
                </c:pt>
                <c:pt idx="139">
                  <c:v>49</c:v>
                </c:pt>
                <c:pt idx="142">
                  <c:v>50</c:v>
                </c:pt>
                <c:pt idx="145">
                  <c:v>51</c:v>
                </c:pt>
                <c:pt idx="148">
                  <c:v>52</c:v>
                </c:pt>
                <c:pt idx="151">
                  <c:v>53</c:v>
                </c:pt>
                <c:pt idx="154">
                  <c:v>54</c:v>
                </c:pt>
                <c:pt idx="157">
                  <c:v>55</c:v>
                </c:pt>
                <c:pt idx="160">
                  <c:v>56</c:v>
                </c:pt>
                <c:pt idx="163">
                  <c:v>57</c:v>
                </c:pt>
                <c:pt idx="166">
                  <c:v>58</c:v>
                </c:pt>
                <c:pt idx="169">
                  <c:v>59</c:v>
                </c:pt>
                <c:pt idx="172">
                  <c:v>60</c:v>
                </c:pt>
                <c:pt idx="175">
                  <c:v>61</c:v>
                </c:pt>
                <c:pt idx="178">
                  <c:v>62</c:v>
                </c:pt>
                <c:pt idx="181">
                  <c:v>63</c:v>
                </c:pt>
                <c:pt idx="184">
                  <c:v>64</c:v>
                </c:pt>
                <c:pt idx="187">
                  <c:v>65</c:v>
                </c:pt>
                <c:pt idx="190">
                  <c:v>66</c:v>
                </c:pt>
                <c:pt idx="193">
                  <c:v>67</c:v>
                </c:pt>
                <c:pt idx="196">
                  <c:v>68</c:v>
                </c:pt>
                <c:pt idx="199">
                  <c:v>69</c:v>
                </c:pt>
                <c:pt idx="202">
                  <c:v>70</c:v>
                </c:pt>
                <c:pt idx="205">
                  <c:v>71</c:v>
                </c:pt>
                <c:pt idx="208">
                  <c:v>72</c:v>
                </c:pt>
                <c:pt idx="211">
                  <c:v>73</c:v>
                </c:pt>
                <c:pt idx="214">
                  <c:v>74</c:v>
                </c:pt>
                <c:pt idx="217">
                  <c:v>75</c:v>
                </c:pt>
                <c:pt idx="220">
                  <c:v>76</c:v>
                </c:pt>
                <c:pt idx="223">
                  <c:v>77</c:v>
                </c:pt>
                <c:pt idx="226">
                  <c:v>78</c:v>
                </c:pt>
                <c:pt idx="229">
                  <c:v>79</c:v>
                </c:pt>
                <c:pt idx="232">
                  <c:v>80</c:v>
                </c:pt>
                <c:pt idx="235">
                  <c:v>81</c:v>
                </c:pt>
                <c:pt idx="238">
                  <c:v>82</c:v>
                </c:pt>
                <c:pt idx="241">
                  <c:v>83</c:v>
                </c:pt>
                <c:pt idx="244">
                  <c:v>84</c:v>
                </c:pt>
                <c:pt idx="247">
                  <c:v>85</c:v>
                </c:pt>
              </c:numCache>
            </c:numRef>
          </c:xVal>
          <c:yVal>
            <c:numRef>
              <c:f>'rolling blanks'!$BC$37:$BC$302</c:f>
              <c:numCache>
                <c:formatCode>General</c:formatCode>
                <c:ptCount val="266"/>
                <c:pt idx="1">
                  <c:v>1.9190623438660862E-2</c:v>
                </c:pt>
                <c:pt idx="4">
                  <c:v>2.2673103554036525E-3</c:v>
                </c:pt>
                <c:pt idx="7">
                  <c:v>7.6842413294556003E-2</c:v>
                </c:pt>
                <c:pt idx="10">
                  <c:v>7.0338637774260609E-2</c:v>
                </c:pt>
                <c:pt idx="13">
                  <c:v>9.1933943834638293E-2</c:v>
                </c:pt>
                <c:pt idx="16">
                  <c:v>8.1044453326609228E-2</c:v>
                </c:pt>
                <c:pt idx="19">
                  <c:v>0.11370980182715473</c:v>
                </c:pt>
                <c:pt idx="22">
                  <c:v>-2.3580186077251458E-2</c:v>
                </c:pt>
                <c:pt idx="25">
                  <c:v>-2.1275486432331049E-2</c:v>
                </c:pt>
                <c:pt idx="28">
                  <c:v>0.12330561646397423</c:v>
                </c:pt>
                <c:pt idx="31">
                  <c:v>0.10688951015640102</c:v>
                </c:pt>
                <c:pt idx="34">
                  <c:v>-0.13970393333381648</c:v>
                </c:pt>
                <c:pt idx="37">
                  <c:v>-0.12538015393017507</c:v>
                </c:pt>
                <c:pt idx="40">
                  <c:v>-3.1089261911254006E-2</c:v>
                </c:pt>
                <c:pt idx="43">
                  <c:v>-1.5264532888612271E-3</c:v>
                </c:pt>
                <c:pt idx="46">
                  <c:v>3.0941654731752736E-3</c:v>
                </c:pt>
                <c:pt idx="49">
                  <c:v>3.2774221749288117E-2</c:v>
                </c:pt>
                <c:pt idx="52">
                  <c:v>5.0195526595116904E-2</c:v>
                </c:pt>
                <c:pt idx="55">
                  <c:v>2.9698719603181756E-2</c:v>
                </c:pt>
                <c:pt idx="58">
                  <c:v>1.1401646132493899E-2</c:v>
                </c:pt>
                <c:pt idx="61">
                  <c:v>-1.0147477445920877E-2</c:v>
                </c:pt>
                <c:pt idx="64">
                  <c:v>0.14169042991</c:v>
                </c:pt>
                <c:pt idx="67">
                  <c:v>0.15911192221999998</c:v>
                </c:pt>
                <c:pt idx="70">
                  <c:v>8.1201935786436918E-2</c:v>
                </c:pt>
                <c:pt idx="73">
                  <c:v>5.4985731380078569E-2</c:v>
                </c:pt>
                <c:pt idx="76">
                  <c:v>1.2510832969881185E-2</c:v>
                </c:pt>
                <c:pt idx="79">
                  <c:v>-1.9295456898742576E-2</c:v>
                </c:pt>
                <c:pt idx="82">
                  <c:v>-5.0729699999999989E-2</c:v>
                </c:pt>
                <c:pt idx="85">
                  <c:v>-8.4887379999999985E-2</c:v>
                </c:pt>
                <c:pt idx="88">
                  <c:v>3.9974070049241479E-2</c:v>
                </c:pt>
                <c:pt idx="91">
                  <c:v>2.2525829328271421E-2</c:v>
                </c:pt>
                <c:pt idx="94">
                  <c:v>-0.33063822902972684</c:v>
                </c:pt>
                <c:pt idx="97">
                  <c:v>-0.36900610942961681</c:v>
                </c:pt>
                <c:pt idx="100">
                  <c:v>-7.5920000000000015E-3</c:v>
                </c:pt>
                <c:pt idx="103">
                  <c:v>-2.0692499999999999E-2</c:v>
                </c:pt>
                <c:pt idx="106">
                  <c:v>-8.0621140196301636E-2</c:v>
                </c:pt>
                <c:pt idx="109">
                  <c:v>-9.4733976696846911E-2</c:v>
                </c:pt>
                <c:pt idx="112">
                  <c:v>-4.5683746891929354E-2</c:v>
                </c:pt>
                <c:pt idx="115">
                  <c:v>-5.0200771466401568E-2</c:v>
                </c:pt>
                <c:pt idx="118">
                  <c:v>0.15235509138013997</c:v>
                </c:pt>
                <c:pt idx="121">
                  <c:v>0.17064622554482839</c:v>
                </c:pt>
                <c:pt idx="124">
                  <c:v>2.2470886157539702E-2</c:v>
                </c:pt>
                <c:pt idx="127">
                  <c:v>1.212873602488989E-2</c:v>
                </c:pt>
                <c:pt idx="130">
                  <c:v>2.91871164459854E-2</c:v>
                </c:pt>
                <c:pt idx="133">
                  <c:v>3.453687022200766E-2</c:v>
                </c:pt>
                <c:pt idx="136">
                  <c:v>4.3925630097959301E-2</c:v>
                </c:pt>
                <c:pt idx="139">
                  <c:v>1.0283255421551349E-2</c:v>
                </c:pt>
                <c:pt idx="142">
                  <c:v>-6.7971414884476361E-2</c:v>
                </c:pt>
                <c:pt idx="145">
                  <c:v>-5.5775817968688135E-2</c:v>
                </c:pt>
                <c:pt idx="148">
                  <c:v>-7.0494641832570468E-2</c:v>
                </c:pt>
                <c:pt idx="151">
                  <c:v>-6.292496098828812E-2</c:v>
                </c:pt>
                <c:pt idx="154">
                  <c:v>0.11267769386090415</c:v>
                </c:pt>
                <c:pt idx="157">
                  <c:v>-0.11573652389392375</c:v>
                </c:pt>
                <c:pt idx="160">
                  <c:v>-0.15609256927558943</c:v>
                </c:pt>
                <c:pt idx="163">
                  <c:v>2.4288701733033394E-2</c:v>
                </c:pt>
                <c:pt idx="166">
                  <c:v>2.8044014588845811E-2</c:v>
                </c:pt>
                <c:pt idx="169">
                  <c:v>5.121878941534464E-3</c:v>
                </c:pt>
                <c:pt idx="172">
                  <c:v>4.2570006928477649E-2</c:v>
                </c:pt>
                <c:pt idx="175">
                  <c:v>-2.4431432026116837E-2</c:v>
                </c:pt>
                <c:pt idx="178">
                  <c:v>-0.11959988006449376</c:v>
                </c:pt>
                <c:pt idx="181">
                  <c:v>-3.533293835308296E-2</c:v>
                </c:pt>
                <c:pt idx="184">
                  <c:v>3.375087773965519E-2</c:v>
                </c:pt>
                <c:pt idx="187">
                  <c:v>3.3219816014807287E-2</c:v>
                </c:pt>
                <c:pt idx="190">
                  <c:v>0.11433502492000053</c:v>
                </c:pt>
                <c:pt idx="193">
                  <c:v>4.8393477404083701E-2</c:v>
                </c:pt>
                <c:pt idx="196">
                  <c:v>-4.7472181290938456E-2</c:v>
                </c:pt>
                <c:pt idx="199">
                  <c:v>-4.2291031757725819E-2</c:v>
                </c:pt>
                <c:pt idx="202">
                  <c:v>4.1363999290939618E-2</c:v>
                </c:pt>
                <c:pt idx="205">
                  <c:v>-0.26855388554763787</c:v>
                </c:pt>
                <c:pt idx="208">
                  <c:v>-0.32697052586723774</c:v>
                </c:pt>
                <c:pt idx="211">
                  <c:v>8.0995944997759348E-2</c:v>
                </c:pt>
                <c:pt idx="214">
                  <c:v>-8.4762757490806102E-3</c:v>
                </c:pt>
                <c:pt idx="217">
                  <c:v>3.5390890354385892E-3</c:v>
                </c:pt>
                <c:pt idx="220">
                  <c:v>2.840872659585891E-2</c:v>
                </c:pt>
                <c:pt idx="223">
                  <c:v>2.1017154860906669E-2</c:v>
                </c:pt>
                <c:pt idx="226">
                  <c:v>0.12307014850931594</c:v>
                </c:pt>
                <c:pt idx="229">
                  <c:v>-1.5674104583314582E-2</c:v>
                </c:pt>
                <c:pt idx="232">
                  <c:v>-1.8322800770329592E-2</c:v>
                </c:pt>
                <c:pt idx="235">
                  <c:v>-0.16630004999932343</c:v>
                </c:pt>
                <c:pt idx="238">
                  <c:v>-8.1147351129303241E-2</c:v>
                </c:pt>
                <c:pt idx="241">
                  <c:v>-3.609669230658228E-2</c:v>
                </c:pt>
                <c:pt idx="244">
                  <c:v>5.7360623145157443E-3</c:v>
                </c:pt>
                <c:pt idx="247">
                  <c:v>0.14088803878267861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D-479F-83C7-5A30E76A9453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blanks'!$BH$304:$BH$308</c:f>
              <c:numCache>
                <c:formatCode>General</c:formatCode>
                <c:ptCount val="5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blanks'!$BC$308,'rolling blanks'!$BC$308)</c:f>
              <c:numCache>
                <c:formatCode>#,##0.00</c:formatCode>
                <c:ptCount val="2"/>
                <c:pt idx="0">
                  <c:v>0.1845687633650531</c:v>
                </c:pt>
                <c:pt idx="1">
                  <c:v>0.1845687633650531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2D-479F-83C7-5A30E76A9453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blanks'!$BH$304:$BH$305</c:f>
              <c:numCache>
                <c:formatCode>General</c:formatCode>
                <c:ptCount val="2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blanks'!$BC$310,'rolling blanks'!$BC$310)</c:f>
              <c:numCache>
                <c:formatCode>#,##0.00</c:formatCode>
                <c:ptCount val="2"/>
                <c:pt idx="0">
                  <c:v>0.28177265731750767</c:v>
                </c:pt>
                <c:pt idx="1">
                  <c:v>0.28177265731750767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2D-479F-83C7-5A30E76A9453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blanks'!$BH$304:$BH$305</c:f>
              <c:numCache>
                <c:formatCode>General</c:formatCode>
                <c:ptCount val="2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blanks'!$BC$309,'rolling blanks'!$BC$309)</c:f>
              <c:numCache>
                <c:formatCode>#,##0.00</c:formatCode>
                <c:ptCount val="2"/>
                <c:pt idx="0">
                  <c:v>-0.20424681244476514</c:v>
                </c:pt>
                <c:pt idx="1">
                  <c:v>-0.20424681244476514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2D-479F-83C7-5A30E76A9453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blanks'!$BH$304:$BH$305</c:f>
              <c:numCache>
                <c:formatCode>General</c:formatCode>
                <c:ptCount val="2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blanks'!$BC$311,'rolling blanks'!$BC$311)</c:f>
              <c:numCache>
                <c:formatCode>#,##0.00</c:formatCode>
                <c:ptCount val="2"/>
                <c:pt idx="0">
                  <c:v>-0.30145070639721971</c:v>
                </c:pt>
                <c:pt idx="1">
                  <c:v>-0.30145070639721971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2D-479F-83C7-5A30E76A9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36544"/>
        <c:axId val="205059584"/>
      </c:scatterChart>
      <c:valAx>
        <c:axId val="2050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9584"/>
        <c:crosses val="autoZero"/>
        <c:crossBetween val="midCat"/>
      </c:valAx>
      <c:valAx>
        <c:axId val="2050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 CONCENTRATION</a:t>
            </a:r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blanks'!$BH$37:$BH$302</c:f>
              <c:numCache>
                <c:formatCode>General</c:formatCode>
                <c:ptCount val="266"/>
                <c:pt idx="1">
                  <c:v>3</c:v>
                </c:pt>
                <c:pt idx="4">
                  <c:v>4</c:v>
                </c:pt>
                <c:pt idx="7">
                  <c:v>5</c:v>
                </c:pt>
                <c:pt idx="10">
                  <c:v>6</c:v>
                </c:pt>
                <c:pt idx="13">
                  <c:v>7</c:v>
                </c:pt>
                <c:pt idx="16">
                  <c:v>8</c:v>
                </c:pt>
                <c:pt idx="19">
                  <c:v>9</c:v>
                </c:pt>
                <c:pt idx="22">
                  <c:v>10</c:v>
                </c:pt>
                <c:pt idx="25">
                  <c:v>11</c:v>
                </c:pt>
                <c:pt idx="28">
                  <c:v>12</c:v>
                </c:pt>
                <c:pt idx="31">
                  <c:v>13</c:v>
                </c:pt>
                <c:pt idx="34">
                  <c:v>14</c:v>
                </c:pt>
                <c:pt idx="37">
                  <c:v>15</c:v>
                </c:pt>
                <c:pt idx="40">
                  <c:v>16</c:v>
                </c:pt>
                <c:pt idx="43">
                  <c:v>17</c:v>
                </c:pt>
                <c:pt idx="46">
                  <c:v>18</c:v>
                </c:pt>
                <c:pt idx="49">
                  <c:v>19</c:v>
                </c:pt>
                <c:pt idx="52">
                  <c:v>20</c:v>
                </c:pt>
                <c:pt idx="55">
                  <c:v>21</c:v>
                </c:pt>
                <c:pt idx="58">
                  <c:v>22</c:v>
                </c:pt>
                <c:pt idx="61">
                  <c:v>23</c:v>
                </c:pt>
                <c:pt idx="64">
                  <c:v>24</c:v>
                </c:pt>
                <c:pt idx="67">
                  <c:v>25</c:v>
                </c:pt>
                <c:pt idx="70">
                  <c:v>26</c:v>
                </c:pt>
                <c:pt idx="73">
                  <c:v>27</c:v>
                </c:pt>
                <c:pt idx="76">
                  <c:v>28</c:v>
                </c:pt>
                <c:pt idx="79">
                  <c:v>29</c:v>
                </c:pt>
                <c:pt idx="82">
                  <c:v>30</c:v>
                </c:pt>
                <c:pt idx="85">
                  <c:v>31</c:v>
                </c:pt>
                <c:pt idx="88">
                  <c:v>32</c:v>
                </c:pt>
                <c:pt idx="91">
                  <c:v>33</c:v>
                </c:pt>
                <c:pt idx="94">
                  <c:v>34</c:v>
                </c:pt>
                <c:pt idx="97">
                  <c:v>35</c:v>
                </c:pt>
                <c:pt idx="100">
                  <c:v>36</c:v>
                </c:pt>
                <c:pt idx="103">
                  <c:v>37</c:v>
                </c:pt>
                <c:pt idx="106">
                  <c:v>38</c:v>
                </c:pt>
                <c:pt idx="109">
                  <c:v>39</c:v>
                </c:pt>
                <c:pt idx="112">
                  <c:v>40</c:v>
                </c:pt>
                <c:pt idx="115">
                  <c:v>41</c:v>
                </c:pt>
                <c:pt idx="118">
                  <c:v>42</c:v>
                </c:pt>
                <c:pt idx="121">
                  <c:v>43</c:v>
                </c:pt>
                <c:pt idx="124">
                  <c:v>44</c:v>
                </c:pt>
                <c:pt idx="127">
                  <c:v>45</c:v>
                </c:pt>
                <c:pt idx="130">
                  <c:v>46</c:v>
                </c:pt>
                <c:pt idx="133">
                  <c:v>47</c:v>
                </c:pt>
                <c:pt idx="136">
                  <c:v>48</c:v>
                </c:pt>
                <c:pt idx="139">
                  <c:v>49</c:v>
                </c:pt>
                <c:pt idx="142">
                  <c:v>50</c:v>
                </c:pt>
                <c:pt idx="145">
                  <c:v>51</c:v>
                </c:pt>
                <c:pt idx="148">
                  <c:v>52</c:v>
                </c:pt>
                <c:pt idx="151">
                  <c:v>53</c:v>
                </c:pt>
                <c:pt idx="154">
                  <c:v>54</c:v>
                </c:pt>
                <c:pt idx="157">
                  <c:v>55</c:v>
                </c:pt>
                <c:pt idx="160">
                  <c:v>56</c:v>
                </c:pt>
                <c:pt idx="163">
                  <c:v>57</c:v>
                </c:pt>
                <c:pt idx="166">
                  <c:v>58</c:v>
                </c:pt>
                <c:pt idx="169">
                  <c:v>59</c:v>
                </c:pt>
                <c:pt idx="172">
                  <c:v>60</c:v>
                </c:pt>
                <c:pt idx="175">
                  <c:v>61</c:v>
                </c:pt>
                <c:pt idx="178">
                  <c:v>62</c:v>
                </c:pt>
                <c:pt idx="181">
                  <c:v>63</c:v>
                </c:pt>
                <c:pt idx="184">
                  <c:v>64</c:v>
                </c:pt>
                <c:pt idx="187">
                  <c:v>65</c:v>
                </c:pt>
                <c:pt idx="190">
                  <c:v>66</c:v>
                </c:pt>
                <c:pt idx="193">
                  <c:v>67</c:v>
                </c:pt>
                <c:pt idx="196">
                  <c:v>68</c:v>
                </c:pt>
                <c:pt idx="199">
                  <c:v>69</c:v>
                </c:pt>
                <c:pt idx="202">
                  <c:v>70</c:v>
                </c:pt>
                <c:pt idx="205">
                  <c:v>71</c:v>
                </c:pt>
                <c:pt idx="208">
                  <c:v>72</c:v>
                </c:pt>
                <c:pt idx="211">
                  <c:v>73</c:v>
                </c:pt>
                <c:pt idx="214">
                  <c:v>74</c:v>
                </c:pt>
                <c:pt idx="217">
                  <c:v>75</c:v>
                </c:pt>
                <c:pt idx="220">
                  <c:v>76</c:v>
                </c:pt>
                <c:pt idx="223">
                  <c:v>77</c:v>
                </c:pt>
                <c:pt idx="226">
                  <c:v>78</c:v>
                </c:pt>
                <c:pt idx="229">
                  <c:v>79</c:v>
                </c:pt>
                <c:pt idx="232">
                  <c:v>80</c:v>
                </c:pt>
                <c:pt idx="235">
                  <c:v>81</c:v>
                </c:pt>
                <c:pt idx="238">
                  <c:v>82</c:v>
                </c:pt>
                <c:pt idx="241">
                  <c:v>83</c:v>
                </c:pt>
                <c:pt idx="244">
                  <c:v>84</c:v>
                </c:pt>
                <c:pt idx="247">
                  <c:v>85</c:v>
                </c:pt>
              </c:numCache>
            </c:numRef>
          </c:xVal>
          <c:yVal>
            <c:numRef>
              <c:f>'rolling blanks'!$BD$37:$BD$302</c:f>
              <c:numCache>
                <c:formatCode>General</c:formatCode>
                <c:ptCount val="266"/>
                <c:pt idx="1">
                  <c:v>-0.24729587450756241</c:v>
                </c:pt>
                <c:pt idx="4">
                  <c:v>-0.24033232742927632</c:v>
                </c:pt>
                <c:pt idx="7">
                  <c:v>-6.8048468552187602E-3</c:v>
                </c:pt>
                <c:pt idx="10">
                  <c:v>-3.7313250793392795E-2</c:v>
                </c:pt>
                <c:pt idx="13">
                  <c:v>-0.22903551496434754</c:v>
                </c:pt>
                <c:pt idx="16">
                  <c:v>6.0837760820000253E-2</c:v>
                </c:pt>
                <c:pt idx="19">
                  <c:v>8.5913485727411004E-2</c:v>
                </c:pt>
                <c:pt idx="22">
                  <c:v>4.3819854100417575E-2</c:v>
                </c:pt>
                <c:pt idx="25">
                  <c:v>3.3254467383045085E-2</c:v>
                </c:pt>
                <c:pt idx="28">
                  <c:v>0.18145091955142134</c:v>
                </c:pt>
                <c:pt idx="31">
                  <c:v>0.22465102277981311</c:v>
                </c:pt>
                <c:pt idx="34">
                  <c:v>0.319209532609116</c:v>
                </c:pt>
                <c:pt idx="37">
                  <c:v>0.31415809388253291</c:v>
                </c:pt>
                <c:pt idx="40">
                  <c:v>0.14513795439482138</c:v>
                </c:pt>
                <c:pt idx="43">
                  <c:v>0.1283990157510024</c:v>
                </c:pt>
                <c:pt idx="46">
                  <c:v>2.7490323338627842E-2</c:v>
                </c:pt>
                <c:pt idx="49">
                  <c:v>1.5590524609538284E-2</c:v>
                </c:pt>
                <c:pt idx="52">
                  <c:v>7.5824327489130344E-2</c:v>
                </c:pt>
                <c:pt idx="55">
                  <c:v>4.0267505218698214E-2</c:v>
                </c:pt>
                <c:pt idx="58">
                  <c:v>-1.595032090312247E-2</c:v>
                </c:pt>
                <c:pt idx="61">
                  <c:v>-1.2452319658449078E-2</c:v>
                </c:pt>
                <c:pt idx="64">
                  <c:v>-0.25664218522931626</c:v>
                </c:pt>
                <c:pt idx="67">
                  <c:v>-0.23459064074024505</c:v>
                </c:pt>
                <c:pt idx="70">
                  <c:v>8.1016746598960548E-2</c:v>
                </c:pt>
                <c:pt idx="73">
                  <c:v>2.8950671146696052E-2</c:v>
                </c:pt>
                <c:pt idx="76">
                  <c:v>0.48924404378691488</c:v>
                </c:pt>
                <c:pt idx="79">
                  <c:v>0.49697616569985514</c:v>
                </c:pt>
                <c:pt idx="82">
                  <c:v>0.17818095544214074</c:v>
                </c:pt>
                <c:pt idx="85">
                  <c:v>0.19174340141157642</c:v>
                </c:pt>
                <c:pt idx="88">
                  <c:v>0.19835074688386561</c:v>
                </c:pt>
                <c:pt idx="91">
                  <c:v>0.17505116021842482</c:v>
                </c:pt>
                <c:pt idx="94">
                  <c:v>0.26929741385255568</c:v>
                </c:pt>
                <c:pt idx="97">
                  <c:v>0.25181045621017384</c:v>
                </c:pt>
                <c:pt idx="100">
                  <c:v>0.33626097615668971</c:v>
                </c:pt>
                <c:pt idx="103">
                  <c:v>0.30987413983054979</c:v>
                </c:pt>
                <c:pt idx="106">
                  <c:v>8.3705755822727684E-2</c:v>
                </c:pt>
                <c:pt idx="109">
                  <c:v>4.8754027914179585E-2</c:v>
                </c:pt>
                <c:pt idx="112">
                  <c:v>-0.2456404595286204</c:v>
                </c:pt>
                <c:pt idx="115">
                  <c:v>-0.29668142820749865</c:v>
                </c:pt>
                <c:pt idx="118">
                  <c:v>0.1366126810744947</c:v>
                </c:pt>
                <c:pt idx="121">
                  <c:v>0.12227672155820152</c:v>
                </c:pt>
                <c:pt idx="124">
                  <c:v>0.31593756591025773</c:v>
                </c:pt>
                <c:pt idx="127">
                  <c:v>0.27459003469000509</c:v>
                </c:pt>
                <c:pt idx="130">
                  <c:v>3.0294063713604276E-2</c:v>
                </c:pt>
                <c:pt idx="133">
                  <c:v>-4.6660642499959E-3</c:v>
                </c:pt>
                <c:pt idx="136">
                  <c:v>7.669071105159843E-3</c:v>
                </c:pt>
                <c:pt idx="139">
                  <c:v>-4.409091384858425E-3</c:v>
                </c:pt>
                <c:pt idx="142">
                  <c:v>-0.1045275325956227</c:v>
                </c:pt>
                <c:pt idx="145">
                  <c:v>-0.1134947819371131</c:v>
                </c:pt>
                <c:pt idx="148">
                  <c:v>-8.9446249612207041E-2</c:v>
                </c:pt>
                <c:pt idx="151">
                  <c:v>-7.3549762143201358E-2</c:v>
                </c:pt>
                <c:pt idx="154">
                  <c:v>2.7196658417118068E-2</c:v>
                </c:pt>
                <c:pt idx="157">
                  <c:v>-0.14505836824046281</c:v>
                </c:pt>
                <c:pt idx="160">
                  <c:v>-0.20997919210740873</c:v>
                </c:pt>
                <c:pt idx="163">
                  <c:v>-1.9295737852789673E-2</c:v>
                </c:pt>
                <c:pt idx="166">
                  <c:v>-3.6890206310210144E-2</c:v>
                </c:pt>
                <c:pt idx="169">
                  <c:v>0.12558143375280192</c:v>
                </c:pt>
                <c:pt idx="172">
                  <c:v>0.15190974949282046</c:v>
                </c:pt>
                <c:pt idx="175">
                  <c:v>-0.15601800423979667</c:v>
                </c:pt>
                <c:pt idx="178">
                  <c:v>-0.15399880366459023</c:v>
                </c:pt>
                <c:pt idx="181">
                  <c:v>-3.5722243354272765E-2</c:v>
                </c:pt>
                <c:pt idx="184">
                  <c:v>-1.647977332359837E-2</c:v>
                </c:pt>
                <c:pt idx="187">
                  <c:v>-9.3778907233317693E-2</c:v>
                </c:pt>
                <c:pt idx="190">
                  <c:v>-2.6974302559121911E-2</c:v>
                </c:pt>
                <c:pt idx="193">
                  <c:v>2.9873857875156087E-2</c:v>
                </c:pt>
                <c:pt idx="196">
                  <c:v>0.12234231275701528</c:v>
                </c:pt>
                <c:pt idx="199">
                  <c:v>-6.1035304998834083E-2</c:v>
                </c:pt>
                <c:pt idx="202">
                  <c:v>-2.4774154145456685E-2</c:v>
                </c:pt>
                <c:pt idx="205">
                  <c:v>-0.27771316916440586</c:v>
                </c:pt>
                <c:pt idx="208">
                  <c:v>-0.30974586127651527</c:v>
                </c:pt>
                <c:pt idx="211">
                  <c:v>-2.1053617929158948E-2</c:v>
                </c:pt>
                <c:pt idx="214">
                  <c:v>-6.4969492453088432E-2</c:v>
                </c:pt>
                <c:pt idx="217">
                  <c:v>7.1497157818088602E-2</c:v>
                </c:pt>
                <c:pt idx="220">
                  <c:v>0.1204082697533003</c:v>
                </c:pt>
                <c:pt idx="223">
                  <c:v>3.8981786964489257E-2</c:v>
                </c:pt>
                <c:pt idx="226">
                  <c:v>0.1280586655088492</c:v>
                </c:pt>
                <c:pt idx="229">
                  <c:v>-4.3938238199709781E-2</c:v>
                </c:pt>
                <c:pt idx="232">
                  <c:v>4.7595406922564566E-2</c:v>
                </c:pt>
                <c:pt idx="235">
                  <c:v>0.10141608824610329</c:v>
                </c:pt>
                <c:pt idx="238">
                  <c:v>-0.18735159626468825</c:v>
                </c:pt>
                <c:pt idx="241">
                  <c:v>-5.6716907024283482E-2</c:v>
                </c:pt>
                <c:pt idx="244">
                  <c:v>-8.6721340948758108E-2</c:v>
                </c:pt>
                <c:pt idx="247">
                  <c:v>0.35318982105161567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89-42BA-BDAA-14025AD344E0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blanks'!$BH$304:$BH$308</c:f>
              <c:numCache>
                <c:formatCode>General</c:formatCode>
                <c:ptCount val="5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blanks'!$BD$308,'rolling blanks'!$BD$308)</c:f>
              <c:numCache>
                <c:formatCode>#,##0.00</c:formatCode>
                <c:ptCount val="2"/>
                <c:pt idx="0">
                  <c:v>0.27708685770230662</c:v>
                </c:pt>
                <c:pt idx="1">
                  <c:v>0.27708685770230662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89-42BA-BDAA-14025AD344E0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blanks'!$BH$304:$BH$305</c:f>
              <c:numCache>
                <c:formatCode>General</c:formatCode>
                <c:ptCount val="2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blanks'!$BD$310,'rolling blanks'!$BD$310)</c:f>
              <c:numCache>
                <c:formatCode>#,##0.00</c:formatCode>
                <c:ptCount val="2"/>
                <c:pt idx="0">
                  <c:v>0.42383897399191583</c:v>
                </c:pt>
                <c:pt idx="1">
                  <c:v>0.42383897399191583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89-42BA-BDAA-14025AD344E0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blanks'!$BH$304:$BH$305</c:f>
              <c:numCache>
                <c:formatCode>General</c:formatCode>
                <c:ptCount val="2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blanks'!$BD$309,'rolling blanks'!$BD$309)</c:f>
              <c:numCache>
                <c:formatCode>#,##0.00</c:formatCode>
                <c:ptCount val="2"/>
                <c:pt idx="0">
                  <c:v>-0.30992160745613012</c:v>
                </c:pt>
                <c:pt idx="1">
                  <c:v>-0.30992160745613012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89-42BA-BDAA-14025AD344E0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blanks'!$BH$304:$BH$305</c:f>
              <c:numCache>
                <c:formatCode>General</c:formatCode>
                <c:ptCount val="2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blanks'!$BD$311,'rolling blanks'!$BD$311)</c:f>
              <c:numCache>
                <c:formatCode>#,##0.00</c:formatCode>
                <c:ptCount val="2"/>
                <c:pt idx="0">
                  <c:v>-0.45667372374573934</c:v>
                </c:pt>
                <c:pt idx="1">
                  <c:v>-0.45667372374573934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89-42BA-BDAA-14025AD34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TNb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blanks'!$BH$37:$BH$302</c:f>
              <c:numCache>
                <c:formatCode>General</c:formatCode>
                <c:ptCount val="266"/>
                <c:pt idx="1">
                  <c:v>3</c:v>
                </c:pt>
                <c:pt idx="4">
                  <c:v>4</c:v>
                </c:pt>
                <c:pt idx="7">
                  <c:v>5</c:v>
                </c:pt>
                <c:pt idx="10">
                  <c:v>6</c:v>
                </c:pt>
                <c:pt idx="13">
                  <c:v>7</c:v>
                </c:pt>
                <c:pt idx="16">
                  <c:v>8</c:v>
                </c:pt>
                <c:pt idx="19">
                  <c:v>9</c:v>
                </c:pt>
                <c:pt idx="22">
                  <c:v>10</c:v>
                </c:pt>
                <c:pt idx="25">
                  <c:v>11</c:v>
                </c:pt>
                <c:pt idx="28">
                  <c:v>12</c:v>
                </c:pt>
                <c:pt idx="31">
                  <c:v>13</c:v>
                </c:pt>
                <c:pt idx="34">
                  <c:v>14</c:v>
                </c:pt>
                <c:pt idx="37">
                  <c:v>15</c:v>
                </c:pt>
                <c:pt idx="40">
                  <c:v>16</c:v>
                </c:pt>
                <c:pt idx="43">
                  <c:v>17</c:v>
                </c:pt>
                <c:pt idx="46">
                  <c:v>18</c:v>
                </c:pt>
                <c:pt idx="49">
                  <c:v>19</c:v>
                </c:pt>
                <c:pt idx="52">
                  <c:v>20</c:v>
                </c:pt>
                <c:pt idx="55">
                  <c:v>21</c:v>
                </c:pt>
                <c:pt idx="58">
                  <c:v>22</c:v>
                </c:pt>
                <c:pt idx="61">
                  <c:v>23</c:v>
                </c:pt>
                <c:pt idx="64">
                  <c:v>24</c:v>
                </c:pt>
                <c:pt idx="67">
                  <c:v>25</c:v>
                </c:pt>
                <c:pt idx="70">
                  <c:v>26</c:v>
                </c:pt>
                <c:pt idx="73">
                  <c:v>27</c:v>
                </c:pt>
                <c:pt idx="76">
                  <c:v>28</c:v>
                </c:pt>
                <c:pt idx="79">
                  <c:v>29</c:v>
                </c:pt>
                <c:pt idx="82">
                  <c:v>30</c:v>
                </c:pt>
                <c:pt idx="85">
                  <c:v>31</c:v>
                </c:pt>
                <c:pt idx="88">
                  <c:v>32</c:v>
                </c:pt>
                <c:pt idx="91">
                  <c:v>33</c:v>
                </c:pt>
                <c:pt idx="94">
                  <c:v>34</c:v>
                </c:pt>
                <c:pt idx="97">
                  <c:v>35</c:v>
                </c:pt>
                <c:pt idx="100">
                  <c:v>36</c:v>
                </c:pt>
                <c:pt idx="103">
                  <c:v>37</c:v>
                </c:pt>
                <c:pt idx="106">
                  <c:v>38</c:v>
                </c:pt>
                <c:pt idx="109">
                  <c:v>39</c:v>
                </c:pt>
                <c:pt idx="112">
                  <c:v>40</c:v>
                </c:pt>
                <c:pt idx="115">
                  <c:v>41</c:v>
                </c:pt>
                <c:pt idx="118">
                  <c:v>42</c:v>
                </c:pt>
                <c:pt idx="121">
                  <c:v>43</c:v>
                </c:pt>
                <c:pt idx="124">
                  <c:v>44</c:v>
                </c:pt>
                <c:pt idx="127">
                  <c:v>45</c:v>
                </c:pt>
                <c:pt idx="130">
                  <c:v>46</c:v>
                </c:pt>
                <c:pt idx="133">
                  <c:v>47</c:v>
                </c:pt>
                <c:pt idx="136">
                  <c:v>48</c:v>
                </c:pt>
                <c:pt idx="139">
                  <c:v>49</c:v>
                </c:pt>
                <c:pt idx="142">
                  <c:v>50</c:v>
                </c:pt>
                <c:pt idx="145">
                  <c:v>51</c:v>
                </c:pt>
                <c:pt idx="148">
                  <c:v>52</c:v>
                </c:pt>
                <c:pt idx="151">
                  <c:v>53</c:v>
                </c:pt>
                <c:pt idx="154">
                  <c:v>54</c:v>
                </c:pt>
                <c:pt idx="157">
                  <c:v>55</c:v>
                </c:pt>
                <c:pt idx="160">
                  <c:v>56</c:v>
                </c:pt>
                <c:pt idx="163">
                  <c:v>57</c:v>
                </c:pt>
                <c:pt idx="166">
                  <c:v>58</c:v>
                </c:pt>
                <c:pt idx="169">
                  <c:v>59</c:v>
                </c:pt>
                <c:pt idx="172">
                  <c:v>60</c:v>
                </c:pt>
                <c:pt idx="175">
                  <c:v>61</c:v>
                </c:pt>
                <c:pt idx="178">
                  <c:v>62</c:v>
                </c:pt>
                <c:pt idx="181">
                  <c:v>63</c:v>
                </c:pt>
                <c:pt idx="184">
                  <c:v>64</c:v>
                </c:pt>
                <c:pt idx="187">
                  <c:v>65</c:v>
                </c:pt>
                <c:pt idx="190">
                  <c:v>66</c:v>
                </c:pt>
                <c:pt idx="193">
                  <c:v>67</c:v>
                </c:pt>
                <c:pt idx="196">
                  <c:v>68</c:v>
                </c:pt>
                <c:pt idx="199">
                  <c:v>69</c:v>
                </c:pt>
                <c:pt idx="202">
                  <c:v>70</c:v>
                </c:pt>
                <c:pt idx="205">
                  <c:v>71</c:v>
                </c:pt>
                <c:pt idx="208">
                  <c:v>72</c:v>
                </c:pt>
                <c:pt idx="211">
                  <c:v>73</c:v>
                </c:pt>
                <c:pt idx="214">
                  <c:v>74</c:v>
                </c:pt>
                <c:pt idx="217">
                  <c:v>75</c:v>
                </c:pt>
                <c:pt idx="220">
                  <c:v>76</c:v>
                </c:pt>
                <c:pt idx="223">
                  <c:v>77</c:v>
                </c:pt>
                <c:pt idx="226">
                  <c:v>78</c:v>
                </c:pt>
                <c:pt idx="229">
                  <c:v>79</c:v>
                </c:pt>
                <c:pt idx="232">
                  <c:v>80</c:v>
                </c:pt>
                <c:pt idx="235">
                  <c:v>81</c:v>
                </c:pt>
                <c:pt idx="238">
                  <c:v>82</c:v>
                </c:pt>
                <c:pt idx="241">
                  <c:v>83</c:v>
                </c:pt>
                <c:pt idx="244">
                  <c:v>84</c:v>
                </c:pt>
                <c:pt idx="247">
                  <c:v>85</c:v>
                </c:pt>
              </c:numCache>
            </c:numRef>
          </c:xVal>
          <c:yVal>
            <c:numRef>
              <c:f>'rolling blanks'!$BF$37:$BF$302</c:f>
              <c:numCache>
                <c:formatCode>General</c:formatCode>
                <c:ptCount val="266"/>
                <c:pt idx="1">
                  <c:v>-6.4072694828255838E-2</c:v>
                </c:pt>
                <c:pt idx="4">
                  <c:v>-5.7274138944494055E-2</c:v>
                </c:pt>
                <c:pt idx="7">
                  <c:v>-8.6283947584657721E-3</c:v>
                </c:pt>
                <c:pt idx="10">
                  <c:v>-2.4945547509892495E-3</c:v>
                </c:pt>
                <c:pt idx="13">
                  <c:v>-1.6598578052582073E-2</c:v>
                </c:pt>
                <c:pt idx="16">
                  <c:v>-3.0678909480593451E-2</c:v>
                </c:pt>
                <c:pt idx="19">
                  <c:v>-2.167131670492186E-2</c:v>
                </c:pt>
                <c:pt idx="22">
                  <c:v>-6.1332969160042584E-3</c:v>
                </c:pt>
                <c:pt idx="25">
                  <c:v>-4.9366602491505924E-3</c:v>
                </c:pt>
                <c:pt idx="28">
                  <c:v>3.1946505526195351E-2</c:v>
                </c:pt>
                <c:pt idx="31">
                  <c:v>2.8403197434013264E-2</c:v>
                </c:pt>
                <c:pt idx="34">
                  <c:v>1.0991719993463087E-3</c:v>
                </c:pt>
                <c:pt idx="37">
                  <c:v>1.2674512083286106E-2</c:v>
                </c:pt>
                <c:pt idx="40">
                  <c:v>4.531470851802765E-4</c:v>
                </c:pt>
                <c:pt idx="43">
                  <c:v>-1.5380725852700695E-3</c:v>
                </c:pt>
                <c:pt idx="46">
                  <c:v>-2.0279864987684001E-3</c:v>
                </c:pt>
                <c:pt idx="49">
                  <c:v>-3.9902955545139777E-3</c:v>
                </c:pt>
                <c:pt idx="52">
                  <c:v>-2.304603862940538E-2</c:v>
                </c:pt>
                <c:pt idx="55">
                  <c:v>-2.0933666450257619E-2</c:v>
                </c:pt>
                <c:pt idx="58">
                  <c:v>-3.1323162696347048E-3</c:v>
                </c:pt>
                <c:pt idx="61">
                  <c:v>3.5847236701412903E-3</c:v>
                </c:pt>
                <c:pt idx="64">
                  <c:v>1.2224056962700177E-2</c:v>
                </c:pt>
                <c:pt idx="67">
                  <c:v>9.293551985655896E-3</c:v>
                </c:pt>
                <c:pt idx="70">
                  <c:v>1.7669141708343199E-2</c:v>
                </c:pt>
                <c:pt idx="73">
                  <c:v>1.1477139144110658E-2</c:v>
                </c:pt>
                <c:pt idx="76">
                  <c:v>2.2581793268469499E-2</c:v>
                </c:pt>
                <c:pt idx="79">
                  <c:v>2.6801283963430969E-2</c:v>
                </c:pt>
                <c:pt idx="82">
                  <c:v>-6.5409353726450124E-3</c:v>
                </c:pt>
                <c:pt idx="85">
                  <c:v>-2.430341766653083E-3</c:v>
                </c:pt>
                <c:pt idx="88">
                  <c:v>-5.2283088430005314E-3</c:v>
                </c:pt>
                <c:pt idx="91">
                  <c:v>-6.4027641589982243E-3</c:v>
                </c:pt>
                <c:pt idx="94">
                  <c:v>3.5884265533549627E-2</c:v>
                </c:pt>
                <c:pt idx="97">
                  <c:v>3.6067749166910988E-2</c:v>
                </c:pt>
                <c:pt idx="100">
                  <c:v>2.8852171898444301E-2</c:v>
                </c:pt>
                <c:pt idx="103">
                  <c:v>3.2820795919515679E-2</c:v>
                </c:pt>
                <c:pt idx="106">
                  <c:v>2.2762021755126489E-2</c:v>
                </c:pt>
                <c:pt idx="109">
                  <c:v>2.185413680364677E-2</c:v>
                </c:pt>
                <c:pt idx="112">
                  <c:v>4.1540260675959215E-2</c:v>
                </c:pt>
                <c:pt idx="115">
                  <c:v>4.0362064388633864E-2</c:v>
                </c:pt>
                <c:pt idx="118">
                  <c:v>2.8921870126653545E-3</c:v>
                </c:pt>
                <c:pt idx="121">
                  <c:v>8.5186888794108878E-3</c:v>
                </c:pt>
                <c:pt idx="124">
                  <c:v>2.8708727618438038E-3</c:v>
                </c:pt>
                <c:pt idx="127">
                  <c:v>7.5822688064034317E-5</c:v>
                </c:pt>
                <c:pt idx="130">
                  <c:v>5.3323035377564739E-3</c:v>
                </c:pt>
                <c:pt idx="133">
                  <c:v>1.6472329195983883E-2</c:v>
                </c:pt>
                <c:pt idx="136">
                  <c:v>3.2825638524463865E-3</c:v>
                </c:pt>
                <c:pt idx="139">
                  <c:v>3.3340985763295177E-3</c:v>
                </c:pt>
                <c:pt idx="142">
                  <c:v>6.4308620655049726E-4</c:v>
                </c:pt>
                <c:pt idx="145">
                  <c:v>-2.0298530958704221E-3</c:v>
                </c:pt>
                <c:pt idx="148">
                  <c:v>1.3266575691368303E-3</c:v>
                </c:pt>
                <c:pt idx="151">
                  <c:v>7.9206970865264628E-4</c:v>
                </c:pt>
                <c:pt idx="154">
                  <c:v>6.6178764133540523E-3</c:v>
                </c:pt>
                <c:pt idx="157">
                  <c:v>-7.8495526190129668E-3</c:v>
                </c:pt>
                <c:pt idx="160">
                  <c:v>-5.4193553552730686E-5</c:v>
                </c:pt>
                <c:pt idx="163">
                  <c:v>2.06673041750633E-3</c:v>
                </c:pt>
                <c:pt idx="166">
                  <c:v>5.2395293809479916E-3</c:v>
                </c:pt>
                <c:pt idx="169">
                  <c:v>4.7988323169868329E-3</c:v>
                </c:pt>
                <c:pt idx="172">
                  <c:v>6.8876941414644831E-3</c:v>
                </c:pt>
                <c:pt idx="175">
                  <c:v>3.0041949299075468E-2</c:v>
                </c:pt>
                <c:pt idx="178">
                  <c:v>1.2345258855623729E-2</c:v>
                </c:pt>
                <c:pt idx="181">
                  <c:v>-1.1535873431542411E-3</c:v>
                </c:pt>
                <c:pt idx="184">
                  <c:v>7.2197771070687524E-4</c:v>
                </c:pt>
                <c:pt idx="187">
                  <c:v>3.1335486975419824E-3</c:v>
                </c:pt>
                <c:pt idx="190">
                  <c:v>4.2469887806359831E-3</c:v>
                </c:pt>
                <c:pt idx="193">
                  <c:v>3.8607128517652613E-2</c:v>
                </c:pt>
                <c:pt idx="196">
                  <c:v>4.2876236496014838E-2</c:v>
                </c:pt>
                <c:pt idx="199">
                  <c:v>1.3219634022776372E-3</c:v>
                </c:pt>
                <c:pt idx="202">
                  <c:v>1.6176930849011947E-2</c:v>
                </c:pt>
                <c:pt idx="205">
                  <c:v>-9.3200576214309393E-3</c:v>
                </c:pt>
                <c:pt idx="208">
                  <c:v>-3.645389766893414E-3</c:v>
                </c:pt>
                <c:pt idx="211">
                  <c:v>7.3850726830125939E-3</c:v>
                </c:pt>
                <c:pt idx="214">
                  <c:v>-4.3175981655795507E-3</c:v>
                </c:pt>
                <c:pt idx="217">
                  <c:v>1.0082097569817091E-2</c:v>
                </c:pt>
                <c:pt idx="220">
                  <c:v>1.6251343177414307E-2</c:v>
                </c:pt>
                <c:pt idx="223">
                  <c:v>2.66482400582028E-2</c:v>
                </c:pt>
                <c:pt idx="226">
                  <c:v>2.433721980780235E-2</c:v>
                </c:pt>
                <c:pt idx="229">
                  <c:v>-8.3196066530322067E-3</c:v>
                </c:pt>
                <c:pt idx="232">
                  <c:v>-1.1158613554436404E-2</c:v>
                </c:pt>
                <c:pt idx="235">
                  <c:v>2.3921833972145833E-2</c:v>
                </c:pt>
                <c:pt idx="238">
                  <c:v>-7.7942366820124833E-3</c:v>
                </c:pt>
                <c:pt idx="241">
                  <c:v>7.6965363464975818E-3</c:v>
                </c:pt>
                <c:pt idx="244">
                  <c:v>3.0454131023318568E-5</c:v>
                </c:pt>
                <c:pt idx="247">
                  <c:v>2.789269776933323E-2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11-43C8-8EA1-8E79744E72CB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blanks'!$BH$304:$BH$308</c:f>
              <c:numCache>
                <c:formatCode>General</c:formatCode>
                <c:ptCount val="5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blanks'!$BF$308,'rolling blanks'!$BF$308)</c:f>
              <c:numCache>
                <c:formatCode>#,##0.00</c:formatCode>
                <c:ptCount val="2"/>
                <c:pt idx="0">
                  <c:v>3.6529485311921434E-2</c:v>
                </c:pt>
                <c:pt idx="1">
                  <c:v>3.6529485311921434E-2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11-43C8-8EA1-8E79744E72CB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blanks'!$BH$304:$BH$305</c:f>
              <c:numCache>
                <c:formatCode>General</c:formatCode>
                <c:ptCount val="2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blanks'!$BF$310,'rolling blanks'!$BF$310)</c:f>
              <c:numCache>
                <c:formatCode>#,##0.00</c:formatCode>
                <c:ptCount val="2"/>
                <c:pt idx="0">
                  <c:v>5.054283169839837E-2</c:v>
                </c:pt>
                <c:pt idx="1">
                  <c:v>5.054283169839837E-2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11-43C8-8EA1-8E79744E72CB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blanks'!$BH$304:$BH$305</c:f>
              <c:numCache>
                <c:formatCode>General</c:formatCode>
                <c:ptCount val="2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blanks'!$BF$309,'rolling blanks'!$BF$309)</c:f>
              <c:numCache>
                <c:formatCode>#,##0.00</c:formatCode>
                <c:ptCount val="2"/>
                <c:pt idx="0">
                  <c:v>-1.9523900233986313E-2</c:v>
                </c:pt>
                <c:pt idx="1">
                  <c:v>-1.9523900233986313E-2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11-43C8-8EA1-8E79744E72CB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blanks'!$BH$304:$BH$305</c:f>
              <c:numCache>
                <c:formatCode>General</c:formatCode>
                <c:ptCount val="2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blanks'!$BF$311,'rolling blanks'!$BF$311)</c:f>
              <c:numCache>
                <c:formatCode>#,##0.00</c:formatCode>
                <c:ptCount val="2"/>
                <c:pt idx="0">
                  <c:v>-3.353724662046325E-2</c:v>
                </c:pt>
                <c:pt idx="1">
                  <c:v>-3.353724662046325E-2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11-43C8-8EA1-8E79744E7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1840"/>
        <c:axId val="205816960"/>
      </c:scatterChart>
      <c:valAx>
        <c:axId val="21253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6960"/>
        <c:crosses val="autoZero"/>
        <c:crossBetween val="midCat"/>
      </c:valAx>
      <c:valAx>
        <c:axId val="2058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TOC</a:t>
            </a:r>
            <a:r>
              <a:rPr lang="en-US" baseline="0"/>
              <a:t>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blanks'!$BH$37:$BH$302</c:f>
              <c:numCache>
                <c:formatCode>General</c:formatCode>
                <c:ptCount val="266"/>
                <c:pt idx="1">
                  <c:v>3</c:v>
                </c:pt>
                <c:pt idx="4">
                  <c:v>4</c:v>
                </c:pt>
                <c:pt idx="7">
                  <c:v>5</c:v>
                </c:pt>
                <c:pt idx="10">
                  <c:v>6</c:v>
                </c:pt>
                <c:pt idx="13">
                  <c:v>7</c:v>
                </c:pt>
                <c:pt idx="16">
                  <c:v>8</c:v>
                </c:pt>
                <c:pt idx="19">
                  <c:v>9</c:v>
                </c:pt>
                <c:pt idx="22">
                  <c:v>10</c:v>
                </c:pt>
                <c:pt idx="25">
                  <c:v>11</c:v>
                </c:pt>
                <c:pt idx="28">
                  <c:v>12</c:v>
                </c:pt>
                <c:pt idx="31">
                  <c:v>13</c:v>
                </c:pt>
                <c:pt idx="34">
                  <c:v>14</c:v>
                </c:pt>
                <c:pt idx="37">
                  <c:v>15</c:v>
                </c:pt>
                <c:pt idx="40">
                  <c:v>16</c:v>
                </c:pt>
                <c:pt idx="43">
                  <c:v>17</c:v>
                </c:pt>
                <c:pt idx="46">
                  <c:v>18</c:v>
                </c:pt>
                <c:pt idx="49">
                  <c:v>19</c:v>
                </c:pt>
                <c:pt idx="52">
                  <c:v>20</c:v>
                </c:pt>
                <c:pt idx="55">
                  <c:v>21</c:v>
                </c:pt>
                <c:pt idx="58">
                  <c:v>22</c:v>
                </c:pt>
                <c:pt idx="61">
                  <c:v>23</c:v>
                </c:pt>
                <c:pt idx="64">
                  <c:v>24</c:v>
                </c:pt>
                <c:pt idx="67">
                  <c:v>25</c:v>
                </c:pt>
                <c:pt idx="70">
                  <c:v>26</c:v>
                </c:pt>
                <c:pt idx="73">
                  <c:v>27</c:v>
                </c:pt>
                <c:pt idx="76">
                  <c:v>28</c:v>
                </c:pt>
                <c:pt idx="79">
                  <c:v>29</c:v>
                </c:pt>
                <c:pt idx="82">
                  <c:v>30</c:v>
                </c:pt>
                <c:pt idx="85">
                  <c:v>31</c:v>
                </c:pt>
                <c:pt idx="88">
                  <c:v>32</c:v>
                </c:pt>
                <c:pt idx="91">
                  <c:v>33</c:v>
                </c:pt>
                <c:pt idx="94">
                  <c:v>34</c:v>
                </c:pt>
                <c:pt idx="97">
                  <c:v>35</c:v>
                </c:pt>
                <c:pt idx="100">
                  <c:v>36</c:v>
                </c:pt>
                <c:pt idx="103">
                  <c:v>37</c:v>
                </c:pt>
                <c:pt idx="106">
                  <c:v>38</c:v>
                </c:pt>
                <c:pt idx="109">
                  <c:v>39</c:v>
                </c:pt>
                <c:pt idx="112">
                  <c:v>40</c:v>
                </c:pt>
                <c:pt idx="115">
                  <c:v>41</c:v>
                </c:pt>
                <c:pt idx="118">
                  <c:v>42</c:v>
                </c:pt>
                <c:pt idx="121">
                  <c:v>43</c:v>
                </c:pt>
                <c:pt idx="124">
                  <c:v>44</c:v>
                </c:pt>
                <c:pt idx="127">
                  <c:v>45</c:v>
                </c:pt>
                <c:pt idx="130">
                  <c:v>46</c:v>
                </c:pt>
                <c:pt idx="133">
                  <c:v>47</c:v>
                </c:pt>
                <c:pt idx="136">
                  <c:v>48</c:v>
                </c:pt>
                <c:pt idx="139">
                  <c:v>49</c:v>
                </c:pt>
                <c:pt idx="142">
                  <c:v>50</c:v>
                </c:pt>
                <c:pt idx="145">
                  <c:v>51</c:v>
                </c:pt>
                <c:pt idx="148">
                  <c:v>52</c:v>
                </c:pt>
                <c:pt idx="151">
                  <c:v>53</c:v>
                </c:pt>
                <c:pt idx="154">
                  <c:v>54</c:v>
                </c:pt>
                <c:pt idx="157">
                  <c:v>55</c:v>
                </c:pt>
                <c:pt idx="160">
                  <c:v>56</c:v>
                </c:pt>
                <c:pt idx="163">
                  <c:v>57</c:v>
                </c:pt>
                <c:pt idx="166">
                  <c:v>58</c:v>
                </c:pt>
                <c:pt idx="169">
                  <c:v>59</c:v>
                </c:pt>
                <c:pt idx="172">
                  <c:v>60</c:v>
                </c:pt>
                <c:pt idx="175">
                  <c:v>61</c:v>
                </c:pt>
                <c:pt idx="178">
                  <c:v>62</c:v>
                </c:pt>
                <c:pt idx="181">
                  <c:v>63</c:v>
                </c:pt>
                <c:pt idx="184">
                  <c:v>64</c:v>
                </c:pt>
                <c:pt idx="187">
                  <c:v>65</c:v>
                </c:pt>
                <c:pt idx="190">
                  <c:v>66</c:v>
                </c:pt>
                <c:pt idx="193">
                  <c:v>67</c:v>
                </c:pt>
                <c:pt idx="196">
                  <c:v>68</c:v>
                </c:pt>
                <c:pt idx="199">
                  <c:v>69</c:v>
                </c:pt>
                <c:pt idx="202">
                  <c:v>70</c:v>
                </c:pt>
                <c:pt idx="205">
                  <c:v>71</c:v>
                </c:pt>
                <c:pt idx="208">
                  <c:v>72</c:v>
                </c:pt>
                <c:pt idx="211">
                  <c:v>73</c:v>
                </c:pt>
                <c:pt idx="214">
                  <c:v>74</c:v>
                </c:pt>
                <c:pt idx="217">
                  <c:v>75</c:v>
                </c:pt>
                <c:pt idx="220">
                  <c:v>76</c:v>
                </c:pt>
                <c:pt idx="223">
                  <c:v>77</c:v>
                </c:pt>
                <c:pt idx="226">
                  <c:v>78</c:v>
                </c:pt>
                <c:pt idx="229">
                  <c:v>79</c:v>
                </c:pt>
                <c:pt idx="232">
                  <c:v>80</c:v>
                </c:pt>
                <c:pt idx="235">
                  <c:v>81</c:v>
                </c:pt>
                <c:pt idx="238">
                  <c:v>82</c:v>
                </c:pt>
                <c:pt idx="241">
                  <c:v>83</c:v>
                </c:pt>
                <c:pt idx="244">
                  <c:v>84</c:v>
                </c:pt>
                <c:pt idx="247">
                  <c:v>85</c:v>
                </c:pt>
              </c:numCache>
            </c:numRef>
          </c:xVal>
          <c:yVal>
            <c:numRef>
              <c:f>'rolling blanks'!$BE$37:$BE$302</c:f>
              <c:numCache>
                <c:formatCode>General</c:formatCode>
                <c:ptCount val="266"/>
                <c:pt idx="1">
                  <c:v>-0.26648649794622326</c:v>
                </c:pt>
                <c:pt idx="4">
                  <c:v>-0.24259963778467997</c:v>
                </c:pt>
                <c:pt idx="7">
                  <c:v>-8.3647260149774763E-2</c:v>
                </c:pt>
                <c:pt idx="10">
                  <c:v>-0.10765188856765341</c:v>
                </c:pt>
                <c:pt idx="13">
                  <c:v>-0.32096945879898586</c:v>
                </c:pt>
                <c:pt idx="16">
                  <c:v>-2.0206692506608982E-2</c:v>
                </c:pt>
                <c:pt idx="19">
                  <c:v>-2.7796316099743736E-2</c:v>
                </c:pt>
                <c:pt idx="22">
                  <c:v>6.7400040177669027E-2</c:v>
                </c:pt>
                <c:pt idx="25">
                  <c:v>5.4529953815376134E-2</c:v>
                </c:pt>
                <c:pt idx="28">
                  <c:v>5.8145303087447121E-2</c:v>
                </c:pt>
                <c:pt idx="31">
                  <c:v>0.11776151262341208</c:v>
                </c:pt>
                <c:pt idx="34">
                  <c:v>0.45891346594293247</c:v>
                </c:pt>
                <c:pt idx="37">
                  <c:v>0.43953824781270795</c:v>
                </c:pt>
                <c:pt idx="40">
                  <c:v>0.17622721630607538</c:v>
                </c:pt>
                <c:pt idx="43">
                  <c:v>0.12992546903986363</c:v>
                </c:pt>
                <c:pt idx="46">
                  <c:v>2.4396157865452565E-2</c:v>
                </c:pt>
                <c:pt idx="49">
                  <c:v>-1.7183697139749834E-2</c:v>
                </c:pt>
                <c:pt idx="52">
                  <c:v>2.5628800894013447E-2</c:v>
                </c:pt>
                <c:pt idx="55">
                  <c:v>1.056878561551646E-2</c:v>
                </c:pt>
                <c:pt idx="58">
                  <c:v>-2.7351967035616369E-2</c:v>
                </c:pt>
                <c:pt idx="61">
                  <c:v>-2.3048422125282026E-3</c:v>
                </c:pt>
                <c:pt idx="64">
                  <c:v>-0.39833261513931617</c:v>
                </c:pt>
                <c:pt idx="67">
                  <c:v>-0.39370256296024508</c:v>
                </c:pt>
                <c:pt idx="70">
                  <c:v>-1.8518918747637003E-4</c:v>
                </c:pt>
                <c:pt idx="73">
                  <c:v>-2.6035060233382517E-2</c:v>
                </c:pt>
                <c:pt idx="76">
                  <c:v>0.47673321081703368</c:v>
                </c:pt>
                <c:pt idx="79">
                  <c:v>0.51627162259859771</c:v>
                </c:pt>
                <c:pt idx="82">
                  <c:v>0.22891065544214073</c:v>
                </c:pt>
                <c:pt idx="85">
                  <c:v>0.27663078141157643</c:v>
                </c:pt>
                <c:pt idx="88">
                  <c:v>0.15837667683462411</c:v>
                </c:pt>
                <c:pt idx="91">
                  <c:v>0.15252533089015341</c:v>
                </c:pt>
                <c:pt idx="94">
                  <c:v>0.59993564288228252</c:v>
                </c:pt>
                <c:pt idx="97">
                  <c:v>0.6208165656397906</c:v>
                </c:pt>
                <c:pt idx="100">
                  <c:v>0.34385297615668975</c:v>
                </c:pt>
                <c:pt idx="103">
                  <c:v>0.33056663983054979</c:v>
                </c:pt>
                <c:pt idx="106">
                  <c:v>0.16432689601902933</c:v>
                </c:pt>
                <c:pt idx="109">
                  <c:v>0.14348800461102651</c:v>
                </c:pt>
                <c:pt idx="112">
                  <c:v>-0.19995671263669107</c:v>
                </c:pt>
                <c:pt idx="115">
                  <c:v>-0.24648065674109709</c:v>
                </c:pt>
                <c:pt idx="118">
                  <c:v>-1.5742410305645244E-2</c:v>
                </c:pt>
                <c:pt idx="121">
                  <c:v>-4.8369503986626851E-2</c:v>
                </c:pt>
                <c:pt idx="124">
                  <c:v>0.29346667975271801</c:v>
                </c:pt>
                <c:pt idx="127">
                  <c:v>0.26246129866511514</c:v>
                </c:pt>
                <c:pt idx="130">
                  <c:v>1.1069472676188737E-3</c:v>
                </c:pt>
                <c:pt idx="133">
                  <c:v>-3.9202934472003563E-2</c:v>
                </c:pt>
                <c:pt idx="136">
                  <c:v>-3.6256558992799462E-2</c:v>
                </c:pt>
                <c:pt idx="139">
                  <c:v>-1.4692346806409774E-2</c:v>
                </c:pt>
                <c:pt idx="142">
                  <c:v>-3.6556117711146349E-2</c:v>
                </c:pt>
                <c:pt idx="145">
                  <c:v>-5.7718963968424963E-2</c:v>
                </c:pt>
                <c:pt idx="148">
                  <c:v>-1.8951607779636573E-2</c:v>
                </c:pt>
                <c:pt idx="151">
                  <c:v>-1.0624801154913242E-2</c:v>
                </c:pt>
                <c:pt idx="154">
                  <c:v>-8.5481035443786074E-2</c:v>
                </c:pt>
                <c:pt idx="157">
                  <c:v>-2.9321844346539054E-2</c:v>
                </c:pt>
                <c:pt idx="160">
                  <c:v>-5.3886622831819303E-2</c:v>
                </c:pt>
                <c:pt idx="163">
                  <c:v>-4.3584439585823059E-2</c:v>
                </c:pt>
                <c:pt idx="166">
                  <c:v>-6.4934220899055956E-2</c:v>
                </c:pt>
                <c:pt idx="169">
                  <c:v>0.12045955481126747</c:v>
                </c:pt>
                <c:pt idx="172">
                  <c:v>0.10933974256434281</c:v>
                </c:pt>
                <c:pt idx="175">
                  <c:v>-0.13158657221367984</c:v>
                </c:pt>
                <c:pt idx="178">
                  <c:v>-3.4398923600096477E-2</c:v>
                </c:pt>
                <c:pt idx="181">
                  <c:v>-3.8930500118980645E-4</c:v>
                </c:pt>
                <c:pt idx="184">
                  <c:v>-5.0230651063253563E-2</c:v>
                </c:pt>
                <c:pt idx="187">
                  <c:v>-0.12699872324812497</c:v>
                </c:pt>
                <c:pt idx="190">
                  <c:v>-0.14130932747912242</c:v>
                </c:pt>
                <c:pt idx="193">
                  <c:v>-1.8519619528927611E-2</c:v>
                </c:pt>
                <c:pt idx="196">
                  <c:v>0.16981449404795373</c:v>
                </c:pt>
                <c:pt idx="199">
                  <c:v>-1.8744273241108257E-2</c:v>
                </c:pt>
                <c:pt idx="202">
                  <c:v>-6.6138153436396299E-2</c:v>
                </c:pt>
                <c:pt idx="205">
                  <c:v>-9.1592836167679881E-3</c:v>
                </c:pt>
                <c:pt idx="208">
                  <c:v>1.7224664590722472E-2</c:v>
                </c:pt>
                <c:pt idx="211">
                  <c:v>-0.1020495629269183</c:v>
                </c:pt>
                <c:pt idx="214">
                  <c:v>-5.6493216704007823E-2</c:v>
                </c:pt>
                <c:pt idx="217">
                  <c:v>6.7958068782650011E-2</c:v>
                </c:pt>
                <c:pt idx="220">
                  <c:v>9.1999543157441396E-2</c:v>
                </c:pt>
                <c:pt idx="223">
                  <c:v>1.7964632103582588E-2</c:v>
                </c:pt>
                <c:pt idx="226">
                  <c:v>4.9885169995332809E-3</c:v>
                </c:pt>
                <c:pt idx="229">
                  <c:v>-2.8264133616395196E-2</c:v>
                </c:pt>
                <c:pt idx="232">
                  <c:v>6.5918207692894165E-2</c:v>
                </c:pt>
                <c:pt idx="235">
                  <c:v>0.26771613824542673</c:v>
                </c:pt>
                <c:pt idx="238">
                  <c:v>-0.10620424513538501</c:v>
                </c:pt>
                <c:pt idx="241">
                  <c:v>-2.0620214717701205E-2</c:v>
                </c:pt>
                <c:pt idx="244">
                  <c:v>-9.2457403263273841E-2</c:v>
                </c:pt>
                <c:pt idx="247">
                  <c:v>0.21230178226893709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9A-402C-AAAB-551321C89ACA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blanks'!$BH$304:$BH$305</c:f>
              <c:numCache>
                <c:formatCode>General</c:formatCode>
                <c:ptCount val="2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blanks'!$BE$308,'rolling blanks'!$BE$308)</c:f>
              <c:numCache>
                <c:formatCode>#,##0.00</c:formatCode>
                <c:ptCount val="2"/>
                <c:pt idx="0">
                  <c:v>0.21827371427730263</c:v>
                </c:pt>
                <c:pt idx="1">
                  <c:v>0.21827371427730263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9A-402C-AAAB-551321C89ACA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blanks'!$BH$304:$BH$305</c:f>
              <c:numCache>
                <c:formatCode>General</c:formatCode>
                <c:ptCount val="2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blanks'!$BE$310,'rolling blanks'!$BE$310)</c:f>
              <c:numCache>
                <c:formatCode>#,##0.00</c:formatCode>
                <c:ptCount val="2"/>
                <c:pt idx="0">
                  <c:v>0.33069974658448176</c:v>
                </c:pt>
                <c:pt idx="1">
                  <c:v>0.33069974658448176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9A-402C-AAAB-551321C89ACA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blanks'!$BH$304:$BH$305</c:f>
              <c:numCache>
                <c:formatCode>General</c:formatCode>
                <c:ptCount val="2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blanks'!$BE$309,'rolling blanks'!$BE$309)</c:f>
              <c:numCache>
                <c:formatCode>#,##0.00</c:formatCode>
                <c:ptCount val="2"/>
                <c:pt idx="0">
                  <c:v>-0.23143041495141403</c:v>
                </c:pt>
                <c:pt idx="1">
                  <c:v>-0.23143041495141403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9A-402C-AAAB-551321C89ACA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blanks'!$BH$304:$BH$305</c:f>
              <c:numCache>
                <c:formatCode>General</c:formatCode>
                <c:ptCount val="2"/>
                <c:pt idx="0">
                  <c:v>3</c:v>
                </c:pt>
                <c:pt idx="1">
                  <c:v>85</c:v>
                </c:pt>
              </c:numCache>
            </c:numRef>
          </c:xVal>
          <c:yVal>
            <c:numRef>
              <c:f>('rolling blanks'!$BE$311,'rolling blanks'!$BE$311)</c:f>
              <c:numCache>
                <c:formatCode>#,##0.00</c:formatCode>
                <c:ptCount val="2"/>
                <c:pt idx="0">
                  <c:v>-0.34385644725859321</c:v>
                </c:pt>
                <c:pt idx="1">
                  <c:v>-0.34385644725859321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9A-402C-AAAB-551321C89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TIC SIGNAL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blanks'!$BI$37:$BI$302</c:f>
              <c:numCache>
                <c:formatCode>General</c:formatCode>
                <c:ptCount val="26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40</c:v>
                </c:pt>
                <c:pt idx="34">
                  <c:v>41</c:v>
                </c:pt>
                <c:pt idx="35">
                  <c:v>42</c:v>
                </c:pt>
                <c:pt idx="36">
                  <c:v>43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69</c:v>
                </c:pt>
                <c:pt idx="63">
                  <c:v>70</c:v>
                </c:pt>
                <c:pt idx="64">
                  <c:v>71</c:v>
                </c:pt>
                <c:pt idx="65">
                  <c:v>72</c:v>
                </c:pt>
                <c:pt idx="66">
                  <c:v>73</c:v>
                </c:pt>
                <c:pt idx="67">
                  <c:v>74</c:v>
                </c:pt>
                <c:pt idx="68">
                  <c:v>75</c:v>
                </c:pt>
                <c:pt idx="69">
                  <c:v>76</c:v>
                </c:pt>
                <c:pt idx="70">
                  <c:v>77</c:v>
                </c:pt>
                <c:pt idx="71">
                  <c:v>78</c:v>
                </c:pt>
                <c:pt idx="72">
                  <c:v>79</c:v>
                </c:pt>
                <c:pt idx="73">
                  <c:v>80</c:v>
                </c:pt>
                <c:pt idx="74">
                  <c:v>81</c:v>
                </c:pt>
                <c:pt idx="75">
                  <c:v>82</c:v>
                </c:pt>
                <c:pt idx="76">
                  <c:v>83</c:v>
                </c:pt>
                <c:pt idx="77">
                  <c:v>84</c:v>
                </c:pt>
                <c:pt idx="78">
                  <c:v>85</c:v>
                </c:pt>
                <c:pt idx="79">
                  <c:v>86</c:v>
                </c:pt>
                <c:pt idx="80">
                  <c:v>87</c:v>
                </c:pt>
                <c:pt idx="81">
                  <c:v>88</c:v>
                </c:pt>
                <c:pt idx="82">
                  <c:v>89</c:v>
                </c:pt>
                <c:pt idx="83">
                  <c:v>90</c:v>
                </c:pt>
                <c:pt idx="84">
                  <c:v>91</c:v>
                </c:pt>
                <c:pt idx="85">
                  <c:v>92</c:v>
                </c:pt>
                <c:pt idx="86">
                  <c:v>93</c:v>
                </c:pt>
                <c:pt idx="87">
                  <c:v>94</c:v>
                </c:pt>
                <c:pt idx="88">
                  <c:v>95</c:v>
                </c:pt>
                <c:pt idx="89">
                  <c:v>96</c:v>
                </c:pt>
                <c:pt idx="90">
                  <c:v>97</c:v>
                </c:pt>
                <c:pt idx="91">
                  <c:v>98</c:v>
                </c:pt>
                <c:pt idx="92">
                  <c:v>99</c:v>
                </c:pt>
                <c:pt idx="93">
                  <c:v>100</c:v>
                </c:pt>
                <c:pt idx="94">
                  <c:v>101</c:v>
                </c:pt>
                <c:pt idx="95">
                  <c:v>102</c:v>
                </c:pt>
                <c:pt idx="96">
                  <c:v>103</c:v>
                </c:pt>
                <c:pt idx="97">
                  <c:v>104</c:v>
                </c:pt>
                <c:pt idx="98">
                  <c:v>105</c:v>
                </c:pt>
                <c:pt idx="99">
                  <c:v>106</c:v>
                </c:pt>
                <c:pt idx="100">
                  <c:v>107</c:v>
                </c:pt>
                <c:pt idx="101">
                  <c:v>108</c:v>
                </c:pt>
                <c:pt idx="102">
                  <c:v>109</c:v>
                </c:pt>
                <c:pt idx="103">
                  <c:v>110</c:v>
                </c:pt>
                <c:pt idx="104">
                  <c:v>111</c:v>
                </c:pt>
                <c:pt idx="105">
                  <c:v>112</c:v>
                </c:pt>
                <c:pt idx="106">
                  <c:v>113</c:v>
                </c:pt>
                <c:pt idx="107">
                  <c:v>114</c:v>
                </c:pt>
                <c:pt idx="108">
                  <c:v>115</c:v>
                </c:pt>
                <c:pt idx="109">
                  <c:v>116</c:v>
                </c:pt>
                <c:pt idx="110">
                  <c:v>117</c:v>
                </c:pt>
                <c:pt idx="111">
                  <c:v>118</c:v>
                </c:pt>
                <c:pt idx="112">
                  <c:v>119</c:v>
                </c:pt>
                <c:pt idx="113">
                  <c:v>120</c:v>
                </c:pt>
                <c:pt idx="114">
                  <c:v>121</c:v>
                </c:pt>
                <c:pt idx="115">
                  <c:v>122</c:v>
                </c:pt>
                <c:pt idx="116">
                  <c:v>123</c:v>
                </c:pt>
                <c:pt idx="117">
                  <c:v>124</c:v>
                </c:pt>
                <c:pt idx="118">
                  <c:v>125</c:v>
                </c:pt>
                <c:pt idx="119">
                  <c:v>126</c:v>
                </c:pt>
                <c:pt idx="120">
                  <c:v>127</c:v>
                </c:pt>
                <c:pt idx="121">
                  <c:v>128</c:v>
                </c:pt>
                <c:pt idx="122">
                  <c:v>129</c:v>
                </c:pt>
                <c:pt idx="123">
                  <c:v>130</c:v>
                </c:pt>
                <c:pt idx="124">
                  <c:v>131</c:v>
                </c:pt>
                <c:pt idx="125">
                  <c:v>132</c:v>
                </c:pt>
                <c:pt idx="126">
                  <c:v>133</c:v>
                </c:pt>
                <c:pt idx="127">
                  <c:v>134</c:v>
                </c:pt>
                <c:pt idx="128">
                  <c:v>135</c:v>
                </c:pt>
                <c:pt idx="129">
                  <c:v>136</c:v>
                </c:pt>
                <c:pt idx="130">
                  <c:v>137</c:v>
                </c:pt>
                <c:pt idx="131">
                  <c:v>138</c:v>
                </c:pt>
                <c:pt idx="132">
                  <c:v>139</c:v>
                </c:pt>
                <c:pt idx="133">
                  <c:v>140</c:v>
                </c:pt>
                <c:pt idx="134">
                  <c:v>141</c:v>
                </c:pt>
                <c:pt idx="135">
                  <c:v>142</c:v>
                </c:pt>
                <c:pt idx="136">
                  <c:v>143</c:v>
                </c:pt>
                <c:pt idx="137">
                  <c:v>144</c:v>
                </c:pt>
                <c:pt idx="138">
                  <c:v>145</c:v>
                </c:pt>
                <c:pt idx="139">
                  <c:v>146</c:v>
                </c:pt>
                <c:pt idx="140">
                  <c:v>147</c:v>
                </c:pt>
                <c:pt idx="141">
                  <c:v>148</c:v>
                </c:pt>
                <c:pt idx="142">
                  <c:v>149</c:v>
                </c:pt>
                <c:pt idx="143">
                  <c:v>150</c:v>
                </c:pt>
                <c:pt idx="144">
                  <c:v>151</c:v>
                </c:pt>
                <c:pt idx="145">
                  <c:v>152</c:v>
                </c:pt>
                <c:pt idx="146">
                  <c:v>153</c:v>
                </c:pt>
                <c:pt idx="147">
                  <c:v>154</c:v>
                </c:pt>
                <c:pt idx="148">
                  <c:v>155</c:v>
                </c:pt>
                <c:pt idx="149">
                  <c:v>156</c:v>
                </c:pt>
                <c:pt idx="150">
                  <c:v>157</c:v>
                </c:pt>
                <c:pt idx="151">
                  <c:v>158</c:v>
                </c:pt>
                <c:pt idx="152">
                  <c:v>159</c:v>
                </c:pt>
                <c:pt idx="153">
                  <c:v>160</c:v>
                </c:pt>
                <c:pt idx="154">
                  <c:v>161</c:v>
                </c:pt>
                <c:pt idx="155">
                  <c:v>162</c:v>
                </c:pt>
                <c:pt idx="156">
                  <c:v>163</c:v>
                </c:pt>
                <c:pt idx="157">
                  <c:v>164</c:v>
                </c:pt>
                <c:pt idx="158">
                  <c:v>165</c:v>
                </c:pt>
                <c:pt idx="159">
                  <c:v>166</c:v>
                </c:pt>
                <c:pt idx="160">
                  <c:v>167</c:v>
                </c:pt>
                <c:pt idx="161">
                  <c:v>168</c:v>
                </c:pt>
                <c:pt idx="162">
                  <c:v>169</c:v>
                </c:pt>
                <c:pt idx="163">
                  <c:v>170</c:v>
                </c:pt>
                <c:pt idx="164">
                  <c:v>171</c:v>
                </c:pt>
                <c:pt idx="165">
                  <c:v>172</c:v>
                </c:pt>
                <c:pt idx="166">
                  <c:v>173</c:v>
                </c:pt>
                <c:pt idx="167">
                  <c:v>174</c:v>
                </c:pt>
                <c:pt idx="168">
                  <c:v>175</c:v>
                </c:pt>
                <c:pt idx="169">
                  <c:v>176</c:v>
                </c:pt>
                <c:pt idx="170">
                  <c:v>177</c:v>
                </c:pt>
                <c:pt idx="171">
                  <c:v>178</c:v>
                </c:pt>
                <c:pt idx="172">
                  <c:v>179</c:v>
                </c:pt>
                <c:pt idx="173">
                  <c:v>180</c:v>
                </c:pt>
                <c:pt idx="174">
                  <c:v>181</c:v>
                </c:pt>
                <c:pt idx="175">
                  <c:v>182</c:v>
                </c:pt>
                <c:pt idx="176">
                  <c:v>183</c:v>
                </c:pt>
                <c:pt idx="177">
                  <c:v>184</c:v>
                </c:pt>
                <c:pt idx="178">
                  <c:v>185</c:v>
                </c:pt>
                <c:pt idx="179">
                  <c:v>186</c:v>
                </c:pt>
                <c:pt idx="180">
                  <c:v>187</c:v>
                </c:pt>
                <c:pt idx="181">
                  <c:v>188</c:v>
                </c:pt>
                <c:pt idx="182">
                  <c:v>189</c:v>
                </c:pt>
                <c:pt idx="183">
                  <c:v>190</c:v>
                </c:pt>
                <c:pt idx="184">
                  <c:v>191</c:v>
                </c:pt>
                <c:pt idx="185">
                  <c:v>192</c:v>
                </c:pt>
                <c:pt idx="186">
                  <c:v>193</c:v>
                </c:pt>
                <c:pt idx="187">
                  <c:v>194</c:v>
                </c:pt>
                <c:pt idx="188">
                  <c:v>195</c:v>
                </c:pt>
                <c:pt idx="189">
                  <c:v>196</c:v>
                </c:pt>
                <c:pt idx="190">
                  <c:v>197</c:v>
                </c:pt>
                <c:pt idx="191">
                  <c:v>198</c:v>
                </c:pt>
                <c:pt idx="192">
                  <c:v>199</c:v>
                </c:pt>
                <c:pt idx="193">
                  <c:v>200</c:v>
                </c:pt>
                <c:pt idx="194">
                  <c:v>201</c:v>
                </c:pt>
                <c:pt idx="195">
                  <c:v>202</c:v>
                </c:pt>
                <c:pt idx="196">
                  <c:v>203</c:v>
                </c:pt>
                <c:pt idx="197">
                  <c:v>204</c:v>
                </c:pt>
                <c:pt idx="198">
                  <c:v>205</c:v>
                </c:pt>
                <c:pt idx="199">
                  <c:v>206</c:v>
                </c:pt>
                <c:pt idx="200">
                  <c:v>207</c:v>
                </c:pt>
                <c:pt idx="201">
                  <c:v>208</c:v>
                </c:pt>
                <c:pt idx="202">
                  <c:v>209</c:v>
                </c:pt>
                <c:pt idx="203">
                  <c:v>210</c:v>
                </c:pt>
                <c:pt idx="204">
                  <c:v>211</c:v>
                </c:pt>
                <c:pt idx="205">
                  <c:v>212</c:v>
                </c:pt>
                <c:pt idx="206">
                  <c:v>213</c:v>
                </c:pt>
                <c:pt idx="207">
                  <c:v>214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219</c:v>
                </c:pt>
                <c:pt idx="213">
                  <c:v>220</c:v>
                </c:pt>
                <c:pt idx="214">
                  <c:v>221</c:v>
                </c:pt>
                <c:pt idx="215">
                  <c:v>222</c:v>
                </c:pt>
                <c:pt idx="216">
                  <c:v>223</c:v>
                </c:pt>
                <c:pt idx="217">
                  <c:v>224</c:v>
                </c:pt>
                <c:pt idx="218">
                  <c:v>225</c:v>
                </c:pt>
                <c:pt idx="219">
                  <c:v>226</c:v>
                </c:pt>
                <c:pt idx="220">
                  <c:v>227</c:v>
                </c:pt>
                <c:pt idx="221">
                  <c:v>228</c:v>
                </c:pt>
                <c:pt idx="222">
                  <c:v>229</c:v>
                </c:pt>
                <c:pt idx="223">
                  <c:v>230</c:v>
                </c:pt>
                <c:pt idx="224">
                  <c:v>231</c:v>
                </c:pt>
                <c:pt idx="225">
                  <c:v>232</c:v>
                </c:pt>
                <c:pt idx="226">
                  <c:v>233</c:v>
                </c:pt>
                <c:pt idx="227">
                  <c:v>234</c:v>
                </c:pt>
                <c:pt idx="228">
                  <c:v>235</c:v>
                </c:pt>
                <c:pt idx="229">
                  <c:v>236</c:v>
                </c:pt>
                <c:pt idx="230">
                  <c:v>237</c:v>
                </c:pt>
                <c:pt idx="231">
                  <c:v>238</c:v>
                </c:pt>
                <c:pt idx="232">
                  <c:v>239</c:v>
                </c:pt>
                <c:pt idx="233">
                  <c:v>240</c:v>
                </c:pt>
                <c:pt idx="234">
                  <c:v>241</c:v>
                </c:pt>
                <c:pt idx="235">
                  <c:v>242</c:v>
                </c:pt>
                <c:pt idx="236">
                  <c:v>243</c:v>
                </c:pt>
                <c:pt idx="237">
                  <c:v>244</c:v>
                </c:pt>
                <c:pt idx="238">
                  <c:v>245</c:v>
                </c:pt>
                <c:pt idx="239">
                  <c:v>246</c:v>
                </c:pt>
                <c:pt idx="240">
                  <c:v>247</c:v>
                </c:pt>
                <c:pt idx="241">
                  <c:v>248</c:v>
                </c:pt>
                <c:pt idx="242">
                  <c:v>249</c:v>
                </c:pt>
                <c:pt idx="243">
                  <c:v>250</c:v>
                </c:pt>
                <c:pt idx="244">
                  <c:v>251</c:v>
                </c:pt>
                <c:pt idx="245">
                  <c:v>252</c:v>
                </c:pt>
                <c:pt idx="246">
                  <c:v>253</c:v>
                </c:pt>
                <c:pt idx="247">
                  <c:v>254</c:v>
                </c:pt>
                <c:pt idx="248">
                  <c:v>255</c:v>
                </c:pt>
              </c:numCache>
            </c:numRef>
          </c:xVal>
          <c:yVal>
            <c:numRef>
              <c:f>'rolling blanks'!$BK$37:$BK$302</c:f>
              <c:numCache>
                <c:formatCode>General</c:formatCode>
                <c:ptCount val="266"/>
                <c:pt idx="0">
                  <c:v>#N/A</c:v>
                </c:pt>
                <c:pt idx="1">
                  <c:v>38</c:v>
                </c:pt>
                <c:pt idx="2">
                  <c:v>41</c:v>
                </c:pt>
                <c:pt idx="3">
                  <c:v>#N/A</c:v>
                </c:pt>
                <c:pt idx="4">
                  <c:v>21</c:v>
                </c:pt>
                <c:pt idx="5">
                  <c:v>41</c:v>
                </c:pt>
                <c:pt idx="6">
                  <c:v>#N/A</c:v>
                </c:pt>
                <c:pt idx="7">
                  <c:v>58</c:v>
                </c:pt>
                <c:pt idx="8">
                  <c:v>42</c:v>
                </c:pt>
                <c:pt idx="9">
                  <c:v>#N/A</c:v>
                </c:pt>
                <c:pt idx="10">
                  <c:v>56</c:v>
                </c:pt>
                <c:pt idx="11">
                  <c:v>37</c:v>
                </c:pt>
                <c:pt idx="12">
                  <c:v>#N/A</c:v>
                </c:pt>
                <c:pt idx="13">
                  <c:v>48</c:v>
                </c:pt>
                <c:pt idx="14">
                  <c:v>16</c:v>
                </c:pt>
                <c:pt idx="15">
                  <c:v>#N/A</c:v>
                </c:pt>
                <c:pt idx="16">
                  <c:v>45</c:v>
                </c:pt>
                <c:pt idx="17">
                  <c:v>47</c:v>
                </c:pt>
                <c:pt idx="18">
                  <c:v>#N/A</c:v>
                </c:pt>
                <c:pt idx="19">
                  <c:v>77</c:v>
                </c:pt>
                <c:pt idx="20">
                  <c:v>42</c:v>
                </c:pt>
                <c:pt idx="21">
                  <c:v>#N/A</c:v>
                </c:pt>
                <c:pt idx="22">
                  <c:v>25</c:v>
                </c:pt>
                <c:pt idx="23">
                  <c:v>26</c:v>
                </c:pt>
                <c:pt idx="24">
                  <c:v>#N/A</c:v>
                </c:pt>
                <c:pt idx="25">
                  <c:v>27</c:v>
                </c:pt>
                <c:pt idx="26">
                  <c:v>26</c:v>
                </c:pt>
                <c:pt idx="27">
                  <c:v>#N/A</c:v>
                </c:pt>
                <c:pt idx="28">
                  <c:v>49</c:v>
                </c:pt>
                <c:pt idx="29">
                  <c:v>34</c:v>
                </c:pt>
                <c:pt idx="30">
                  <c:v>#N/A</c:v>
                </c:pt>
                <c:pt idx="31">
                  <c:v>35</c:v>
                </c:pt>
                <c:pt idx="32">
                  <c:v>29</c:v>
                </c:pt>
                <c:pt idx="33">
                  <c:v>#N/A</c:v>
                </c:pt>
                <c:pt idx="34">
                  <c:v>20</c:v>
                </c:pt>
                <c:pt idx="35">
                  <c:v>13</c:v>
                </c:pt>
                <c:pt idx="36">
                  <c:v>#N/A</c:v>
                </c:pt>
                <c:pt idx="37">
                  <c:v>36</c:v>
                </c:pt>
                <c:pt idx="38">
                  <c:v>10</c:v>
                </c:pt>
                <c:pt idx="39">
                  <c:v>#N/A</c:v>
                </c:pt>
                <c:pt idx="40">
                  <c:v>14</c:v>
                </c:pt>
                <c:pt idx="41">
                  <c:v>17</c:v>
                </c:pt>
                <c:pt idx="42">
                  <c:v>#N/A</c:v>
                </c:pt>
                <c:pt idx="43">
                  <c:v>38</c:v>
                </c:pt>
                <c:pt idx="44">
                  <c:v>13</c:v>
                </c:pt>
                <c:pt idx="45">
                  <c:v>#N/A</c:v>
                </c:pt>
                <c:pt idx="46">
                  <c:v>28</c:v>
                </c:pt>
                <c:pt idx="47">
                  <c:v>17</c:v>
                </c:pt>
                <c:pt idx="48">
                  <c:v>#N/A</c:v>
                </c:pt>
                <c:pt idx="49">
                  <c:v>37</c:v>
                </c:pt>
                <c:pt idx="50">
                  <c:v>28</c:v>
                </c:pt>
                <c:pt idx="51">
                  <c:v>#N/A</c:v>
                </c:pt>
                <c:pt idx="52">
                  <c:v>21</c:v>
                </c:pt>
                <c:pt idx="53">
                  <c:v>48</c:v>
                </c:pt>
                <c:pt idx="54">
                  <c:v>#N/A</c:v>
                </c:pt>
                <c:pt idx="55">
                  <c:v>19</c:v>
                </c:pt>
                <c:pt idx="56">
                  <c:v>36</c:v>
                </c:pt>
                <c:pt idx="57">
                  <c:v>#N/A</c:v>
                </c:pt>
                <c:pt idx="58">
                  <c:v>57</c:v>
                </c:pt>
                <c:pt idx="59">
                  <c:v>28</c:v>
                </c:pt>
                <c:pt idx="60">
                  <c:v>#N/A</c:v>
                </c:pt>
                <c:pt idx="61">
                  <c:v>22</c:v>
                </c:pt>
                <c:pt idx="62">
                  <c:v>35</c:v>
                </c:pt>
                <c:pt idx="63">
                  <c:v>#N/A</c:v>
                </c:pt>
                <c:pt idx="64">
                  <c:v>31</c:v>
                </c:pt>
                <c:pt idx="65">
                  <c:v>44</c:v>
                </c:pt>
                <c:pt idx="66">
                  <c:v>#N/A</c:v>
                </c:pt>
                <c:pt idx="67">
                  <c:v>43</c:v>
                </c:pt>
                <c:pt idx="68">
                  <c:v>45</c:v>
                </c:pt>
                <c:pt idx="69">
                  <c:v>#N/A</c:v>
                </c:pt>
                <c:pt idx="70">
                  <c:v>67</c:v>
                </c:pt>
                <c:pt idx="71">
                  <c:v>53</c:v>
                </c:pt>
                <c:pt idx="72">
                  <c:v>#N/A</c:v>
                </c:pt>
                <c:pt idx="73">
                  <c:v>47</c:v>
                </c:pt>
                <c:pt idx="74">
                  <c:v>36</c:v>
                </c:pt>
                <c:pt idx="75">
                  <c:v>#N/A</c:v>
                </c:pt>
                <c:pt idx="76">
                  <c:v>10</c:v>
                </c:pt>
                <c:pt idx="77">
                  <c:v>9</c:v>
                </c:pt>
                <c:pt idx="78">
                  <c:v>#N/A</c:v>
                </c:pt>
                <c:pt idx="79">
                  <c:v>1</c:v>
                </c:pt>
                <c:pt idx="80">
                  <c:v>1</c:v>
                </c:pt>
                <c:pt idx="81">
                  <c:v>#N/A</c:v>
                </c:pt>
                <c:pt idx="82">
                  <c:v>61</c:v>
                </c:pt>
                <c:pt idx="83">
                  <c:v>28</c:v>
                </c:pt>
                <c:pt idx="84">
                  <c:v>#N/A</c:v>
                </c:pt>
                <c:pt idx="85">
                  <c:v>14</c:v>
                </c:pt>
                <c:pt idx="86">
                  <c:v>41</c:v>
                </c:pt>
                <c:pt idx="87">
                  <c:v>#N/A</c:v>
                </c:pt>
                <c:pt idx="88">
                  <c:v>13</c:v>
                </c:pt>
                <c:pt idx="89">
                  <c:v>14</c:v>
                </c:pt>
                <c:pt idx="90">
                  <c:v>#N/A</c:v>
                </c:pt>
                <c:pt idx="91">
                  <c:v>2</c:v>
                </c:pt>
                <c:pt idx="92">
                  <c:v>17</c:v>
                </c:pt>
                <c:pt idx="93">
                  <c:v>#N/A</c:v>
                </c:pt>
                <c:pt idx="94">
                  <c:v>41</c:v>
                </c:pt>
                <c:pt idx="95">
                  <c:v>17</c:v>
                </c:pt>
                <c:pt idx="96">
                  <c:v>#N/A</c:v>
                </c:pt>
                <c:pt idx="97">
                  <c:v>22</c:v>
                </c:pt>
                <c:pt idx="98">
                  <c:v>18</c:v>
                </c:pt>
                <c:pt idx="99">
                  <c:v>#N/A</c:v>
                </c:pt>
                <c:pt idx="100">
                  <c:v>24</c:v>
                </c:pt>
                <c:pt idx="101">
                  <c:v>28</c:v>
                </c:pt>
                <c:pt idx="102">
                  <c:v>#N/A</c:v>
                </c:pt>
                <c:pt idx="103">
                  <c:v>31</c:v>
                </c:pt>
                <c:pt idx="104">
                  <c:v>8</c:v>
                </c:pt>
                <c:pt idx="105">
                  <c:v>#N/A</c:v>
                </c:pt>
                <c:pt idx="106">
                  <c:v>33</c:v>
                </c:pt>
                <c:pt idx="107">
                  <c:v>8</c:v>
                </c:pt>
                <c:pt idx="108">
                  <c:v>#N/A</c:v>
                </c:pt>
                <c:pt idx="109">
                  <c:v>20</c:v>
                </c:pt>
                <c:pt idx="110">
                  <c:v>13</c:v>
                </c:pt>
                <c:pt idx="111">
                  <c:v>#N/A</c:v>
                </c:pt>
                <c:pt idx="112">
                  <c:v>27</c:v>
                </c:pt>
                <c:pt idx="113">
                  <c:v>35</c:v>
                </c:pt>
                <c:pt idx="114">
                  <c:v>#N/A</c:v>
                </c:pt>
                <c:pt idx="115">
                  <c:v>20</c:v>
                </c:pt>
                <c:pt idx="116">
                  <c:v>33</c:v>
                </c:pt>
                <c:pt idx="117">
                  <c:v>#N/A</c:v>
                </c:pt>
                <c:pt idx="118">
                  <c:v>35</c:v>
                </c:pt>
                <c:pt idx="119">
                  <c:v>46</c:v>
                </c:pt>
                <c:pt idx="120">
                  <c:v>#N/A</c:v>
                </c:pt>
                <c:pt idx="121">
                  <c:v>55</c:v>
                </c:pt>
                <c:pt idx="122">
                  <c:v>63</c:v>
                </c:pt>
                <c:pt idx="123">
                  <c:v>#N/A</c:v>
                </c:pt>
                <c:pt idx="124">
                  <c:v>51</c:v>
                </c:pt>
                <c:pt idx="125">
                  <c:v>57</c:v>
                </c:pt>
                <c:pt idx="126">
                  <c:v>#N/A</c:v>
                </c:pt>
                <c:pt idx="127">
                  <c:v>50</c:v>
                </c:pt>
                <c:pt idx="128">
                  <c:v>37</c:v>
                </c:pt>
                <c:pt idx="129">
                  <c:v>#N/A</c:v>
                </c:pt>
                <c:pt idx="130">
                  <c:v>46</c:v>
                </c:pt>
                <c:pt idx="131">
                  <c:v>43</c:v>
                </c:pt>
                <c:pt idx="132">
                  <c:v>#N/A</c:v>
                </c:pt>
                <c:pt idx="133">
                  <c:v>59</c:v>
                </c:pt>
                <c:pt idx="134">
                  <c:v>41</c:v>
                </c:pt>
                <c:pt idx="135">
                  <c:v>#N/A</c:v>
                </c:pt>
                <c:pt idx="136">
                  <c:v>87</c:v>
                </c:pt>
                <c:pt idx="137">
                  <c:v>39</c:v>
                </c:pt>
                <c:pt idx="138">
                  <c:v>#N/A</c:v>
                </c:pt>
                <c:pt idx="139">
                  <c:v>38</c:v>
                </c:pt>
                <c:pt idx="140">
                  <c:v>19</c:v>
                </c:pt>
                <c:pt idx="141">
                  <c:v>#N/A</c:v>
                </c:pt>
                <c:pt idx="142">
                  <c:v>6</c:v>
                </c:pt>
                <c:pt idx="143">
                  <c:v>7</c:v>
                </c:pt>
                <c:pt idx="144">
                  <c:v>#N/A</c:v>
                </c:pt>
                <c:pt idx="145">
                  <c:v>28</c:v>
                </c:pt>
                <c:pt idx="146">
                  <c:v>14</c:v>
                </c:pt>
                <c:pt idx="147">
                  <c:v>#N/A</c:v>
                </c:pt>
                <c:pt idx="148">
                  <c:v>0</c:v>
                </c:pt>
                <c:pt idx="149">
                  <c:v>7</c:v>
                </c:pt>
                <c:pt idx="150">
                  <c:v>#N/A</c:v>
                </c:pt>
                <c:pt idx="151">
                  <c:v>21</c:v>
                </c:pt>
                <c:pt idx="152">
                  <c:v>4</c:v>
                </c:pt>
                <c:pt idx="153">
                  <c:v>#N/A</c:v>
                </c:pt>
                <c:pt idx="154">
                  <c:v>57</c:v>
                </c:pt>
                <c:pt idx="155">
                  <c:v>52</c:v>
                </c:pt>
                <c:pt idx="156">
                  <c:v>#N/A</c:v>
                </c:pt>
                <c:pt idx="157">
                  <c:v>91</c:v>
                </c:pt>
                <c:pt idx="158">
                  <c:v>72</c:v>
                </c:pt>
                <c:pt idx="159">
                  <c:v>#N/A</c:v>
                </c:pt>
                <c:pt idx="160">
                  <c:v>40</c:v>
                </c:pt>
                <c:pt idx="161">
                  <c:v>40</c:v>
                </c:pt>
                <c:pt idx="162">
                  <c:v>#N/A</c:v>
                </c:pt>
                <c:pt idx="163">
                  <c:v>125</c:v>
                </c:pt>
                <c:pt idx="164">
                  <c:v>114</c:v>
                </c:pt>
                <c:pt idx="165">
                  <c:v>#N/A</c:v>
                </c:pt>
                <c:pt idx="166">
                  <c:v>135</c:v>
                </c:pt>
                <c:pt idx="167">
                  <c:v>112</c:v>
                </c:pt>
                <c:pt idx="168">
                  <c:v>#N/A</c:v>
                </c:pt>
                <c:pt idx="169">
                  <c:v>97</c:v>
                </c:pt>
                <c:pt idx="170">
                  <c:v>92</c:v>
                </c:pt>
                <c:pt idx="171">
                  <c:v>#N/A</c:v>
                </c:pt>
                <c:pt idx="172">
                  <c:v>157</c:v>
                </c:pt>
                <c:pt idx="173">
                  <c:v>112</c:v>
                </c:pt>
                <c:pt idx="174">
                  <c:v>#N/A</c:v>
                </c:pt>
                <c:pt idx="175">
                  <c:v>226</c:v>
                </c:pt>
                <c:pt idx="176">
                  <c:v>186</c:v>
                </c:pt>
                <c:pt idx="177">
                  <c:v>#N/A</c:v>
                </c:pt>
                <c:pt idx="178">
                  <c:v>148</c:v>
                </c:pt>
                <c:pt idx="179">
                  <c:v>120</c:v>
                </c:pt>
                <c:pt idx="180">
                  <c:v>#N/A</c:v>
                </c:pt>
                <c:pt idx="181">
                  <c:v>194</c:v>
                </c:pt>
                <c:pt idx="182">
                  <c:v>186</c:v>
                </c:pt>
                <c:pt idx="183">
                  <c:v>#N/A</c:v>
                </c:pt>
                <c:pt idx="184">
                  <c:v>296</c:v>
                </c:pt>
                <c:pt idx="185">
                  <c:v>189</c:v>
                </c:pt>
                <c:pt idx="186">
                  <c:v>#N/A</c:v>
                </c:pt>
                <c:pt idx="187">
                  <c:v>186</c:v>
                </c:pt>
                <c:pt idx="188">
                  <c:v>150</c:v>
                </c:pt>
                <c:pt idx="189">
                  <c:v>#N/A</c:v>
                </c:pt>
                <c:pt idx="190">
                  <c:v>264</c:v>
                </c:pt>
                <c:pt idx="191">
                  <c:v>196</c:v>
                </c:pt>
                <c:pt idx="192">
                  <c:v>#N/A</c:v>
                </c:pt>
                <c:pt idx="193">
                  <c:v>287</c:v>
                </c:pt>
                <c:pt idx="194">
                  <c:v>254</c:v>
                </c:pt>
                <c:pt idx="195">
                  <c:v>#N/A</c:v>
                </c:pt>
                <c:pt idx="196">
                  <c:v>210</c:v>
                </c:pt>
                <c:pt idx="197">
                  <c:v>188</c:v>
                </c:pt>
                <c:pt idx="198">
                  <c:v>#N/A</c:v>
                </c:pt>
                <c:pt idx="199">
                  <c:v>177</c:v>
                </c:pt>
                <c:pt idx="200">
                  <c:v>183</c:v>
                </c:pt>
                <c:pt idx="201">
                  <c:v>#N/A</c:v>
                </c:pt>
                <c:pt idx="202">
                  <c:v>264</c:v>
                </c:pt>
                <c:pt idx="203">
                  <c:v>227</c:v>
                </c:pt>
                <c:pt idx="204">
                  <c:v>#N/A</c:v>
                </c:pt>
                <c:pt idx="205">
                  <c:v>222</c:v>
                </c:pt>
                <c:pt idx="206">
                  <c:v>177</c:v>
                </c:pt>
                <c:pt idx="207">
                  <c:v>#N/A</c:v>
                </c:pt>
                <c:pt idx="208">
                  <c:v>154</c:v>
                </c:pt>
                <c:pt idx="209">
                  <c:v>127</c:v>
                </c:pt>
                <c:pt idx="210">
                  <c:v>#N/A</c:v>
                </c:pt>
                <c:pt idx="211">
                  <c:v>418</c:v>
                </c:pt>
                <c:pt idx="212">
                  <c:v>303</c:v>
                </c:pt>
                <c:pt idx="213">
                  <c:v>#N/A</c:v>
                </c:pt>
                <c:pt idx="214">
                  <c:v>286</c:v>
                </c:pt>
                <c:pt idx="215">
                  <c:v>238</c:v>
                </c:pt>
                <c:pt idx="216">
                  <c:v>#N/A</c:v>
                </c:pt>
                <c:pt idx="217">
                  <c:v>274</c:v>
                </c:pt>
                <c:pt idx="218">
                  <c:v>246</c:v>
                </c:pt>
                <c:pt idx="219">
                  <c:v>#N/A</c:v>
                </c:pt>
                <c:pt idx="220">
                  <c:v>315</c:v>
                </c:pt>
                <c:pt idx="221">
                  <c:v>260</c:v>
                </c:pt>
                <c:pt idx="222">
                  <c:v>#N/A</c:v>
                </c:pt>
                <c:pt idx="223">
                  <c:v>340</c:v>
                </c:pt>
                <c:pt idx="224">
                  <c:v>273</c:v>
                </c:pt>
                <c:pt idx="225">
                  <c:v>#N/A</c:v>
                </c:pt>
                <c:pt idx="226">
                  <c:v>436</c:v>
                </c:pt>
                <c:pt idx="227">
                  <c:v>406</c:v>
                </c:pt>
                <c:pt idx="228">
                  <c:v>#N/A</c:v>
                </c:pt>
                <c:pt idx="229">
                  <c:v>285</c:v>
                </c:pt>
                <c:pt idx="230">
                  <c:v>243</c:v>
                </c:pt>
                <c:pt idx="231">
                  <c:v>#N/A</c:v>
                </c:pt>
                <c:pt idx="232">
                  <c:v>280</c:v>
                </c:pt>
                <c:pt idx="233">
                  <c:v>242</c:v>
                </c:pt>
                <c:pt idx="234">
                  <c:v>#N/A</c:v>
                </c:pt>
                <c:pt idx="235">
                  <c:v>231</c:v>
                </c:pt>
                <c:pt idx="236">
                  <c:v>173</c:v>
                </c:pt>
                <c:pt idx="237">
                  <c:v>#N/A</c:v>
                </c:pt>
                <c:pt idx="238">
                  <c:v>222</c:v>
                </c:pt>
                <c:pt idx="239">
                  <c:v>207</c:v>
                </c:pt>
                <c:pt idx="240">
                  <c:v>#N/A</c:v>
                </c:pt>
                <c:pt idx="241">
                  <c:v>293</c:v>
                </c:pt>
                <c:pt idx="242">
                  <c:v>234</c:v>
                </c:pt>
                <c:pt idx="243">
                  <c:v>#N/A</c:v>
                </c:pt>
                <c:pt idx="244">
                  <c:v>323</c:v>
                </c:pt>
                <c:pt idx="245">
                  <c:v>295</c:v>
                </c:pt>
                <c:pt idx="246">
                  <c:v>#N/A</c:v>
                </c:pt>
                <c:pt idx="247">
                  <c:v>473</c:v>
                </c:pt>
                <c:pt idx="248">
                  <c:v>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00-4AB2-853C-9DA04E1CB852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blanks'!$BI$304:$BI$308</c:f>
              <c:numCache>
                <c:formatCode>General</c:formatCode>
                <c:ptCount val="5"/>
                <c:pt idx="0">
                  <c:v>7</c:v>
                </c:pt>
                <c:pt idx="1">
                  <c:v>255</c:v>
                </c:pt>
              </c:numCache>
            </c:numRef>
          </c:xVal>
          <c:yVal>
            <c:numRef>
              <c:f>('rolling blanks'!$BK$308,'rolling blanks'!$BK$308)</c:f>
              <c:numCache>
                <c:formatCode>#,##0.00</c:formatCode>
                <c:ptCount val="2"/>
                <c:pt idx="0">
                  <c:v>321.53283103489548</c:v>
                </c:pt>
                <c:pt idx="1">
                  <c:v>321.53283103489548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00-4AB2-853C-9DA04E1CB852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blanks'!$BI$304:$BI$305</c:f>
              <c:numCache>
                <c:formatCode>General</c:formatCode>
                <c:ptCount val="2"/>
                <c:pt idx="0">
                  <c:v>7</c:v>
                </c:pt>
                <c:pt idx="1">
                  <c:v>255</c:v>
                </c:pt>
              </c:numCache>
            </c:numRef>
          </c:xVal>
          <c:yVal>
            <c:numRef>
              <c:f>('rolling blanks'!$BK$310,'rolling blanks'!$BK$310)</c:f>
              <c:numCache>
                <c:formatCode>#,##0.00</c:formatCode>
                <c:ptCount val="2"/>
                <c:pt idx="0">
                  <c:v>430.9528610101745</c:v>
                </c:pt>
                <c:pt idx="1">
                  <c:v>430.9528610101745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100-4AB2-853C-9DA04E1CB852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blanks'!$BI$304:$BI$305</c:f>
              <c:numCache>
                <c:formatCode>General</c:formatCode>
                <c:ptCount val="2"/>
                <c:pt idx="0">
                  <c:v>7</c:v>
                </c:pt>
                <c:pt idx="1">
                  <c:v>255</c:v>
                </c:pt>
              </c:numCache>
            </c:numRef>
          </c:xVal>
          <c:yVal>
            <c:numRef>
              <c:f>('rolling blanks'!$BK$309,'rolling blanks'!$BK$309)</c:f>
              <c:numCache>
                <c:formatCode>#,##0.00</c:formatCode>
                <c:ptCount val="2"/>
                <c:pt idx="0">
                  <c:v>-116.14728886622078</c:v>
                </c:pt>
                <c:pt idx="1">
                  <c:v>-116.14728886622078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00-4AB2-853C-9DA04E1CB852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blanks'!$BI$304:$BI$305</c:f>
              <c:numCache>
                <c:formatCode>General</c:formatCode>
                <c:ptCount val="2"/>
                <c:pt idx="0">
                  <c:v>7</c:v>
                </c:pt>
                <c:pt idx="1">
                  <c:v>255</c:v>
                </c:pt>
              </c:numCache>
            </c:numRef>
          </c:xVal>
          <c:yVal>
            <c:numRef>
              <c:f>('rolling blanks'!$BK$311,'rolling blanks'!$BK$311)</c:f>
              <c:numCache>
                <c:formatCode>#,##0.00</c:formatCode>
                <c:ptCount val="2"/>
                <c:pt idx="0">
                  <c:v>-225.56731884149983</c:v>
                </c:pt>
                <c:pt idx="1">
                  <c:v>-225.56731884149983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00-4AB2-853C-9DA04E1CB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36544"/>
        <c:axId val="205059584"/>
      </c:scatterChart>
      <c:valAx>
        <c:axId val="2050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9584"/>
        <c:crosses val="autoZero"/>
        <c:crossBetween val="midCat"/>
      </c:valAx>
      <c:valAx>
        <c:axId val="2050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signal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TC SIGNAL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blanks'!$BI$37:$BI$302</c:f>
              <c:numCache>
                <c:formatCode>General</c:formatCode>
                <c:ptCount val="26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40</c:v>
                </c:pt>
                <c:pt idx="34">
                  <c:v>41</c:v>
                </c:pt>
                <c:pt idx="35">
                  <c:v>42</c:v>
                </c:pt>
                <c:pt idx="36">
                  <c:v>43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69</c:v>
                </c:pt>
                <c:pt idx="63">
                  <c:v>70</c:v>
                </c:pt>
                <c:pt idx="64">
                  <c:v>71</c:v>
                </c:pt>
                <c:pt idx="65">
                  <c:v>72</c:v>
                </c:pt>
                <c:pt idx="66">
                  <c:v>73</c:v>
                </c:pt>
                <c:pt idx="67">
                  <c:v>74</c:v>
                </c:pt>
                <c:pt idx="68">
                  <c:v>75</c:v>
                </c:pt>
                <c:pt idx="69">
                  <c:v>76</c:v>
                </c:pt>
                <c:pt idx="70">
                  <c:v>77</c:v>
                </c:pt>
                <c:pt idx="71">
                  <c:v>78</c:v>
                </c:pt>
                <c:pt idx="72">
                  <c:v>79</c:v>
                </c:pt>
                <c:pt idx="73">
                  <c:v>80</c:v>
                </c:pt>
                <c:pt idx="74">
                  <c:v>81</c:v>
                </c:pt>
                <c:pt idx="75">
                  <c:v>82</c:v>
                </c:pt>
                <c:pt idx="76">
                  <c:v>83</c:v>
                </c:pt>
                <c:pt idx="77">
                  <c:v>84</c:v>
                </c:pt>
                <c:pt idx="78">
                  <c:v>85</c:v>
                </c:pt>
                <c:pt idx="79">
                  <c:v>86</c:v>
                </c:pt>
                <c:pt idx="80">
                  <c:v>87</c:v>
                </c:pt>
                <c:pt idx="81">
                  <c:v>88</c:v>
                </c:pt>
                <c:pt idx="82">
                  <c:v>89</c:v>
                </c:pt>
                <c:pt idx="83">
                  <c:v>90</c:v>
                </c:pt>
                <c:pt idx="84">
                  <c:v>91</c:v>
                </c:pt>
                <c:pt idx="85">
                  <c:v>92</c:v>
                </c:pt>
                <c:pt idx="86">
                  <c:v>93</c:v>
                </c:pt>
                <c:pt idx="87">
                  <c:v>94</c:v>
                </c:pt>
                <c:pt idx="88">
                  <c:v>95</c:v>
                </c:pt>
                <c:pt idx="89">
                  <c:v>96</c:v>
                </c:pt>
                <c:pt idx="90">
                  <c:v>97</c:v>
                </c:pt>
                <c:pt idx="91">
                  <c:v>98</c:v>
                </c:pt>
                <c:pt idx="92">
                  <c:v>99</c:v>
                </c:pt>
                <c:pt idx="93">
                  <c:v>100</c:v>
                </c:pt>
                <c:pt idx="94">
                  <c:v>101</c:v>
                </c:pt>
                <c:pt idx="95">
                  <c:v>102</c:v>
                </c:pt>
                <c:pt idx="96">
                  <c:v>103</c:v>
                </c:pt>
                <c:pt idx="97">
                  <c:v>104</c:v>
                </c:pt>
                <c:pt idx="98">
                  <c:v>105</c:v>
                </c:pt>
                <c:pt idx="99">
                  <c:v>106</c:v>
                </c:pt>
                <c:pt idx="100">
                  <c:v>107</c:v>
                </c:pt>
                <c:pt idx="101">
                  <c:v>108</c:v>
                </c:pt>
                <c:pt idx="102">
                  <c:v>109</c:v>
                </c:pt>
                <c:pt idx="103">
                  <c:v>110</c:v>
                </c:pt>
                <c:pt idx="104">
                  <c:v>111</c:v>
                </c:pt>
                <c:pt idx="105">
                  <c:v>112</c:v>
                </c:pt>
                <c:pt idx="106">
                  <c:v>113</c:v>
                </c:pt>
                <c:pt idx="107">
                  <c:v>114</c:v>
                </c:pt>
                <c:pt idx="108">
                  <c:v>115</c:v>
                </c:pt>
                <c:pt idx="109">
                  <c:v>116</c:v>
                </c:pt>
                <c:pt idx="110">
                  <c:v>117</c:v>
                </c:pt>
                <c:pt idx="111">
                  <c:v>118</c:v>
                </c:pt>
                <c:pt idx="112">
                  <c:v>119</c:v>
                </c:pt>
                <c:pt idx="113">
                  <c:v>120</c:v>
                </c:pt>
                <c:pt idx="114">
                  <c:v>121</c:v>
                </c:pt>
                <c:pt idx="115">
                  <c:v>122</c:v>
                </c:pt>
                <c:pt idx="116">
                  <c:v>123</c:v>
                </c:pt>
                <c:pt idx="117">
                  <c:v>124</c:v>
                </c:pt>
                <c:pt idx="118">
                  <c:v>125</c:v>
                </c:pt>
                <c:pt idx="119">
                  <c:v>126</c:v>
                </c:pt>
                <c:pt idx="120">
                  <c:v>127</c:v>
                </c:pt>
                <c:pt idx="121">
                  <c:v>128</c:v>
                </c:pt>
                <c:pt idx="122">
                  <c:v>129</c:v>
                </c:pt>
                <c:pt idx="123">
                  <c:v>130</c:v>
                </c:pt>
                <c:pt idx="124">
                  <c:v>131</c:v>
                </c:pt>
                <c:pt idx="125">
                  <c:v>132</c:v>
                </c:pt>
                <c:pt idx="126">
                  <c:v>133</c:v>
                </c:pt>
                <c:pt idx="127">
                  <c:v>134</c:v>
                </c:pt>
                <c:pt idx="128">
                  <c:v>135</c:v>
                </c:pt>
                <c:pt idx="129">
                  <c:v>136</c:v>
                </c:pt>
                <c:pt idx="130">
                  <c:v>137</c:v>
                </c:pt>
                <c:pt idx="131">
                  <c:v>138</c:v>
                </c:pt>
                <c:pt idx="132">
                  <c:v>139</c:v>
                </c:pt>
                <c:pt idx="133">
                  <c:v>140</c:v>
                </c:pt>
                <c:pt idx="134">
                  <c:v>141</c:v>
                </c:pt>
                <c:pt idx="135">
                  <c:v>142</c:v>
                </c:pt>
                <c:pt idx="136">
                  <c:v>143</c:v>
                </c:pt>
                <c:pt idx="137">
                  <c:v>144</c:v>
                </c:pt>
                <c:pt idx="138">
                  <c:v>145</c:v>
                </c:pt>
                <c:pt idx="139">
                  <c:v>146</c:v>
                </c:pt>
                <c:pt idx="140">
                  <c:v>147</c:v>
                </c:pt>
                <c:pt idx="141">
                  <c:v>148</c:v>
                </c:pt>
                <c:pt idx="142">
                  <c:v>149</c:v>
                </c:pt>
                <c:pt idx="143">
                  <c:v>150</c:v>
                </c:pt>
                <c:pt idx="144">
                  <c:v>151</c:v>
                </c:pt>
                <c:pt idx="145">
                  <c:v>152</c:v>
                </c:pt>
                <c:pt idx="146">
                  <c:v>153</c:v>
                </c:pt>
                <c:pt idx="147">
                  <c:v>154</c:v>
                </c:pt>
                <c:pt idx="148">
                  <c:v>155</c:v>
                </c:pt>
                <c:pt idx="149">
                  <c:v>156</c:v>
                </c:pt>
                <c:pt idx="150">
                  <c:v>157</c:v>
                </c:pt>
                <c:pt idx="151">
                  <c:v>158</c:v>
                </c:pt>
                <c:pt idx="152">
                  <c:v>159</c:v>
                </c:pt>
                <c:pt idx="153">
                  <c:v>160</c:v>
                </c:pt>
                <c:pt idx="154">
                  <c:v>161</c:v>
                </c:pt>
                <c:pt idx="155">
                  <c:v>162</c:v>
                </c:pt>
                <c:pt idx="156">
                  <c:v>163</c:v>
                </c:pt>
                <c:pt idx="157">
                  <c:v>164</c:v>
                </c:pt>
                <c:pt idx="158">
                  <c:v>165</c:v>
                </c:pt>
                <c:pt idx="159">
                  <c:v>166</c:v>
                </c:pt>
                <c:pt idx="160">
                  <c:v>167</c:v>
                </c:pt>
                <c:pt idx="161">
                  <c:v>168</c:v>
                </c:pt>
                <c:pt idx="162">
                  <c:v>169</c:v>
                </c:pt>
                <c:pt idx="163">
                  <c:v>170</c:v>
                </c:pt>
                <c:pt idx="164">
                  <c:v>171</c:v>
                </c:pt>
                <c:pt idx="165">
                  <c:v>172</c:v>
                </c:pt>
                <c:pt idx="166">
                  <c:v>173</c:v>
                </c:pt>
                <c:pt idx="167">
                  <c:v>174</c:v>
                </c:pt>
                <c:pt idx="168">
                  <c:v>175</c:v>
                </c:pt>
                <c:pt idx="169">
                  <c:v>176</c:v>
                </c:pt>
                <c:pt idx="170">
                  <c:v>177</c:v>
                </c:pt>
                <c:pt idx="171">
                  <c:v>178</c:v>
                </c:pt>
                <c:pt idx="172">
                  <c:v>179</c:v>
                </c:pt>
                <c:pt idx="173">
                  <c:v>180</c:v>
                </c:pt>
                <c:pt idx="174">
                  <c:v>181</c:v>
                </c:pt>
                <c:pt idx="175">
                  <c:v>182</c:v>
                </c:pt>
                <c:pt idx="176">
                  <c:v>183</c:v>
                </c:pt>
                <c:pt idx="177">
                  <c:v>184</c:v>
                </c:pt>
                <c:pt idx="178">
                  <c:v>185</c:v>
                </c:pt>
                <c:pt idx="179">
                  <c:v>186</c:v>
                </c:pt>
                <c:pt idx="180">
                  <c:v>187</c:v>
                </c:pt>
                <c:pt idx="181">
                  <c:v>188</c:v>
                </c:pt>
                <c:pt idx="182">
                  <c:v>189</c:v>
                </c:pt>
                <c:pt idx="183">
                  <c:v>190</c:v>
                </c:pt>
                <c:pt idx="184">
                  <c:v>191</c:v>
                </c:pt>
                <c:pt idx="185">
                  <c:v>192</c:v>
                </c:pt>
                <c:pt idx="186">
                  <c:v>193</c:v>
                </c:pt>
                <c:pt idx="187">
                  <c:v>194</c:v>
                </c:pt>
                <c:pt idx="188">
                  <c:v>195</c:v>
                </c:pt>
                <c:pt idx="189">
                  <c:v>196</c:v>
                </c:pt>
                <c:pt idx="190">
                  <c:v>197</c:v>
                </c:pt>
                <c:pt idx="191">
                  <c:v>198</c:v>
                </c:pt>
                <c:pt idx="192">
                  <c:v>199</c:v>
                </c:pt>
                <c:pt idx="193">
                  <c:v>200</c:v>
                </c:pt>
                <c:pt idx="194">
                  <c:v>201</c:v>
                </c:pt>
                <c:pt idx="195">
                  <c:v>202</c:v>
                </c:pt>
                <c:pt idx="196">
                  <c:v>203</c:v>
                </c:pt>
                <c:pt idx="197">
                  <c:v>204</c:v>
                </c:pt>
                <c:pt idx="198">
                  <c:v>205</c:v>
                </c:pt>
                <c:pt idx="199">
                  <c:v>206</c:v>
                </c:pt>
                <c:pt idx="200">
                  <c:v>207</c:v>
                </c:pt>
                <c:pt idx="201">
                  <c:v>208</c:v>
                </c:pt>
                <c:pt idx="202">
                  <c:v>209</c:v>
                </c:pt>
                <c:pt idx="203">
                  <c:v>210</c:v>
                </c:pt>
                <c:pt idx="204">
                  <c:v>211</c:v>
                </c:pt>
                <c:pt idx="205">
                  <c:v>212</c:v>
                </c:pt>
                <c:pt idx="206">
                  <c:v>213</c:v>
                </c:pt>
                <c:pt idx="207">
                  <c:v>214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219</c:v>
                </c:pt>
                <c:pt idx="213">
                  <c:v>220</c:v>
                </c:pt>
                <c:pt idx="214">
                  <c:v>221</c:v>
                </c:pt>
                <c:pt idx="215">
                  <c:v>222</c:v>
                </c:pt>
                <c:pt idx="216">
                  <c:v>223</c:v>
                </c:pt>
                <c:pt idx="217">
                  <c:v>224</c:v>
                </c:pt>
                <c:pt idx="218">
                  <c:v>225</c:v>
                </c:pt>
                <c:pt idx="219">
                  <c:v>226</c:v>
                </c:pt>
                <c:pt idx="220">
                  <c:v>227</c:v>
                </c:pt>
                <c:pt idx="221">
                  <c:v>228</c:v>
                </c:pt>
                <c:pt idx="222">
                  <c:v>229</c:v>
                </c:pt>
                <c:pt idx="223">
                  <c:v>230</c:v>
                </c:pt>
                <c:pt idx="224">
                  <c:v>231</c:v>
                </c:pt>
                <c:pt idx="225">
                  <c:v>232</c:v>
                </c:pt>
                <c:pt idx="226">
                  <c:v>233</c:v>
                </c:pt>
                <c:pt idx="227">
                  <c:v>234</c:v>
                </c:pt>
                <c:pt idx="228">
                  <c:v>235</c:v>
                </c:pt>
                <c:pt idx="229">
                  <c:v>236</c:v>
                </c:pt>
                <c:pt idx="230">
                  <c:v>237</c:v>
                </c:pt>
                <c:pt idx="231">
                  <c:v>238</c:v>
                </c:pt>
                <c:pt idx="232">
                  <c:v>239</c:v>
                </c:pt>
                <c:pt idx="233">
                  <c:v>240</c:v>
                </c:pt>
                <c:pt idx="234">
                  <c:v>241</c:v>
                </c:pt>
                <c:pt idx="235">
                  <c:v>242</c:v>
                </c:pt>
                <c:pt idx="236">
                  <c:v>243</c:v>
                </c:pt>
                <c:pt idx="237">
                  <c:v>244</c:v>
                </c:pt>
                <c:pt idx="238">
                  <c:v>245</c:v>
                </c:pt>
                <c:pt idx="239">
                  <c:v>246</c:v>
                </c:pt>
                <c:pt idx="240">
                  <c:v>247</c:v>
                </c:pt>
                <c:pt idx="241">
                  <c:v>248</c:v>
                </c:pt>
                <c:pt idx="242">
                  <c:v>249</c:v>
                </c:pt>
                <c:pt idx="243">
                  <c:v>250</c:v>
                </c:pt>
                <c:pt idx="244">
                  <c:v>251</c:v>
                </c:pt>
                <c:pt idx="245">
                  <c:v>252</c:v>
                </c:pt>
                <c:pt idx="246">
                  <c:v>253</c:v>
                </c:pt>
                <c:pt idx="247">
                  <c:v>254</c:v>
                </c:pt>
                <c:pt idx="248">
                  <c:v>255</c:v>
                </c:pt>
              </c:numCache>
            </c:numRef>
          </c:xVal>
          <c:yVal>
            <c:numRef>
              <c:f>'rolling blanks'!$BL$37:$BL$302</c:f>
              <c:numCache>
                <c:formatCode>General</c:formatCode>
                <c:ptCount val="266"/>
                <c:pt idx="0">
                  <c:v>#N/A</c:v>
                </c:pt>
                <c:pt idx="1">
                  <c:v>92</c:v>
                </c:pt>
                <c:pt idx="2">
                  <c:v>112</c:v>
                </c:pt>
                <c:pt idx="3">
                  <c:v>#N/A</c:v>
                </c:pt>
                <c:pt idx="4">
                  <c:v>124</c:v>
                </c:pt>
                <c:pt idx="5">
                  <c:v>89</c:v>
                </c:pt>
                <c:pt idx="6">
                  <c:v>#N/A</c:v>
                </c:pt>
                <c:pt idx="7">
                  <c:v>154</c:v>
                </c:pt>
                <c:pt idx="8">
                  <c:v>124</c:v>
                </c:pt>
                <c:pt idx="9">
                  <c:v>#N/A</c:v>
                </c:pt>
                <c:pt idx="10">
                  <c:v>125</c:v>
                </c:pt>
                <c:pt idx="11">
                  <c:v>110</c:v>
                </c:pt>
                <c:pt idx="12">
                  <c:v>#N/A</c:v>
                </c:pt>
                <c:pt idx="13">
                  <c:v>110</c:v>
                </c:pt>
                <c:pt idx="14">
                  <c:v>112</c:v>
                </c:pt>
                <c:pt idx="15">
                  <c:v>#N/A</c:v>
                </c:pt>
                <c:pt idx="16">
                  <c:v>166</c:v>
                </c:pt>
                <c:pt idx="17">
                  <c:v>193</c:v>
                </c:pt>
                <c:pt idx="18">
                  <c:v>#N/A</c:v>
                </c:pt>
                <c:pt idx="19">
                  <c:v>206</c:v>
                </c:pt>
                <c:pt idx="20">
                  <c:v>192</c:v>
                </c:pt>
                <c:pt idx="21">
                  <c:v>#N/A</c:v>
                </c:pt>
                <c:pt idx="22">
                  <c:v>282</c:v>
                </c:pt>
                <c:pt idx="23">
                  <c:v>230</c:v>
                </c:pt>
                <c:pt idx="24">
                  <c:v>#N/A</c:v>
                </c:pt>
                <c:pt idx="25">
                  <c:v>256</c:v>
                </c:pt>
                <c:pt idx="26">
                  <c:v>238</c:v>
                </c:pt>
                <c:pt idx="27">
                  <c:v>#N/A</c:v>
                </c:pt>
                <c:pt idx="28">
                  <c:v>158</c:v>
                </c:pt>
                <c:pt idx="29">
                  <c:v>160</c:v>
                </c:pt>
                <c:pt idx="30">
                  <c:v>#N/A</c:v>
                </c:pt>
                <c:pt idx="31">
                  <c:v>197</c:v>
                </c:pt>
                <c:pt idx="32">
                  <c:v>214</c:v>
                </c:pt>
                <c:pt idx="33">
                  <c:v>#N/A</c:v>
                </c:pt>
                <c:pt idx="34">
                  <c:v>191</c:v>
                </c:pt>
                <c:pt idx="35">
                  <c:v>230</c:v>
                </c:pt>
                <c:pt idx="36">
                  <c:v>#N/A</c:v>
                </c:pt>
                <c:pt idx="37">
                  <c:v>188</c:v>
                </c:pt>
                <c:pt idx="38">
                  <c:v>220</c:v>
                </c:pt>
                <c:pt idx="39">
                  <c:v>#N/A</c:v>
                </c:pt>
                <c:pt idx="40">
                  <c:v>240</c:v>
                </c:pt>
                <c:pt idx="41">
                  <c:v>204</c:v>
                </c:pt>
                <c:pt idx="42">
                  <c:v>#N/A</c:v>
                </c:pt>
                <c:pt idx="43">
                  <c:v>213</c:v>
                </c:pt>
                <c:pt idx="44">
                  <c:v>189</c:v>
                </c:pt>
                <c:pt idx="45">
                  <c:v>#N/A</c:v>
                </c:pt>
                <c:pt idx="46">
                  <c:v>274</c:v>
                </c:pt>
                <c:pt idx="47">
                  <c:v>210</c:v>
                </c:pt>
                <c:pt idx="48">
                  <c:v>#N/A</c:v>
                </c:pt>
                <c:pt idx="49">
                  <c:v>218</c:v>
                </c:pt>
                <c:pt idx="50">
                  <c:v>237</c:v>
                </c:pt>
                <c:pt idx="51">
                  <c:v>#N/A</c:v>
                </c:pt>
                <c:pt idx="52">
                  <c:v>286</c:v>
                </c:pt>
                <c:pt idx="53">
                  <c:v>263</c:v>
                </c:pt>
                <c:pt idx="54">
                  <c:v>#N/A</c:v>
                </c:pt>
                <c:pt idx="55">
                  <c:v>246</c:v>
                </c:pt>
                <c:pt idx="56">
                  <c:v>223</c:v>
                </c:pt>
                <c:pt idx="57">
                  <c:v>#N/A</c:v>
                </c:pt>
                <c:pt idx="58">
                  <c:v>256</c:v>
                </c:pt>
                <c:pt idx="59">
                  <c:v>252</c:v>
                </c:pt>
                <c:pt idx="60">
                  <c:v>#N/A</c:v>
                </c:pt>
                <c:pt idx="61">
                  <c:v>245</c:v>
                </c:pt>
                <c:pt idx="62">
                  <c:v>270</c:v>
                </c:pt>
                <c:pt idx="63">
                  <c:v>#N/A</c:v>
                </c:pt>
                <c:pt idx="64">
                  <c:v>220</c:v>
                </c:pt>
                <c:pt idx="65">
                  <c:v>219</c:v>
                </c:pt>
                <c:pt idx="66">
                  <c:v>#N/A</c:v>
                </c:pt>
                <c:pt idx="67">
                  <c:v>243</c:v>
                </c:pt>
                <c:pt idx="68">
                  <c:v>237</c:v>
                </c:pt>
                <c:pt idx="69">
                  <c:v>#N/A</c:v>
                </c:pt>
                <c:pt idx="70">
                  <c:v>307</c:v>
                </c:pt>
                <c:pt idx="71">
                  <c:v>260</c:v>
                </c:pt>
                <c:pt idx="72">
                  <c:v>#N/A</c:v>
                </c:pt>
                <c:pt idx="73">
                  <c:v>246</c:v>
                </c:pt>
                <c:pt idx="74">
                  <c:v>225</c:v>
                </c:pt>
                <c:pt idx="75">
                  <c:v>#N/A</c:v>
                </c:pt>
                <c:pt idx="76">
                  <c:v>281</c:v>
                </c:pt>
                <c:pt idx="77">
                  <c:v>273</c:v>
                </c:pt>
                <c:pt idx="78">
                  <c:v>#N/A</c:v>
                </c:pt>
                <c:pt idx="79">
                  <c:v>304</c:v>
                </c:pt>
                <c:pt idx="80">
                  <c:v>274</c:v>
                </c:pt>
                <c:pt idx="81">
                  <c:v>#N/A</c:v>
                </c:pt>
                <c:pt idx="82">
                  <c:v>186</c:v>
                </c:pt>
                <c:pt idx="83">
                  <c:v>204</c:v>
                </c:pt>
                <c:pt idx="84">
                  <c:v>#N/A</c:v>
                </c:pt>
                <c:pt idx="85">
                  <c:v>206</c:v>
                </c:pt>
                <c:pt idx="86">
                  <c:v>223</c:v>
                </c:pt>
                <c:pt idx="87">
                  <c:v>#N/A</c:v>
                </c:pt>
                <c:pt idx="88">
                  <c:v>216</c:v>
                </c:pt>
                <c:pt idx="89">
                  <c:v>232</c:v>
                </c:pt>
                <c:pt idx="90">
                  <c:v>#N/A</c:v>
                </c:pt>
                <c:pt idx="91">
                  <c:v>152</c:v>
                </c:pt>
                <c:pt idx="92">
                  <c:v>229</c:v>
                </c:pt>
                <c:pt idx="93">
                  <c:v>#N/A</c:v>
                </c:pt>
                <c:pt idx="94">
                  <c:v>195</c:v>
                </c:pt>
                <c:pt idx="95">
                  <c:v>158</c:v>
                </c:pt>
                <c:pt idx="96">
                  <c:v>#N/A</c:v>
                </c:pt>
                <c:pt idx="97">
                  <c:v>152</c:v>
                </c:pt>
                <c:pt idx="98">
                  <c:v>153</c:v>
                </c:pt>
                <c:pt idx="99">
                  <c:v>#N/A</c:v>
                </c:pt>
                <c:pt idx="100">
                  <c:v>228</c:v>
                </c:pt>
                <c:pt idx="101">
                  <c:v>224</c:v>
                </c:pt>
                <c:pt idx="102">
                  <c:v>#N/A</c:v>
                </c:pt>
                <c:pt idx="103">
                  <c:v>190</c:v>
                </c:pt>
                <c:pt idx="104">
                  <c:v>192</c:v>
                </c:pt>
                <c:pt idx="105">
                  <c:v>#N/A</c:v>
                </c:pt>
                <c:pt idx="106">
                  <c:v>219</c:v>
                </c:pt>
                <c:pt idx="107">
                  <c:v>204</c:v>
                </c:pt>
                <c:pt idx="108">
                  <c:v>#N/A</c:v>
                </c:pt>
                <c:pt idx="109">
                  <c:v>177</c:v>
                </c:pt>
                <c:pt idx="110">
                  <c:v>165</c:v>
                </c:pt>
                <c:pt idx="111">
                  <c:v>#N/A</c:v>
                </c:pt>
                <c:pt idx="112">
                  <c:v>212</c:v>
                </c:pt>
                <c:pt idx="113">
                  <c:v>198</c:v>
                </c:pt>
                <c:pt idx="114">
                  <c:v>#N/A</c:v>
                </c:pt>
                <c:pt idx="115">
                  <c:v>154</c:v>
                </c:pt>
                <c:pt idx="116">
                  <c:v>154</c:v>
                </c:pt>
                <c:pt idx="117">
                  <c:v>#N/A</c:v>
                </c:pt>
                <c:pt idx="118">
                  <c:v>183</c:v>
                </c:pt>
                <c:pt idx="119">
                  <c:v>200</c:v>
                </c:pt>
                <c:pt idx="120">
                  <c:v>#N/A</c:v>
                </c:pt>
                <c:pt idx="121">
                  <c:v>192</c:v>
                </c:pt>
                <c:pt idx="122">
                  <c:v>162</c:v>
                </c:pt>
                <c:pt idx="123">
                  <c:v>#N/A</c:v>
                </c:pt>
                <c:pt idx="124">
                  <c:v>210</c:v>
                </c:pt>
                <c:pt idx="125">
                  <c:v>206</c:v>
                </c:pt>
                <c:pt idx="126">
                  <c:v>#N/A</c:v>
                </c:pt>
                <c:pt idx="127">
                  <c:v>168</c:v>
                </c:pt>
                <c:pt idx="128">
                  <c:v>166</c:v>
                </c:pt>
                <c:pt idx="129">
                  <c:v>#N/A</c:v>
                </c:pt>
                <c:pt idx="130">
                  <c:v>159</c:v>
                </c:pt>
                <c:pt idx="131">
                  <c:v>171</c:v>
                </c:pt>
                <c:pt idx="132">
                  <c:v>#N/A</c:v>
                </c:pt>
                <c:pt idx="133">
                  <c:v>122</c:v>
                </c:pt>
                <c:pt idx="134">
                  <c:v>136</c:v>
                </c:pt>
                <c:pt idx="135">
                  <c:v>#N/A</c:v>
                </c:pt>
                <c:pt idx="136">
                  <c:v>197</c:v>
                </c:pt>
                <c:pt idx="137">
                  <c:v>200</c:v>
                </c:pt>
                <c:pt idx="138">
                  <c:v>#N/A</c:v>
                </c:pt>
                <c:pt idx="139">
                  <c:v>189</c:v>
                </c:pt>
                <c:pt idx="140">
                  <c:v>184</c:v>
                </c:pt>
                <c:pt idx="141">
                  <c:v>#N/A</c:v>
                </c:pt>
                <c:pt idx="142">
                  <c:v>135</c:v>
                </c:pt>
                <c:pt idx="143">
                  <c:v>121</c:v>
                </c:pt>
                <c:pt idx="144">
                  <c:v>#N/A</c:v>
                </c:pt>
                <c:pt idx="145">
                  <c:v>114</c:v>
                </c:pt>
                <c:pt idx="146">
                  <c:v>120</c:v>
                </c:pt>
                <c:pt idx="147">
                  <c:v>#N/A</c:v>
                </c:pt>
                <c:pt idx="148">
                  <c:v>146</c:v>
                </c:pt>
                <c:pt idx="149">
                  <c:v>147</c:v>
                </c:pt>
                <c:pt idx="150">
                  <c:v>#N/A</c:v>
                </c:pt>
                <c:pt idx="151">
                  <c:v>163</c:v>
                </c:pt>
                <c:pt idx="152">
                  <c:v>169</c:v>
                </c:pt>
                <c:pt idx="153">
                  <c:v>#N/A</c:v>
                </c:pt>
                <c:pt idx="154">
                  <c:v>223</c:v>
                </c:pt>
                <c:pt idx="155">
                  <c:v>244</c:v>
                </c:pt>
                <c:pt idx="156">
                  <c:v>#N/A</c:v>
                </c:pt>
                <c:pt idx="157">
                  <c:v>252</c:v>
                </c:pt>
                <c:pt idx="158">
                  <c:v>227</c:v>
                </c:pt>
                <c:pt idx="159">
                  <c:v>#N/A</c:v>
                </c:pt>
                <c:pt idx="160">
                  <c:v>188</c:v>
                </c:pt>
                <c:pt idx="161">
                  <c:v>158</c:v>
                </c:pt>
                <c:pt idx="162">
                  <c:v>#N/A</c:v>
                </c:pt>
                <c:pt idx="163">
                  <c:v>262</c:v>
                </c:pt>
                <c:pt idx="164">
                  <c:v>235</c:v>
                </c:pt>
                <c:pt idx="165">
                  <c:v>#N/A</c:v>
                </c:pt>
                <c:pt idx="166">
                  <c:v>244</c:v>
                </c:pt>
                <c:pt idx="167">
                  <c:v>218</c:v>
                </c:pt>
                <c:pt idx="168">
                  <c:v>#N/A</c:v>
                </c:pt>
                <c:pt idx="169">
                  <c:v>281</c:v>
                </c:pt>
                <c:pt idx="170">
                  <c:v>282</c:v>
                </c:pt>
                <c:pt idx="171">
                  <c:v>#N/A</c:v>
                </c:pt>
                <c:pt idx="172">
                  <c:v>317</c:v>
                </c:pt>
                <c:pt idx="173">
                  <c:v>300</c:v>
                </c:pt>
                <c:pt idx="174">
                  <c:v>#N/A</c:v>
                </c:pt>
                <c:pt idx="175">
                  <c:v>366</c:v>
                </c:pt>
                <c:pt idx="176">
                  <c:v>311</c:v>
                </c:pt>
                <c:pt idx="177">
                  <c:v>#N/A</c:v>
                </c:pt>
                <c:pt idx="178">
                  <c:v>347</c:v>
                </c:pt>
                <c:pt idx="179">
                  <c:v>333</c:v>
                </c:pt>
                <c:pt idx="180">
                  <c:v>#N/A</c:v>
                </c:pt>
                <c:pt idx="181">
                  <c:v>349</c:v>
                </c:pt>
                <c:pt idx="182">
                  <c:v>350</c:v>
                </c:pt>
                <c:pt idx="183">
                  <c:v>#N/A</c:v>
                </c:pt>
                <c:pt idx="184">
                  <c:v>360</c:v>
                </c:pt>
                <c:pt idx="185">
                  <c:v>368</c:v>
                </c:pt>
                <c:pt idx="186">
                  <c:v>#N/A</c:v>
                </c:pt>
                <c:pt idx="187">
                  <c:v>312</c:v>
                </c:pt>
                <c:pt idx="188">
                  <c:v>350</c:v>
                </c:pt>
                <c:pt idx="189">
                  <c:v>#N/A</c:v>
                </c:pt>
                <c:pt idx="190">
                  <c:v>369</c:v>
                </c:pt>
                <c:pt idx="191">
                  <c:v>394</c:v>
                </c:pt>
                <c:pt idx="192">
                  <c:v>#N/A</c:v>
                </c:pt>
                <c:pt idx="193">
                  <c:v>453</c:v>
                </c:pt>
                <c:pt idx="194">
                  <c:v>461</c:v>
                </c:pt>
                <c:pt idx="195">
                  <c:v>#N/A</c:v>
                </c:pt>
                <c:pt idx="196">
                  <c:v>550</c:v>
                </c:pt>
                <c:pt idx="197">
                  <c:v>510</c:v>
                </c:pt>
                <c:pt idx="198">
                  <c:v>#N/A</c:v>
                </c:pt>
                <c:pt idx="199">
                  <c:v>399</c:v>
                </c:pt>
                <c:pt idx="200">
                  <c:v>376</c:v>
                </c:pt>
                <c:pt idx="201">
                  <c:v>#N/A</c:v>
                </c:pt>
                <c:pt idx="202">
                  <c:v>417</c:v>
                </c:pt>
                <c:pt idx="203">
                  <c:v>417</c:v>
                </c:pt>
                <c:pt idx="204">
                  <c:v>#N/A</c:v>
                </c:pt>
                <c:pt idx="205">
                  <c:v>456</c:v>
                </c:pt>
                <c:pt idx="206">
                  <c:v>432</c:v>
                </c:pt>
                <c:pt idx="207">
                  <c:v>#N/A</c:v>
                </c:pt>
                <c:pt idx="208">
                  <c:v>400</c:v>
                </c:pt>
                <c:pt idx="209">
                  <c:v>421</c:v>
                </c:pt>
                <c:pt idx="210">
                  <c:v>#N/A</c:v>
                </c:pt>
                <c:pt idx="211">
                  <c:v>494</c:v>
                </c:pt>
                <c:pt idx="212">
                  <c:v>547</c:v>
                </c:pt>
                <c:pt idx="213">
                  <c:v>#N/A</c:v>
                </c:pt>
                <c:pt idx="214">
                  <c:v>464</c:v>
                </c:pt>
                <c:pt idx="215">
                  <c:v>481</c:v>
                </c:pt>
                <c:pt idx="216">
                  <c:v>#N/A</c:v>
                </c:pt>
                <c:pt idx="217">
                  <c:v>468</c:v>
                </c:pt>
                <c:pt idx="218">
                  <c:v>453</c:v>
                </c:pt>
                <c:pt idx="219">
                  <c:v>#N/A</c:v>
                </c:pt>
                <c:pt idx="220">
                  <c:v>493</c:v>
                </c:pt>
                <c:pt idx="221">
                  <c:v>536</c:v>
                </c:pt>
                <c:pt idx="222">
                  <c:v>#N/A</c:v>
                </c:pt>
                <c:pt idx="223">
                  <c:v>533</c:v>
                </c:pt>
                <c:pt idx="224">
                  <c:v>515</c:v>
                </c:pt>
                <c:pt idx="225">
                  <c:v>#N/A</c:v>
                </c:pt>
                <c:pt idx="226">
                  <c:v>610</c:v>
                </c:pt>
                <c:pt idx="227">
                  <c:v>637</c:v>
                </c:pt>
                <c:pt idx="228">
                  <c:v>#N/A</c:v>
                </c:pt>
                <c:pt idx="229">
                  <c:v>440</c:v>
                </c:pt>
                <c:pt idx="230">
                  <c:v>412</c:v>
                </c:pt>
                <c:pt idx="231">
                  <c:v>#N/A</c:v>
                </c:pt>
                <c:pt idx="232">
                  <c:v>530</c:v>
                </c:pt>
                <c:pt idx="233">
                  <c:v>529</c:v>
                </c:pt>
                <c:pt idx="234">
                  <c:v>#N/A</c:v>
                </c:pt>
                <c:pt idx="235">
                  <c:v>604</c:v>
                </c:pt>
                <c:pt idx="236">
                  <c:v>577</c:v>
                </c:pt>
                <c:pt idx="237">
                  <c:v>#N/A</c:v>
                </c:pt>
                <c:pt idx="238">
                  <c:v>415</c:v>
                </c:pt>
                <c:pt idx="239">
                  <c:v>424</c:v>
                </c:pt>
                <c:pt idx="240">
                  <c:v>#N/A</c:v>
                </c:pt>
                <c:pt idx="241">
                  <c:v>590</c:v>
                </c:pt>
                <c:pt idx="242">
                  <c:v>532</c:v>
                </c:pt>
                <c:pt idx="243">
                  <c:v>#N/A</c:v>
                </c:pt>
                <c:pt idx="244">
                  <c:v>520</c:v>
                </c:pt>
                <c:pt idx="245">
                  <c:v>537</c:v>
                </c:pt>
                <c:pt idx="246">
                  <c:v>#N/A</c:v>
                </c:pt>
                <c:pt idx="247">
                  <c:v>979</c:v>
                </c:pt>
                <c:pt idx="248">
                  <c:v>1031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72-49F1-9EC3-FF51B48217AA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blanks'!$BI$304:$BI$308</c:f>
              <c:numCache>
                <c:formatCode>General</c:formatCode>
                <c:ptCount val="5"/>
                <c:pt idx="0">
                  <c:v>7</c:v>
                </c:pt>
                <c:pt idx="1">
                  <c:v>255</c:v>
                </c:pt>
              </c:numCache>
            </c:numRef>
          </c:xVal>
          <c:yVal>
            <c:numRef>
              <c:f>('rolling blanks'!$BL$308,'rolling blanks'!$BL$308)</c:f>
              <c:numCache>
                <c:formatCode>#,##0.00</c:formatCode>
                <c:ptCount val="2"/>
                <c:pt idx="0">
                  <c:v>590.02844382932312</c:v>
                </c:pt>
                <c:pt idx="1">
                  <c:v>590.02844382932312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72-49F1-9EC3-FF51B48217AA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blanks'!$BI$304:$BI$305</c:f>
              <c:numCache>
                <c:formatCode>General</c:formatCode>
                <c:ptCount val="2"/>
                <c:pt idx="0">
                  <c:v>7</c:v>
                </c:pt>
                <c:pt idx="1">
                  <c:v>255</c:v>
                </c:pt>
              </c:numCache>
            </c:numRef>
          </c:xVal>
          <c:yVal>
            <c:numRef>
              <c:f>('rolling blanks'!$BL$310,'rolling blanks'!$BL$310)</c:f>
              <c:numCache>
                <c:formatCode>#,##0.00</c:formatCode>
                <c:ptCount val="2"/>
                <c:pt idx="0">
                  <c:v>742.71134044277983</c:v>
                </c:pt>
                <c:pt idx="1">
                  <c:v>742.71134044277983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272-49F1-9EC3-FF51B48217AA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blanks'!$BI$304:$BI$305</c:f>
              <c:numCache>
                <c:formatCode>General</c:formatCode>
                <c:ptCount val="2"/>
                <c:pt idx="0">
                  <c:v>7</c:v>
                </c:pt>
                <c:pt idx="1">
                  <c:v>255</c:v>
                </c:pt>
              </c:numCache>
            </c:numRef>
          </c:xVal>
          <c:yVal>
            <c:numRef>
              <c:f>('rolling blanks'!$BL$309,'rolling blanks'!$BL$309)</c:f>
              <c:numCache>
                <c:formatCode>#,##0.00</c:formatCode>
                <c:ptCount val="2"/>
                <c:pt idx="0">
                  <c:v>-20.703142624503755</c:v>
                </c:pt>
                <c:pt idx="1">
                  <c:v>-20.703142624503755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72-49F1-9EC3-FF51B48217AA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blanks'!$BI$304:$BI$305</c:f>
              <c:numCache>
                <c:formatCode>General</c:formatCode>
                <c:ptCount val="2"/>
                <c:pt idx="0">
                  <c:v>7</c:v>
                </c:pt>
                <c:pt idx="1">
                  <c:v>255</c:v>
                </c:pt>
              </c:numCache>
            </c:numRef>
          </c:xVal>
          <c:yVal>
            <c:numRef>
              <c:f>('rolling blanks'!$BL$311,'rolling blanks'!$BL$311)</c:f>
              <c:numCache>
                <c:formatCode>#,##0.00</c:formatCode>
                <c:ptCount val="2"/>
                <c:pt idx="0">
                  <c:v>-173.38603923796046</c:v>
                </c:pt>
                <c:pt idx="1">
                  <c:v>-173.38603923796046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72-49F1-9EC3-FF51B4821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36544"/>
        <c:axId val="205059584"/>
      </c:scatterChart>
      <c:valAx>
        <c:axId val="2050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9584"/>
        <c:crosses val="autoZero"/>
        <c:crossBetween val="midCat"/>
      </c:valAx>
      <c:valAx>
        <c:axId val="2050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signal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TIC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tap'!$BH$32:$BH$352</c:f>
              <c:numCache>
                <c:formatCode>General</c:formatCode>
                <c:ptCount val="3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</c:numCache>
            </c:numRef>
          </c:xVal>
          <c:yVal>
            <c:numRef>
              <c:f>'rolling tap'!$BC$32:$BC$352</c:f>
              <c:numCache>
                <c:formatCode>General</c:formatCode>
                <c:ptCount val="321"/>
                <c:pt idx="2">
                  <c:v>7.0974154598222281</c:v>
                </c:pt>
                <c:pt idx="4">
                  <c:v>7.1184590915673187</c:v>
                </c:pt>
                <c:pt idx="8">
                  <c:v>7.7687554460918822</c:v>
                </c:pt>
                <c:pt idx="10">
                  <c:v>7.7932659325125488</c:v>
                </c:pt>
                <c:pt idx="14">
                  <c:v>6.6808272079779254</c:v>
                </c:pt>
                <c:pt idx="16">
                  <c:v>6.6174181622354205</c:v>
                </c:pt>
                <c:pt idx="20">
                  <c:v>6.6259332047065014</c:v>
                </c:pt>
                <c:pt idx="22">
                  <c:v>6.6891881951459329</c:v>
                </c:pt>
                <c:pt idx="26">
                  <c:v>6.6581051993259148</c:v>
                </c:pt>
                <c:pt idx="28">
                  <c:v>6.7374863761904571</c:v>
                </c:pt>
                <c:pt idx="32">
                  <c:v>7.0347041957657233</c:v>
                </c:pt>
                <c:pt idx="34">
                  <c:v>7.0901650068185553</c:v>
                </c:pt>
                <c:pt idx="38">
                  <c:v>6.9152842053157055</c:v>
                </c:pt>
                <c:pt idx="40">
                  <c:v>6.467568237088047</c:v>
                </c:pt>
                <c:pt idx="44">
                  <c:v>6.6917277712239374</c:v>
                </c:pt>
                <c:pt idx="46">
                  <c:v>6.6754691055533844</c:v>
                </c:pt>
                <c:pt idx="50">
                  <c:v>5.9003880181583952</c:v>
                </c:pt>
                <c:pt idx="52">
                  <c:v>5.6065560228731091</c:v>
                </c:pt>
                <c:pt idx="54">
                  <c:v>5.6666733736326274</c:v>
                </c:pt>
                <c:pt idx="58" formatCode="0.00">
                  <c:v>8.4600000000000009</c:v>
                </c:pt>
                <c:pt idx="60" formatCode="0.00">
                  <c:v>8.41</c:v>
                </c:pt>
                <c:pt idx="64">
                  <c:v>6.6743513413171316</c:v>
                </c:pt>
                <c:pt idx="66">
                  <c:v>6.4897270489285503</c:v>
                </c:pt>
                <c:pt idx="70">
                  <c:v>6.6091017097061515</c:v>
                </c:pt>
                <c:pt idx="72">
                  <c:v>6.6265389573177416</c:v>
                </c:pt>
                <c:pt idx="76">
                  <c:v>6.6761398621130237</c:v>
                </c:pt>
                <c:pt idx="78">
                  <c:v>6.6915627098730104</c:v>
                </c:pt>
                <c:pt idx="82">
                  <c:v>6.6280981148432456</c:v>
                </c:pt>
                <c:pt idx="84">
                  <c:v>6.7250064141822579</c:v>
                </c:pt>
                <c:pt idx="88">
                  <c:v>6.5621002617721462</c:v>
                </c:pt>
                <c:pt idx="90">
                  <c:v>6.5201659693808622</c:v>
                </c:pt>
                <c:pt idx="92">
                  <c:v>9.9860265404722561</c:v>
                </c:pt>
                <c:pt idx="94">
                  <c:v>9.7510911353164502</c:v>
                </c:pt>
                <c:pt idx="96">
                  <c:v>9.7978791185466321</c:v>
                </c:pt>
                <c:pt idx="98">
                  <c:v>9.95329009625741</c:v>
                </c:pt>
                <c:pt idx="100">
                  <c:v>9.662478419421344</c:v>
                </c:pt>
                <c:pt idx="102">
                  <c:v>9.5612053434624595</c:v>
                </c:pt>
                <c:pt idx="104">
                  <c:v>9.697771721448504</c:v>
                </c:pt>
                <c:pt idx="106">
                  <c:v>8.1517777574818702</c:v>
                </c:pt>
                <c:pt idx="108">
                  <c:v>9.7172328631788538</c:v>
                </c:pt>
                <c:pt idx="110">
                  <c:v>9.2320935879231083</c:v>
                </c:pt>
                <c:pt idx="112">
                  <c:v>8.9728148778695633</c:v>
                </c:pt>
                <c:pt idx="114">
                  <c:v>10.152128988780973</c:v>
                </c:pt>
                <c:pt idx="116">
                  <c:v>11.413266728098669</c:v>
                </c:pt>
                <c:pt idx="118">
                  <c:v>10.568269256056215</c:v>
                </c:pt>
                <c:pt idx="120">
                  <c:v>13.879138696615192</c:v>
                </c:pt>
                <c:pt idx="122">
                  <c:v>8.3542972530255213</c:v>
                </c:pt>
                <c:pt idx="124">
                  <c:v>6.1925083922605673</c:v>
                </c:pt>
                <c:pt idx="126">
                  <c:v>7.0188802809321862</c:v>
                </c:pt>
                <c:pt idx="128">
                  <c:v>8.1932840968384166</c:v>
                </c:pt>
                <c:pt idx="130">
                  <c:v>8.2553659949454428</c:v>
                </c:pt>
                <c:pt idx="132">
                  <c:v>8.854012869548896</c:v>
                </c:pt>
                <c:pt idx="134">
                  <c:v>10.131413369696682</c:v>
                </c:pt>
                <c:pt idx="136">
                  <c:v>10.671590393921935</c:v>
                </c:pt>
                <c:pt idx="138">
                  <c:v>12.176369247120856</c:v>
                </c:pt>
                <c:pt idx="140">
                  <c:v>10.021157426859689</c:v>
                </c:pt>
                <c:pt idx="142">
                  <c:v>9.6865426483185022</c:v>
                </c:pt>
                <c:pt idx="144">
                  <c:v>10.393762769310957</c:v>
                </c:pt>
                <c:pt idx="146">
                  <c:v>11.054052765979726</c:v>
                </c:pt>
                <c:pt idx="148">
                  <c:v>11.114079129313252</c:v>
                </c:pt>
                <c:pt idx="150">
                  <c:v>10.395000764702928</c:v>
                </c:pt>
                <c:pt idx="152">
                  <c:v>9.144381985598498</c:v>
                </c:pt>
                <c:pt idx="154">
                  <c:v>7.5420507252320856</c:v>
                </c:pt>
                <c:pt idx="156">
                  <c:v>11.123092671549998</c:v>
                </c:pt>
                <c:pt idx="158">
                  <c:v>11.018903901909997</c:v>
                </c:pt>
                <c:pt idx="160">
                  <c:v>10.938611446389999</c:v>
                </c:pt>
                <c:pt idx="162">
                  <c:v>8.2915009899498884</c:v>
                </c:pt>
                <c:pt idx="164">
                  <c:v>7.906083595071272</c:v>
                </c:pt>
                <c:pt idx="166">
                  <c:v>7.7994389761000047</c:v>
                </c:pt>
                <c:pt idx="168">
                  <c:v>8.5581796800000003</c:v>
                </c:pt>
                <c:pt idx="170">
                  <c:v>9.3022677999999992</c:v>
                </c:pt>
                <c:pt idx="172">
                  <c:v>10.404229058305456</c:v>
                </c:pt>
                <c:pt idx="174">
                  <c:v>11.320261696156384</c:v>
                </c:pt>
                <c:pt idx="176">
                  <c:v>14.101075061060985</c:v>
                </c:pt>
                <c:pt idx="178">
                  <c:v>9.9114542888297805</c:v>
                </c:pt>
                <c:pt idx="180">
                  <c:v>12.166633036778869</c:v>
                </c:pt>
                <c:pt idx="182">
                  <c:v>13.364563524819875</c:v>
                </c:pt>
                <c:pt idx="184">
                  <c:v>8.4822734000000004</c:v>
                </c:pt>
                <c:pt idx="186">
                  <c:v>10.346710000000002</c:v>
                </c:pt>
                <c:pt idx="188">
                  <c:v>11.747580000000001</c:v>
                </c:pt>
                <c:pt idx="190">
                  <c:v>10.971493944293222</c:v>
                </c:pt>
                <c:pt idx="192">
                  <c:v>11.412520084935263</c:v>
                </c:pt>
                <c:pt idx="194">
                  <c:v>12.051125936584938</c:v>
                </c:pt>
                <c:pt idx="197">
                  <c:v>12.477014048403216</c:v>
                </c:pt>
                <c:pt idx="200" formatCode="0.00">
                  <c:v>12.233596613001103</c:v>
                </c:pt>
                <c:pt idx="203" formatCode="0.00">
                  <c:v>12.423311645128935</c:v>
                </c:pt>
                <c:pt idx="206">
                  <c:v>10.845747608038939</c:v>
                </c:pt>
                <c:pt idx="209">
                  <c:v>10.754291937215497</c:v>
                </c:pt>
                <c:pt idx="212">
                  <c:v>10.608951573852837</c:v>
                </c:pt>
                <c:pt idx="215">
                  <c:v>10.455237953302952</c:v>
                </c:pt>
                <c:pt idx="218">
                  <c:v>10.103604848792857</c:v>
                </c:pt>
                <c:pt idx="221">
                  <c:v>10.181909699797206</c:v>
                </c:pt>
                <c:pt idx="224">
                  <c:v>10.121254444285793</c:v>
                </c:pt>
                <c:pt idx="227">
                  <c:v>9.8197228678190847</c:v>
                </c:pt>
                <c:pt idx="230">
                  <c:v>9.8921877144215671</c:v>
                </c:pt>
                <c:pt idx="233">
                  <c:v>10.105921082228843</c:v>
                </c:pt>
                <c:pt idx="236">
                  <c:v>9.9206442361848577</c:v>
                </c:pt>
                <c:pt idx="239">
                  <c:v>9.817766829565695</c:v>
                </c:pt>
                <c:pt idx="242">
                  <c:v>11.205386051375346</c:v>
                </c:pt>
                <c:pt idx="245">
                  <c:v>11.130530318581886</c:v>
                </c:pt>
                <c:pt idx="248">
                  <c:v>11.117073108192052</c:v>
                </c:pt>
                <c:pt idx="251">
                  <c:v>10.563224793085393</c:v>
                </c:pt>
                <c:pt idx="254">
                  <c:v>10.490471749415347</c:v>
                </c:pt>
                <c:pt idx="257">
                  <c:v>10.540515750552547</c:v>
                </c:pt>
                <c:pt idx="260">
                  <c:v>10.678126057249781</c:v>
                </c:pt>
                <c:pt idx="263">
                  <c:v>10.245428345352405</c:v>
                </c:pt>
                <c:pt idx="266">
                  <c:v>10.341827621514099</c:v>
                </c:pt>
                <c:pt idx="269">
                  <c:v>10.083646174554286</c:v>
                </c:pt>
                <c:pt idx="272">
                  <c:v>9.9776507782506343</c:v>
                </c:pt>
                <c:pt idx="275">
                  <c:v>10.256577405607938</c:v>
                </c:pt>
                <c:pt idx="278">
                  <c:v>10.010604413552223</c:v>
                </c:pt>
                <c:pt idx="281">
                  <c:v>9.9735206991010763</c:v>
                </c:pt>
                <c:pt idx="284">
                  <c:v>10.353443946533448</c:v>
                </c:pt>
                <c:pt idx="287">
                  <c:v>9.9424507418767458</c:v>
                </c:pt>
                <c:pt idx="290">
                  <c:v>10.001431543456182</c:v>
                </c:pt>
                <c:pt idx="293">
                  <c:v>8.9550451728702605</c:v>
                </c:pt>
                <c:pt idx="296">
                  <c:v>9.1984053922199251</c:v>
                </c:pt>
                <c:pt idx="299">
                  <c:v>9.1845456812351856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07-4678-9090-037860E24C26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tap'!$BH$354:$BH$358</c:f>
              <c:numCache>
                <c:formatCode>General</c:formatCode>
                <c:ptCount val="5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tap'!$BC$358,'rolling tap'!$BC$358)</c:f>
              <c:numCache>
                <c:formatCode>0.00</c:formatCode>
                <c:ptCount val="2"/>
                <c:pt idx="0">
                  <c:v>13.131152612764463</c:v>
                </c:pt>
                <c:pt idx="1">
                  <c:v>13.131152612764463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07-4678-9090-037860E24C26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tap'!$BH$354:$BH$355</c:f>
              <c:numCache>
                <c:formatCode>General</c:formatCode>
                <c:ptCount val="2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tap'!$BC$360,'rolling tap'!$BC$360)</c:f>
              <c:numCache>
                <c:formatCode>0.00</c:formatCode>
                <c:ptCount val="2"/>
                <c:pt idx="0">
                  <c:v>15.053371013276664</c:v>
                </c:pt>
                <c:pt idx="1">
                  <c:v>15.053371013276664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07-4678-9090-037860E24C26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tap'!$BH$354:$BH$355</c:f>
              <c:numCache>
                <c:formatCode>General</c:formatCode>
                <c:ptCount val="2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tap'!$BC$359,'rolling tap'!$BC$359)</c:f>
              <c:numCache>
                <c:formatCode>0.00</c:formatCode>
                <c:ptCount val="2"/>
                <c:pt idx="0">
                  <c:v>5.4422790107156658</c:v>
                </c:pt>
                <c:pt idx="1">
                  <c:v>5.4422790107156658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07-4678-9090-037860E24C26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tap'!$BH$354:$BH$355</c:f>
              <c:numCache>
                <c:formatCode>General</c:formatCode>
                <c:ptCount val="2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tap'!$BC$361,'rolling tap'!$BC$361)</c:f>
              <c:numCache>
                <c:formatCode>0.00</c:formatCode>
                <c:ptCount val="2"/>
                <c:pt idx="0">
                  <c:v>3.5200606102034655</c:v>
                </c:pt>
                <c:pt idx="1">
                  <c:v>3.5200606102034655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407-4678-9090-037860E24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36544"/>
        <c:axId val="205059584"/>
      </c:scatterChart>
      <c:valAx>
        <c:axId val="2050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9584"/>
        <c:crosses val="autoZero"/>
        <c:crossBetween val="midCat"/>
      </c:valAx>
      <c:valAx>
        <c:axId val="2050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 CONCENTRATION</a:t>
            </a:r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tap'!$BH$32:$BH$352</c:f>
              <c:numCache>
                <c:formatCode>General</c:formatCode>
                <c:ptCount val="3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</c:numCache>
            </c:numRef>
          </c:xVal>
          <c:yVal>
            <c:numRef>
              <c:f>'rolling tap'!$BD$32:$BD$352</c:f>
              <c:numCache>
                <c:formatCode>General</c:formatCode>
                <c:ptCount val="321"/>
                <c:pt idx="2">
                  <c:v>7.9169529078490797</c:v>
                </c:pt>
                <c:pt idx="4">
                  <c:v>7.2437226282230167</c:v>
                </c:pt>
                <c:pt idx="8">
                  <c:v>7.8333493461740584</c:v>
                </c:pt>
                <c:pt idx="10">
                  <c:v>8.2939472398655703</c:v>
                </c:pt>
                <c:pt idx="14">
                  <c:v>7.8693424631911579</c:v>
                </c:pt>
                <c:pt idx="16">
                  <c:v>7.7998964313608932</c:v>
                </c:pt>
                <c:pt idx="20">
                  <c:v>7.4986200107923242</c:v>
                </c:pt>
                <c:pt idx="22">
                  <c:v>7.3495201087607569</c:v>
                </c:pt>
                <c:pt idx="26">
                  <c:v>7.6319885504223421</c:v>
                </c:pt>
                <c:pt idx="28">
                  <c:v>7.6010730846947769</c:v>
                </c:pt>
                <c:pt idx="32">
                  <c:v>8.142840687170608</c:v>
                </c:pt>
                <c:pt idx="34">
                  <c:v>8.2412270403192895</c:v>
                </c:pt>
                <c:pt idx="38">
                  <c:v>7.6282037973646082</c:v>
                </c:pt>
                <c:pt idx="40">
                  <c:v>7.5684385446721016</c:v>
                </c:pt>
                <c:pt idx="44">
                  <c:v>7.4933157832165191</c:v>
                </c:pt>
                <c:pt idx="46">
                  <c:v>7.5084603303941053</c:v>
                </c:pt>
                <c:pt idx="50">
                  <c:v>7.8143272012190224</c:v>
                </c:pt>
                <c:pt idx="52">
                  <c:v>7.8228988698517385</c:v>
                </c:pt>
                <c:pt idx="54">
                  <c:v>7.5632277318606072</c:v>
                </c:pt>
                <c:pt idx="58" formatCode="0.00">
                  <c:v>7.54</c:v>
                </c:pt>
                <c:pt idx="60" formatCode="0.00">
                  <c:v>7.4</c:v>
                </c:pt>
                <c:pt idx="64">
                  <c:v>7.0504575689551743</c:v>
                </c:pt>
                <c:pt idx="66">
                  <c:v>7.4238669945169216</c:v>
                </c:pt>
                <c:pt idx="70">
                  <c:v>7.8001021413031797</c:v>
                </c:pt>
                <c:pt idx="72">
                  <c:v>7.7460627462031368</c:v>
                </c:pt>
                <c:pt idx="76">
                  <c:v>7.7108157354669764</c:v>
                </c:pt>
                <c:pt idx="78">
                  <c:v>7.6780114420408836</c:v>
                </c:pt>
                <c:pt idx="82">
                  <c:v>7.4648323627043141</c:v>
                </c:pt>
                <c:pt idx="84">
                  <c:v>7.2000353792180221</c:v>
                </c:pt>
                <c:pt idx="88">
                  <c:v>7.2975487375803478</c:v>
                </c:pt>
                <c:pt idx="90">
                  <c:v>7.2613158483269871</c:v>
                </c:pt>
                <c:pt idx="92">
                  <c:v>11.076979129691885</c:v>
                </c:pt>
                <c:pt idx="94">
                  <c:v>10.836349891764444</c:v>
                </c:pt>
                <c:pt idx="96">
                  <c:v>10.868846444796446</c:v>
                </c:pt>
                <c:pt idx="98">
                  <c:v>10.654818082887598</c:v>
                </c:pt>
                <c:pt idx="100">
                  <c:v>10.196482526048985</c:v>
                </c:pt>
                <c:pt idx="102">
                  <c:v>10.040393017528093</c:v>
                </c:pt>
                <c:pt idx="104">
                  <c:v>10.222854964483949</c:v>
                </c:pt>
                <c:pt idx="106">
                  <c:v>9.9943016759549526</c:v>
                </c:pt>
                <c:pt idx="108">
                  <c:v>10.194221659851666</c:v>
                </c:pt>
                <c:pt idx="110">
                  <c:v>11.823052112113258</c:v>
                </c:pt>
                <c:pt idx="112">
                  <c:v>12.910113012145139</c:v>
                </c:pt>
                <c:pt idx="114">
                  <c:v>9.9455344030108428</c:v>
                </c:pt>
                <c:pt idx="116">
                  <c:v>10.74410841751271</c:v>
                </c:pt>
                <c:pt idx="118">
                  <c:v>10.034790593536858</c:v>
                </c:pt>
                <c:pt idx="120">
                  <c:v>14.357588019810123</c:v>
                </c:pt>
                <c:pt idx="122">
                  <c:v>10.350201126973944</c:v>
                </c:pt>
                <c:pt idx="124">
                  <c:v>9.6993426756641981</c:v>
                </c:pt>
                <c:pt idx="126">
                  <c:v>9.1510672877250645</c:v>
                </c:pt>
                <c:pt idx="128">
                  <c:v>10.415273904694143</c:v>
                </c:pt>
                <c:pt idx="130">
                  <c:v>9.7779985977544648</c:v>
                </c:pt>
                <c:pt idx="132">
                  <c:v>9.4615529481546474</c:v>
                </c:pt>
                <c:pt idx="134">
                  <c:v>10.83209723146472</c:v>
                </c:pt>
                <c:pt idx="136">
                  <c:v>10.127136741237969</c:v>
                </c:pt>
                <c:pt idx="138">
                  <c:v>9.8513896810328596</c:v>
                </c:pt>
                <c:pt idx="140">
                  <c:v>10.695540626272608</c:v>
                </c:pt>
                <c:pt idx="142">
                  <c:v>10.046985660378311</c:v>
                </c:pt>
                <c:pt idx="144">
                  <c:v>11.790019424482992</c:v>
                </c:pt>
                <c:pt idx="146">
                  <c:v>10.598421418145133</c:v>
                </c:pt>
                <c:pt idx="148">
                  <c:v>9.5886076656648633</c:v>
                </c:pt>
                <c:pt idx="150">
                  <c:v>11.051225902780002</c:v>
                </c:pt>
                <c:pt idx="152">
                  <c:v>10.696928348140938</c:v>
                </c:pt>
                <c:pt idx="154">
                  <c:v>11.053224760634102</c:v>
                </c:pt>
                <c:pt idx="156">
                  <c:v>11.470476742568453</c:v>
                </c:pt>
                <c:pt idx="158">
                  <c:v>10.857874079811085</c:v>
                </c:pt>
                <c:pt idx="160">
                  <c:v>10.712656591712321</c:v>
                </c:pt>
                <c:pt idx="162">
                  <c:v>11.884136541236343</c:v>
                </c:pt>
                <c:pt idx="164">
                  <c:v>11.615445304761668</c:v>
                </c:pt>
                <c:pt idx="166">
                  <c:v>11.604491465385003</c:v>
                </c:pt>
                <c:pt idx="168">
                  <c:v>9.1985985452162957</c:v>
                </c:pt>
                <c:pt idx="170">
                  <c:v>7.8823457761313183</c:v>
                </c:pt>
                <c:pt idx="172">
                  <c:v>10.209174647451681</c:v>
                </c:pt>
                <c:pt idx="174">
                  <c:v>9.3961233993352558</c:v>
                </c:pt>
                <c:pt idx="176">
                  <c:v>8.5952435770888371</c:v>
                </c:pt>
                <c:pt idx="178">
                  <c:v>10.847813852640893</c:v>
                </c:pt>
                <c:pt idx="180">
                  <c:v>9.2382851263066694</c:v>
                </c:pt>
                <c:pt idx="182">
                  <c:v>8.5810669682471534</c:v>
                </c:pt>
                <c:pt idx="184">
                  <c:v>10.915874523720163</c:v>
                </c:pt>
                <c:pt idx="186">
                  <c:v>9.8965887319218417</c:v>
                </c:pt>
                <c:pt idx="188">
                  <c:v>9.6511911540887425</c:v>
                </c:pt>
                <c:pt idx="190">
                  <c:v>10.797920619640619</c:v>
                </c:pt>
                <c:pt idx="192">
                  <c:v>10.261131119415513</c:v>
                </c:pt>
                <c:pt idx="194">
                  <c:v>10.109242128998115</c:v>
                </c:pt>
                <c:pt idx="197">
                  <c:v>13.172129483171791</c:v>
                </c:pt>
                <c:pt idx="200" formatCode="0.00">
                  <c:v>12.72326919978989</c:v>
                </c:pt>
                <c:pt idx="203" formatCode="0.00">
                  <c:v>11.018901167238328</c:v>
                </c:pt>
                <c:pt idx="206">
                  <c:v>11.521836254169262</c:v>
                </c:pt>
                <c:pt idx="209">
                  <c:v>10.537598481860996</c:v>
                </c:pt>
                <c:pt idx="212">
                  <c:v>11.208916861968792</c:v>
                </c:pt>
                <c:pt idx="215">
                  <c:v>11.71877989535896</c:v>
                </c:pt>
                <c:pt idx="218">
                  <c:v>11.284630817546306</c:v>
                </c:pt>
                <c:pt idx="221">
                  <c:v>11.291185913959273</c:v>
                </c:pt>
                <c:pt idx="224">
                  <c:v>10.848996996449374</c:v>
                </c:pt>
                <c:pt idx="227">
                  <c:v>10.342560698309999</c:v>
                </c:pt>
                <c:pt idx="230">
                  <c:v>9.1208984489153053</c:v>
                </c:pt>
                <c:pt idx="233">
                  <c:v>11.17091075250455</c:v>
                </c:pt>
                <c:pt idx="236">
                  <c:v>9.5866584392304866</c:v>
                </c:pt>
                <c:pt idx="239">
                  <c:v>9.4180674211406483</c:v>
                </c:pt>
                <c:pt idx="242">
                  <c:v>11.595694846835361</c:v>
                </c:pt>
                <c:pt idx="245">
                  <c:v>10.403865888902729</c:v>
                </c:pt>
                <c:pt idx="248">
                  <c:v>10.32275304258652</c:v>
                </c:pt>
                <c:pt idx="251">
                  <c:v>9.9069987549356036</c:v>
                </c:pt>
                <c:pt idx="254">
                  <c:v>9.8336303512324985</c:v>
                </c:pt>
                <c:pt idx="257">
                  <c:v>9.7565935273442399</c:v>
                </c:pt>
                <c:pt idx="260">
                  <c:v>11.160620926096453</c:v>
                </c:pt>
                <c:pt idx="263">
                  <c:v>10.534601917346668</c:v>
                </c:pt>
                <c:pt idx="266">
                  <c:v>10.492194216033864</c:v>
                </c:pt>
                <c:pt idx="269">
                  <c:v>9.3773133009052572</c:v>
                </c:pt>
                <c:pt idx="272">
                  <c:v>9.3480257111908465</c:v>
                </c:pt>
                <c:pt idx="275">
                  <c:v>10.406180871817021</c:v>
                </c:pt>
                <c:pt idx="278">
                  <c:v>10.082442652200484</c:v>
                </c:pt>
                <c:pt idx="281">
                  <c:v>9.9482219928253066</c:v>
                </c:pt>
                <c:pt idx="284">
                  <c:v>10.512101993190115</c:v>
                </c:pt>
                <c:pt idx="287">
                  <c:v>9.894849257507456</c:v>
                </c:pt>
                <c:pt idx="290">
                  <c:v>9.9143517136111754</c:v>
                </c:pt>
                <c:pt idx="293">
                  <c:v>11.343391770457853</c:v>
                </c:pt>
                <c:pt idx="296">
                  <c:v>11.500685393378681</c:v>
                </c:pt>
                <c:pt idx="299">
                  <c:v>11.511108464777049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9A-4793-8791-AAD7288621F8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tap'!$BH$354:$BH$358</c:f>
              <c:numCache>
                <c:formatCode>General</c:formatCode>
                <c:ptCount val="5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tap'!$BD$358,'rolling tap'!$BD$358)</c:f>
              <c:numCache>
                <c:formatCode>0.00</c:formatCode>
                <c:ptCount val="2"/>
                <c:pt idx="0">
                  <c:v>12.877309042847108</c:v>
                </c:pt>
                <c:pt idx="1">
                  <c:v>12.877309042847108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9A-4793-8791-AAD7288621F8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tap'!$BH$354:$BH$355</c:f>
              <c:numCache>
                <c:formatCode>General</c:formatCode>
                <c:ptCount val="2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tap'!$BD$360,'rolling tap'!$BD$360)</c:f>
              <c:numCache>
                <c:formatCode>0.00</c:formatCode>
                <c:ptCount val="2"/>
                <c:pt idx="0">
                  <c:v>14.434529250768446</c:v>
                </c:pt>
                <c:pt idx="1">
                  <c:v>14.434529250768446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9A-4793-8791-AAD7288621F8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tap'!$BH$354:$BH$355</c:f>
              <c:numCache>
                <c:formatCode>General</c:formatCode>
                <c:ptCount val="2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tap'!$BD$359,'rolling tap'!$BD$359)</c:f>
              <c:numCache>
                <c:formatCode>0.00</c:formatCode>
                <c:ptCount val="2"/>
                <c:pt idx="0">
                  <c:v>6.6484282111617627</c:v>
                </c:pt>
                <c:pt idx="1">
                  <c:v>6.6484282111617627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9A-4793-8791-AAD7288621F8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tap'!$BH$354:$BH$355</c:f>
              <c:numCache>
                <c:formatCode>General</c:formatCode>
                <c:ptCount val="2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tap'!$BD$361,'rolling tap'!$BD$361)</c:f>
              <c:numCache>
                <c:formatCode>0.00</c:formatCode>
                <c:ptCount val="2"/>
                <c:pt idx="0">
                  <c:v>5.0912080032404257</c:v>
                </c:pt>
                <c:pt idx="1">
                  <c:v>5.0912080032404257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39A-4793-8791-AAD728862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TNb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tap'!$BH$32:$BH$352</c:f>
              <c:numCache>
                <c:formatCode>General</c:formatCode>
                <c:ptCount val="3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</c:numCache>
            </c:numRef>
          </c:xVal>
          <c:yVal>
            <c:numRef>
              <c:f>'rolling tap'!$BF$32:$BF$352</c:f>
              <c:numCache>
                <c:formatCode>General</c:formatCode>
                <c:ptCount val="321"/>
                <c:pt idx="2">
                  <c:v>1.0852298424574447</c:v>
                </c:pt>
                <c:pt idx="4">
                  <c:v>0.99984262740851881</c:v>
                </c:pt>
                <c:pt idx="8">
                  <c:v>1.1309922531239023</c:v>
                </c:pt>
                <c:pt idx="10">
                  <c:v>1.1592932242950735</c:v>
                </c:pt>
                <c:pt idx="14">
                  <c:v>1.4475418053183251</c:v>
                </c:pt>
                <c:pt idx="16">
                  <c:v>1.4681435524940634</c:v>
                </c:pt>
                <c:pt idx="20">
                  <c:v>1.2893595659917727</c:v>
                </c:pt>
                <c:pt idx="22">
                  <c:v>1.2673952817513183</c:v>
                </c:pt>
                <c:pt idx="26">
                  <c:v>1.2704054685195385</c:v>
                </c:pt>
                <c:pt idx="28">
                  <c:v>1.2679410702952465</c:v>
                </c:pt>
                <c:pt idx="32">
                  <c:v>1.1848016707397164</c:v>
                </c:pt>
                <c:pt idx="34">
                  <c:v>1.1888742750788561</c:v>
                </c:pt>
                <c:pt idx="38">
                  <c:v>1.2133942047941053</c:v>
                </c:pt>
                <c:pt idx="40">
                  <c:v>1.210936807821795</c:v>
                </c:pt>
                <c:pt idx="44">
                  <c:v>1.2660926104716084</c:v>
                </c:pt>
                <c:pt idx="46">
                  <c:v>1.2830090519478454</c:v>
                </c:pt>
                <c:pt idx="50">
                  <c:v>1.3123347316493801</c:v>
                </c:pt>
                <c:pt idx="52">
                  <c:v>1.3058424374269166</c:v>
                </c:pt>
                <c:pt idx="54">
                  <c:v>1.2818162099029098</c:v>
                </c:pt>
                <c:pt idx="58" formatCode="0.00">
                  <c:v>1.27</c:v>
                </c:pt>
                <c:pt idx="60" formatCode="0.00">
                  <c:v>1.3</c:v>
                </c:pt>
                <c:pt idx="64">
                  <c:v>1.2313764003274388</c:v>
                </c:pt>
                <c:pt idx="66">
                  <c:v>1.3164103184455498</c:v>
                </c:pt>
                <c:pt idx="70">
                  <c:v>1.4278801997528829</c:v>
                </c:pt>
                <c:pt idx="72">
                  <c:v>1.4223847817133444</c:v>
                </c:pt>
                <c:pt idx="76">
                  <c:v>1.364877190144818</c:v>
                </c:pt>
                <c:pt idx="78">
                  <c:v>1.3586510462616499</c:v>
                </c:pt>
                <c:pt idx="82">
                  <c:v>1.2656739335231952</c:v>
                </c:pt>
                <c:pt idx="84">
                  <c:v>1.2497445816555222</c:v>
                </c:pt>
                <c:pt idx="88">
                  <c:v>1.2218320259724536</c:v>
                </c:pt>
                <c:pt idx="90">
                  <c:v>1.2429330839789565</c:v>
                </c:pt>
                <c:pt idx="92">
                  <c:v>2.3623866011106793</c:v>
                </c:pt>
                <c:pt idx="94">
                  <c:v>2.4337323657299264</c:v>
                </c:pt>
                <c:pt idx="96">
                  <c:v>2.4020057716057046</c:v>
                </c:pt>
                <c:pt idx="98">
                  <c:v>2.0735843042005913</c:v>
                </c:pt>
                <c:pt idx="100">
                  <c:v>2.0672567639823525</c:v>
                </c:pt>
                <c:pt idx="102">
                  <c:v>2.0400096010017723</c:v>
                </c:pt>
                <c:pt idx="104">
                  <c:v>2.035902937204249</c:v>
                </c:pt>
                <c:pt idx="106">
                  <c:v>2.0590818021779649</c:v>
                </c:pt>
                <c:pt idx="108">
                  <c:v>2.0198865454640962</c:v>
                </c:pt>
                <c:pt idx="110">
                  <c:v>2.3621816148826662</c:v>
                </c:pt>
                <c:pt idx="112">
                  <c:v>2.5452100422128554</c:v>
                </c:pt>
                <c:pt idx="114">
                  <c:v>2.1629810791093247</c:v>
                </c:pt>
                <c:pt idx="116">
                  <c:v>0.68456993620038542</c:v>
                </c:pt>
                <c:pt idx="118">
                  <c:v>0.65599238615256905</c:v>
                </c:pt>
                <c:pt idx="120">
                  <c:v>0.93094539126222053</c:v>
                </c:pt>
                <c:pt idx="122">
                  <c:v>2.0339378899351348</c:v>
                </c:pt>
                <c:pt idx="124">
                  <c:v>1.9772669541075127</c:v>
                </c:pt>
                <c:pt idx="126">
                  <c:v>1.843949582376859</c:v>
                </c:pt>
                <c:pt idx="128">
                  <c:v>2.1848634919451775</c:v>
                </c:pt>
                <c:pt idx="130">
                  <c:v>2.0991563133638786</c:v>
                </c:pt>
                <c:pt idx="132">
                  <c:v>2.0434868953432028</c:v>
                </c:pt>
                <c:pt idx="134">
                  <c:v>0.80519460234202644</c:v>
                </c:pt>
                <c:pt idx="136">
                  <c:v>0.7667065860895621</c:v>
                </c:pt>
                <c:pt idx="138">
                  <c:v>0.78307402753180355</c:v>
                </c:pt>
                <c:pt idx="140">
                  <c:v>0.87067934568099004</c:v>
                </c:pt>
                <c:pt idx="142">
                  <c:v>0.87300374776280254</c:v>
                </c:pt>
                <c:pt idx="144">
                  <c:v>0.83866697819612723</c:v>
                </c:pt>
                <c:pt idx="146">
                  <c:v>0.78743071682956445</c:v>
                </c:pt>
                <c:pt idx="148">
                  <c:v>0.72028424798601653</c:v>
                </c:pt>
                <c:pt idx="150">
                  <c:v>0.70421731910616248</c:v>
                </c:pt>
                <c:pt idx="152">
                  <c:v>0.68184092225157134</c:v>
                </c:pt>
                <c:pt idx="154">
                  <c:v>0.69366785760565541</c:v>
                </c:pt>
                <c:pt idx="156">
                  <c:v>0.73335028926839974</c:v>
                </c:pt>
                <c:pt idx="158">
                  <c:v>0.75515147023398677</c:v>
                </c:pt>
                <c:pt idx="160">
                  <c:v>0.72362634093548017</c:v>
                </c:pt>
                <c:pt idx="162">
                  <c:v>0.78197530228820122</c:v>
                </c:pt>
                <c:pt idx="164">
                  <c:v>0.78958186714646517</c:v>
                </c:pt>
                <c:pt idx="166">
                  <c:v>0.75189349107514269</c:v>
                </c:pt>
                <c:pt idx="168">
                  <c:v>0.71554182714546655</c:v>
                </c:pt>
                <c:pt idx="170">
                  <c:v>0.66238045269486512</c:v>
                </c:pt>
                <c:pt idx="172">
                  <c:v>0.82193366165349313</c:v>
                </c:pt>
                <c:pt idx="174">
                  <c:v>0.77640624675687664</c:v>
                </c:pt>
                <c:pt idx="176">
                  <c:v>0.71260568885547249</c:v>
                </c:pt>
                <c:pt idx="178">
                  <c:v>0.89862430959866857</c:v>
                </c:pt>
                <c:pt idx="180">
                  <c:v>0.79657071272307967</c:v>
                </c:pt>
                <c:pt idx="182">
                  <c:v>0.74655307426877271</c:v>
                </c:pt>
                <c:pt idx="184">
                  <c:v>0.83156049776041785</c:v>
                </c:pt>
                <c:pt idx="186">
                  <c:v>0.77935505268323357</c:v>
                </c:pt>
                <c:pt idx="188">
                  <c:v>0.75215193893879884</c:v>
                </c:pt>
                <c:pt idx="190">
                  <c:v>0.82310387398229401</c:v>
                </c:pt>
                <c:pt idx="192">
                  <c:v>0.80556518741961747</c:v>
                </c:pt>
                <c:pt idx="194">
                  <c:v>0.79169930816065448</c:v>
                </c:pt>
                <c:pt idx="197">
                  <c:v>1.6403054947249684</c:v>
                </c:pt>
                <c:pt idx="200" formatCode="0.00">
                  <c:v>1.6246119201777947</c:v>
                </c:pt>
                <c:pt idx="203" formatCode="0.00">
                  <c:v>1.3886427677522732</c:v>
                </c:pt>
                <c:pt idx="206">
                  <c:v>1.5674967158216515</c:v>
                </c:pt>
                <c:pt idx="209">
                  <c:v>1.4395620811428356</c:v>
                </c:pt>
                <c:pt idx="212">
                  <c:v>1.4856119944794035</c:v>
                </c:pt>
                <c:pt idx="215">
                  <c:v>1.5566905464304339</c:v>
                </c:pt>
                <c:pt idx="218">
                  <c:v>1.5269147068689435</c:v>
                </c:pt>
                <c:pt idx="221">
                  <c:v>1.5035845950286184</c:v>
                </c:pt>
                <c:pt idx="224">
                  <c:v>1.4418726075496449</c:v>
                </c:pt>
                <c:pt idx="227">
                  <c:v>1.3707961058147573</c:v>
                </c:pt>
                <c:pt idx="230">
                  <c:v>1.1599201271576074</c:v>
                </c:pt>
                <c:pt idx="233">
                  <c:v>1.3292194746415116</c:v>
                </c:pt>
                <c:pt idx="236">
                  <c:v>1.1645660318349096</c:v>
                </c:pt>
                <c:pt idx="239">
                  <c:v>1.1416330797069165</c:v>
                </c:pt>
                <c:pt idx="242">
                  <c:v>0.70560672694766913</c:v>
                </c:pt>
                <c:pt idx="245">
                  <c:v>0.62636503130016097</c:v>
                </c:pt>
                <c:pt idx="248">
                  <c:v>0.60902598077609615</c:v>
                </c:pt>
                <c:pt idx="251">
                  <c:v>0.6188369825762936</c:v>
                </c:pt>
                <c:pt idx="254">
                  <c:v>0.60741783532693461</c:v>
                </c:pt>
                <c:pt idx="257">
                  <c:v>0.60067414092295801</c:v>
                </c:pt>
                <c:pt idx="260">
                  <c:v>1.3445274461703043</c:v>
                </c:pt>
                <c:pt idx="263">
                  <c:v>1.3189458145500657</c:v>
                </c:pt>
                <c:pt idx="266">
                  <c:v>1.3262916150335837</c:v>
                </c:pt>
                <c:pt idx="269">
                  <c:v>1.2212516185122873</c:v>
                </c:pt>
                <c:pt idx="272">
                  <c:v>1.2085718256020135</c:v>
                </c:pt>
                <c:pt idx="275">
                  <c:v>1.2821887638125575</c:v>
                </c:pt>
                <c:pt idx="278">
                  <c:v>1.2758943400625038</c:v>
                </c:pt>
                <c:pt idx="281">
                  <c:v>1.2482602845744637</c:v>
                </c:pt>
                <c:pt idx="284">
                  <c:v>1.2417531760451688</c:v>
                </c:pt>
                <c:pt idx="287">
                  <c:v>1.2035568455404346</c:v>
                </c:pt>
                <c:pt idx="290">
                  <c:v>1.192814127585978</c:v>
                </c:pt>
                <c:pt idx="293">
                  <c:v>1.1253405021600928</c:v>
                </c:pt>
                <c:pt idx="296">
                  <c:v>1.1370946265685302</c:v>
                </c:pt>
                <c:pt idx="299">
                  <c:v>1.1575984579357144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9-4866-9311-D03FA4BE7536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tap'!$BH$354:$BH$358</c:f>
              <c:numCache>
                <c:formatCode>General</c:formatCode>
                <c:ptCount val="5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tap'!$BF$358,'rolling tap'!$BF$358)</c:f>
              <c:numCache>
                <c:formatCode>0.00</c:formatCode>
                <c:ptCount val="2"/>
                <c:pt idx="0">
                  <c:v>2.1988498558630232</c:v>
                </c:pt>
                <c:pt idx="1">
                  <c:v>2.1988498558630232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99-4866-9311-D03FA4BE7536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tap'!$BH$354:$BH$355</c:f>
              <c:numCache>
                <c:formatCode>General</c:formatCode>
                <c:ptCount val="2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tap'!$BF$360,'rolling tap'!$BF$360)</c:f>
              <c:numCache>
                <c:formatCode>0.00</c:formatCode>
                <c:ptCount val="2"/>
                <c:pt idx="0">
                  <c:v>2.6767017335456318</c:v>
                </c:pt>
                <c:pt idx="1">
                  <c:v>2.6767017335456318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99-4866-9311-D03FA4BE7536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tap'!$BH$354:$BH$355</c:f>
              <c:numCache>
                <c:formatCode>General</c:formatCode>
                <c:ptCount val="2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tap'!$BF$359,'rolling tap'!$BF$359)</c:f>
              <c:numCache>
                <c:formatCode>0.00</c:formatCode>
                <c:ptCount val="2"/>
                <c:pt idx="0">
                  <c:v>0.28744234513258837</c:v>
                </c:pt>
                <c:pt idx="1">
                  <c:v>0.28744234513258837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99-4866-9311-D03FA4BE7536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tap'!$BH$354:$BH$355</c:f>
              <c:numCache>
                <c:formatCode>General</c:formatCode>
                <c:ptCount val="2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tap'!$BF$361,'rolling tap'!$BF$361)</c:f>
              <c:numCache>
                <c:formatCode>0.00</c:formatCode>
                <c:ptCount val="2"/>
                <c:pt idx="0">
                  <c:v>-0.19040953255002036</c:v>
                </c:pt>
                <c:pt idx="1">
                  <c:v>-0.19040953255002036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99-4866-9311-D03FA4BE7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1840"/>
        <c:axId val="205816960"/>
      </c:scatterChart>
      <c:valAx>
        <c:axId val="21253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6960"/>
        <c:crosses val="autoZero"/>
        <c:crossBetween val="midCat"/>
      </c:valAx>
      <c:valAx>
        <c:axId val="2058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TOC</a:t>
            </a:r>
            <a:r>
              <a:rPr lang="en-US" baseline="0"/>
              <a:t>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tap'!$BH$32:$BH$352</c:f>
              <c:numCache>
                <c:formatCode>General</c:formatCode>
                <c:ptCount val="3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</c:numCache>
            </c:numRef>
          </c:xVal>
          <c:yVal>
            <c:numRef>
              <c:f>'rolling tap'!$BE$32:$BE$352</c:f>
              <c:numCache>
                <c:formatCode>General</c:formatCode>
                <c:ptCount val="321"/>
                <c:pt idx="2">
                  <c:v>0.81953744802685202</c:v>
                </c:pt>
                <c:pt idx="4">
                  <c:v>0.12526353665569712</c:v>
                </c:pt>
                <c:pt idx="8">
                  <c:v>6.4593900082176248E-2</c:v>
                </c:pt>
                <c:pt idx="10">
                  <c:v>0.50068130735302052</c:v>
                </c:pt>
                <c:pt idx="14">
                  <c:v>1.1885152552132334</c:v>
                </c:pt>
                <c:pt idx="16">
                  <c:v>1.1824782691254732</c:v>
                </c:pt>
                <c:pt idx="20">
                  <c:v>0.87268680608582327</c:v>
                </c:pt>
                <c:pt idx="22">
                  <c:v>0.66033191361482402</c:v>
                </c:pt>
                <c:pt idx="26">
                  <c:v>0.97388335109642732</c:v>
                </c:pt>
                <c:pt idx="28">
                  <c:v>0.86358670850431896</c:v>
                </c:pt>
                <c:pt idx="32">
                  <c:v>1.1081364914048843</c:v>
                </c:pt>
                <c:pt idx="34">
                  <c:v>1.1510620335007347</c:v>
                </c:pt>
                <c:pt idx="38">
                  <c:v>0.71291959204890309</c:v>
                </c:pt>
                <c:pt idx="40">
                  <c:v>1.1008703075840547</c:v>
                </c:pt>
                <c:pt idx="44">
                  <c:v>0.80158801199258178</c:v>
                </c:pt>
                <c:pt idx="46">
                  <c:v>0.83299122484072052</c:v>
                </c:pt>
                <c:pt idx="50">
                  <c:v>1.9139391830606267</c:v>
                </c:pt>
                <c:pt idx="52">
                  <c:v>2.216342846978629</c:v>
                </c:pt>
                <c:pt idx="54">
                  <c:v>1.8965543582279794</c:v>
                </c:pt>
                <c:pt idx="58" formatCode="0.00">
                  <c:v>-0.92</c:v>
                </c:pt>
                <c:pt idx="60" formatCode="0.00">
                  <c:v>-1.01</c:v>
                </c:pt>
                <c:pt idx="64">
                  <c:v>0.37610622763804269</c:v>
                </c:pt>
                <c:pt idx="66">
                  <c:v>0.93413994558837121</c:v>
                </c:pt>
                <c:pt idx="70">
                  <c:v>1.1910004315970282</c:v>
                </c:pt>
                <c:pt idx="72">
                  <c:v>1.1195237888853957</c:v>
                </c:pt>
                <c:pt idx="76">
                  <c:v>1.0346758733539527</c:v>
                </c:pt>
                <c:pt idx="78">
                  <c:v>0.98644873216787365</c:v>
                </c:pt>
                <c:pt idx="82">
                  <c:v>0.83673424786106798</c:v>
                </c:pt>
                <c:pt idx="84">
                  <c:v>0.47502896503576419</c:v>
                </c:pt>
                <c:pt idx="88">
                  <c:v>0.73544847580820161</c:v>
                </c:pt>
                <c:pt idx="90">
                  <c:v>0.74114987894612483</c:v>
                </c:pt>
                <c:pt idx="92">
                  <c:v>1.0909525892196283</c:v>
                </c:pt>
                <c:pt idx="94">
                  <c:v>1.0852587564479936</c:v>
                </c:pt>
                <c:pt idx="96">
                  <c:v>1.0709673262498143</c:v>
                </c:pt>
                <c:pt idx="98">
                  <c:v>0.70152798663018867</c:v>
                </c:pt>
                <c:pt idx="100">
                  <c:v>0.53400410662763953</c:v>
                </c:pt>
                <c:pt idx="102">
                  <c:v>0.47918767406563401</c:v>
                </c:pt>
                <c:pt idx="104">
                  <c:v>0.52508324303544462</c:v>
                </c:pt>
                <c:pt idx="106">
                  <c:v>1.8425239184730824</c:v>
                </c:pt>
                <c:pt idx="108">
                  <c:v>0.47698879667281169</c:v>
                </c:pt>
                <c:pt idx="110">
                  <c:v>2.5909585241901496</c:v>
                </c:pt>
                <c:pt idx="112">
                  <c:v>3.9372981342755766</c:v>
                </c:pt>
                <c:pt idx="114">
                  <c:v>-0.20659458577013101</c:v>
                </c:pt>
                <c:pt idx="116">
                  <c:v>-0.66915831058595909</c:v>
                </c:pt>
                <c:pt idx="118">
                  <c:v>-0.53347866251935727</c:v>
                </c:pt>
                <c:pt idx="120">
                  <c:v>0.47844932319493072</c:v>
                </c:pt>
                <c:pt idx="122">
                  <c:v>1.9959038739484232</c:v>
                </c:pt>
                <c:pt idx="124">
                  <c:v>3.5068342834036312</c:v>
                </c:pt>
                <c:pt idx="126">
                  <c:v>2.1321870067928783</c:v>
                </c:pt>
                <c:pt idx="128">
                  <c:v>2.221989807855727</c:v>
                </c:pt>
                <c:pt idx="130">
                  <c:v>1.522632602809022</c:v>
                </c:pt>
                <c:pt idx="132">
                  <c:v>0.60754007860575232</c:v>
                </c:pt>
                <c:pt idx="134">
                  <c:v>0.70068386176803799</c:v>
                </c:pt>
                <c:pt idx="136">
                  <c:v>-0.54445365268396806</c:v>
                </c:pt>
                <c:pt idx="138">
                  <c:v>-2.3249795660879986</c:v>
                </c:pt>
                <c:pt idx="140">
                  <c:v>0.6743831994129188</c:v>
                </c:pt>
                <c:pt idx="142">
                  <c:v>0.36044301205981011</c:v>
                </c:pt>
                <c:pt idx="144">
                  <c:v>1.3962566551720332</c:v>
                </c:pt>
                <c:pt idx="146">
                  <c:v>-0.45563134783459347</c:v>
                </c:pt>
                <c:pt idx="148">
                  <c:v>-1.5254714636483895</c:v>
                </c:pt>
                <c:pt idx="150">
                  <c:v>0.65622513807707517</c:v>
                </c:pt>
                <c:pt idx="152">
                  <c:v>1.5525463625424401</c:v>
                </c:pt>
                <c:pt idx="154">
                  <c:v>3.511174035402016</c:v>
                </c:pt>
                <c:pt idx="156">
                  <c:v>0.34738407101845414</c:v>
                </c:pt>
                <c:pt idx="158">
                  <c:v>-0.16102982209891348</c:v>
                </c:pt>
                <c:pt idx="160">
                  <c:v>-0.22595485467767595</c:v>
                </c:pt>
                <c:pt idx="162">
                  <c:v>3.5926355512864552</c:v>
                </c:pt>
                <c:pt idx="164">
                  <c:v>3.7093617096903948</c:v>
                </c:pt>
                <c:pt idx="166">
                  <c:v>3.8050524892849977</c:v>
                </c:pt>
                <c:pt idx="168">
                  <c:v>0.64041886521629454</c:v>
                </c:pt>
                <c:pt idx="170">
                  <c:v>-1.4199220238686805</c:v>
                </c:pt>
                <c:pt idx="172">
                  <c:v>-0.19505441085377484</c:v>
                </c:pt>
                <c:pt idx="174">
                  <c:v>-1.9241382968211296</c:v>
                </c:pt>
                <c:pt idx="176">
                  <c:v>-5.5058314839721492</c:v>
                </c:pt>
                <c:pt idx="178">
                  <c:v>0.93635956381111374</c:v>
                </c:pt>
                <c:pt idx="180">
                  <c:v>-2.9283479104721986</c:v>
                </c:pt>
                <c:pt idx="182">
                  <c:v>-4.7834965565727217</c:v>
                </c:pt>
                <c:pt idx="184">
                  <c:v>2.4336011237201625</c:v>
                </c:pt>
                <c:pt idx="186">
                  <c:v>-0.45012126807815811</c:v>
                </c:pt>
                <c:pt idx="188">
                  <c:v>-2.0963888459112585</c:v>
                </c:pt>
                <c:pt idx="190">
                  <c:v>-0.17357332465260367</c:v>
                </c:pt>
                <c:pt idx="192">
                  <c:v>-1.1513889655197511</c:v>
                </c:pt>
                <c:pt idx="194">
                  <c:v>-1.9418838075868212</c:v>
                </c:pt>
                <c:pt idx="197">
                  <c:v>0.69511543476857351</c:v>
                </c:pt>
                <c:pt idx="200" formatCode="0.00">
                  <c:v>0.489672586788787</c:v>
                </c:pt>
                <c:pt idx="203" formatCode="0.00">
                  <c:v>-1.4044104778906075</c:v>
                </c:pt>
                <c:pt idx="206">
                  <c:v>0.6760886461303226</c:v>
                </c:pt>
                <c:pt idx="209">
                  <c:v>-0.21669345535450102</c:v>
                </c:pt>
                <c:pt idx="212">
                  <c:v>0.59996528811595606</c:v>
                </c:pt>
                <c:pt idx="215">
                  <c:v>1.2635419420560074</c:v>
                </c:pt>
                <c:pt idx="218">
                  <c:v>1.181025968753449</c:v>
                </c:pt>
                <c:pt idx="221">
                  <c:v>1.1092762141620662</c:v>
                </c:pt>
                <c:pt idx="224">
                  <c:v>0.72774255216358075</c:v>
                </c:pt>
                <c:pt idx="227">
                  <c:v>0.52283783049091603</c:v>
                </c:pt>
                <c:pt idx="230">
                  <c:v>-0.77128926550626176</c:v>
                </c:pt>
                <c:pt idx="233">
                  <c:v>1.0649896702757085</c:v>
                </c:pt>
                <c:pt idx="236">
                  <c:v>-0.33398579695437114</c:v>
                </c:pt>
                <c:pt idx="239">
                  <c:v>-0.39969940842504847</c:v>
                </c:pt>
                <c:pt idx="242">
                  <c:v>0.3903087954600144</c:v>
                </c:pt>
                <c:pt idx="245">
                  <c:v>-0.72666442967915756</c:v>
                </c:pt>
                <c:pt idx="248">
                  <c:v>-0.79432006560553159</c:v>
                </c:pt>
                <c:pt idx="251">
                  <c:v>-0.65622603814979019</c:v>
                </c:pt>
                <c:pt idx="254">
                  <c:v>-0.65684139818284848</c:v>
                </c:pt>
                <c:pt idx="257">
                  <c:v>-0.78392222320830651</c:v>
                </c:pt>
                <c:pt idx="260">
                  <c:v>0.48249486884667103</c:v>
                </c:pt>
                <c:pt idx="263">
                  <c:v>0.28917357199426252</c:v>
                </c:pt>
                <c:pt idx="266">
                  <c:v>0.15036659451976586</c:v>
                </c:pt>
                <c:pt idx="269">
                  <c:v>-0.7063328736490293</c:v>
                </c:pt>
                <c:pt idx="272">
                  <c:v>-0.62962506705978871</c:v>
                </c:pt>
                <c:pt idx="275">
                  <c:v>0.14960346620908371</c:v>
                </c:pt>
                <c:pt idx="278">
                  <c:v>7.1838238648260777E-2</c:v>
                </c:pt>
                <c:pt idx="281">
                  <c:v>-2.5298706275769689E-2</c:v>
                </c:pt>
                <c:pt idx="284">
                  <c:v>0.15865804665666605</c:v>
                </c:pt>
                <c:pt idx="287">
                  <c:v>-4.7601484369288904E-2</c:v>
                </c:pt>
                <c:pt idx="290">
                  <c:v>-8.7079829845007062E-2</c:v>
                </c:pt>
                <c:pt idx="293">
                  <c:v>2.3883465975875922</c:v>
                </c:pt>
                <c:pt idx="296">
                  <c:v>2.3022800011587572</c:v>
                </c:pt>
                <c:pt idx="299">
                  <c:v>2.3265627835418634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BD-4193-AAE2-B4EF9BCD68A4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tap'!$BH$354:$BH$358</c:f>
              <c:numCache>
                <c:formatCode>General</c:formatCode>
                <c:ptCount val="5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tap'!$BE$358,'rolling tap'!$BE$358)</c:f>
              <c:numCache>
                <c:formatCode>0.00</c:formatCode>
                <c:ptCount val="2"/>
                <c:pt idx="0">
                  <c:v>3.4037691286152447</c:v>
                </c:pt>
                <c:pt idx="1">
                  <c:v>3.4037691286152447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BD-4193-AAE2-B4EF9BCD68A4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tap'!$BH$354:$BH$355</c:f>
              <c:numCache>
                <c:formatCode>General</c:formatCode>
                <c:ptCount val="2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tap'!$BE$360,'rolling tap'!$BE$360)</c:f>
              <c:numCache>
                <c:formatCode>0.00</c:formatCode>
                <c:ptCount val="2"/>
                <c:pt idx="0">
                  <c:v>4.8675772852906807</c:v>
                </c:pt>
                <c:pt idx="1">
                  <c:v>4.8675772852906807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BD-4193-AAE2-B4EF9BCD68A4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tap'!$BH$354:$BH$355</c:f>
              <c:numCache>
                <c:formatCode>General</c:formatCode>
                <c:ptCount val="2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tap'!$BE$359,'rolling tap'!$BE$359)</c:f>
              <c:numCache>
                <c:formatCode>0.00</c:formatCode>
                <c:ptCount val="2"/>
                <c:pt idx="0">
                  <c:v>-2.4514634980864973</c:v>
                </c:pt>
                <c:pt idx="1">
                  <c:v>-2.4514634980864973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BD-4193-AAE2-B4EF9BCD68A4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tap'!$BH$354:$BH$355</c:f>
              <c:numCache>
                <c:formatCode>General</c:formatCode>
                <c:ptCount val="2"/>
                <c:pt idx="0">
                  <c:v>1</c:v>
                </c:pt>
                <c:pt idx="1">
                  <c:v>301</c:v>
                </c:pt>
              </c:numCache>
            </c:numRef>
          </c:xVal>
          <c:yVal>
            <c:numRef>
              <c:f>('rolling tap'!$BE$361,'rolling tap'!$BE$361)</c:f>
              <c:numCache>
                <c:formatCode>0.00</c:formatCode>
                <c:ptCount val="2"/>
                <c:pt idx="0">
                  <c:v>-3.9152716547619328</c:v>
                </c:pt>
                <c:pt idx="1">
                  <c:v>-3.9152716547619328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BD-4193-AAE2-B4EF9BCD6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TIC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spiked tap'!$BH$32:$BH$95</c:f>
              <c:numCache>
                <c:formatCode>General</c:formatCode>
                <c:ptCount val="64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  <c:pt idx="40">
                  <c:v>14</c:v>
                </c:pt>
              </c:numCache>
            </c:numRef>
          </c:xVal>
          <c:yVal>
            <c:numRef>
              <c:f>'rolling spiked tap'!$BC$32:$BC$95</c:f>
              <c:numCache>
                <c:formatCode>General</c:formatCode>
                <c:ptCount val="64"/>
                <c:pt idx="1">
                  <c:v>7.5746726830249678</c:v>
                </c:pt>
                <c:pt idx="4" formatCode="0.00">
                  <c:v>7.4272434044128044</c:v>
                </c:pt>
                <c:pt idx="7" formatCode="0.00">
                  <c:v>8.6641086015613133</c:v>
                </c:pt>
                <c:pt idx="10" formatCode="0.00">
                  <c:v>8.3593662915744922</c:v>
                </c:pt>
                <c:pt idx="13" formatCode="0.00">
                  <c:v>8.1014583796969717</c:v>
                </c:pt>
                <c:pt idx="16">
                  <c:v>7.507769076333755</c:v>
                </c:pt>
                <c:pt idx="19">
                  <c:v>7.5085310528398761</c:v>
                </c:pt>
                <c:pt idx="22">
                  <c:v>7.7438670750706819</c:v>
                </c:pt>
                <c:pt idx="25">
                  <c:v>7.8891578431442868</c:v>
                </c:pt>
                <c:pt idx="28">
                  <c:v>7.4343217074986168</c:v>
                </c:pt>
                <c:pt idx="31">
                  <c:v>7.9694578787245582</c:v>
                </c:pt>
                <c:pt idx="34">
                  <c:v>7.4159770289324456</c:v>
                </c:pt>
                <c:pt idx="37">
                  <c:v>9.2046651855657853</c:v>
                </c:pt>
                <c:pt idx="40">
                  <c:v>7.5609086303326585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B5-4DA9-BA5C-60592FD57A0B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tap'!$BH$97:$BH$101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tap'!$BC$101,'rolling spiked tap'!$BC$101)</c:f>
              <c:numCache>
                <c:formatCode>0.00</c:formatCode>
                <c:ptCount val="2"/>
                <c:pt idx="0">
                  <c:v>8.9593431489806346</c:v>
                </c:pt>
                <c:pt idx="1">
                  <c:v>8.9593431489806346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B5-4DA9-BA5C-60592FD57A0B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tap'!$BH$97:$BH$98</c:f>
              <c:numCache>
                <c:formatCode>General</c:formatCode>
                <c:ptCount val="2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tap'!$BC$103,'rolling spiked tap'!$BC$103)</c:f>
              <c:numCache>
                <c:formatCode>0.00</c:formatCode>
                <c:ptCount val="2"/>
                <c:pt idx="0">
                  <c:v>9.4975324078026233</c:v>
                </c:pt>
                <c:pt idx="1">
                  <c:v>9.4975324078026233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B5-4DA9-BA5C-60592FD57A0B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tap'!$BH$97:$BH$98</c:f>
              <c:numCache>
                <c:formatCode>General</c:formatCode>
                <c:ptCount val="2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tap'!$BC$102,'rolling spiked tap'!$BC$102)</c:f>
              <c:numCache>
                <c:formatCode>0.00</c:formatCode>
                <c:ptCount val="2"/>
                <c:pt idx="0">
                  <c:v>6.8065861136926795</c:v>
                </c:pt>
                <c:pt idx="1">
                  <c:v>6.8065861136926795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B5-4DA9-BA5C-60592FD57A0B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tap'!$BH$97:$BH$98</c:f>
              <c:numCache>
                <c:formatCode>General</c:formatCode>
                <c:ptCount val="2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tap'!$BC$104,'rolling spiked tap'!$BC$104)</c:f>
              <c:numCache>
                <c:formatCode>0.00</c:formatCode>
                <c:ptCount val="2"/>
                <c:pt idx="0">
                  <c:v>6.2683968548706908</c:v>
                </c:pt>
                <c:pt idx="1">
                  <c:v>6.2683968548706908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B5-4DA9-BA5C-60592FD57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36544"/>
        <c:axId val="205059584"/>
      </c:scatterChart>
      <c:valAx>
        <c:axId val="2050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9584"/>
        <c:crosses val="autoZero"/>
        <c:crossBetween val="midCat"/>
      </c:valAx>
      <c:valAx>
        <c:axId val="2050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 CONCENTRATION</a:t>
            </a:r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spiked tap'!$BH$32:$BH$95</c:f>
              <c:numCache>
                <c:formatCode>General</c:formatCode>
                <c:ptCount val="64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  <c:pt idx="40">
                  <c:v>14</c:v>
                </c:pt>
              </c:numCache>
            </c:numRef>
          </c:xVal>
          <c:yVal>
            <c:numRef>
              <c:f>'rolling spiked tap'!$BD$32:$BD$95</c:f>
              <c:numCache>
                <c:formatCode>General</c:formatCode>
                <c:ptCount val="64"/>
                <c:pt idx="1">
                  <c:v>17.082405082669759</c:v>
                </c:pt>
                <c:pt idx="4" formatCode="0.00">
                  <c:v>17.40299349083169</c:v>
                </c:pt>
                <c:pt idx="7" formatCode="0.00">
                  <c:v>20.890572969415253</c:v>
                </c:pt>
                <c:pt idx="10" formatCode="0.00">
                  <c:v>20.269858587943808</c:v>
                </c:pt>
                <c:pt idx="13" formatCode="0.00">
                  <c:v>20.154000584400805</c:v>
                </c:pt>
                <c:pt idx="16">
                  <c:v>18.769813636157167</c:v>
                </c:pt>
                <c:pt idx="19">
                  <c:v>19.221639076295105</c:v>
                </c:pt>
                <c:pt idx="22">
                  <c:v>20.030598204014993</c:v>
                </c:pt>
                <c:pt idx="25">
                  <c:v>19.487455972061376</c:v>
                </c:pt>
                <c:pt idx="28">
                  <c:v>17.250686803564758</c:v>
                </c:pt>
                <c:pt idx="31">
                  <c:v>18.1392836324938</c:v>
                </c:pt>
                <c:pt idx="34">
                  <c:v>17.135389680336285</c:v>
                </c:pt>
                <c:pt idx="37">
                  <c:v>18.517393971731607</c:v>
                </c:pt>
                <c:pt idx="40">
                  <c:v>16.840282066383502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A4-4CFD-9238-0740174E178E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tap'!$BH$97:$BH$101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tap'!$BD$101,'rolling spiked tap'!$BD$101)</c:f>
              <c:numCache>
                <c:formatCode>0.00</c:formatCode>
                <c:ptCount val="2"/>
                <c:pt idx="0">
                  <c:v>21.41184616716334</c:v>
                </c:pt>
                <c:pt idx="1">
                  <c:v>21.41184616716334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A4-4CFD-9238-0740174E178E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tap'!$BH$97:$BH$98</c:f>
              <c:numCache>
                <c:formatCode>General</c:formatCode>
                <c:ptCount val="2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tap'!$BD$103,'rolling spiked tap'!$BD$103)</c:f>
              <c:numCache>
                <c:formatCode>0.00</c:formatCode>
                <c:ptCount val="2"/>
                <c:pt idx="0">
                  <c:v>22.789470187948584</c:v>
                </c:pt>
                <c:pt idx="1">
                  <c:v>22.789470187948584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A4-4CFD-9238-0740174E178E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tap'!$BH$97:$BH$98</c:f>
              <c:numCache>
                <c:formatCode>General</c:formatCode>
                <c:ptCount val="2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tap'!$BD$102,'rolling spiked tap'!$BD$102)</c:f>
              <c:numCache>
                <c:formatCode>0.00</c:formatCode>
                <c:ptCount val="2"/>
                <c:pt idx="0">
                  <c:v>15.901350084022354</c:v>
                </c:pt>
                <c:pt idx="1">
                  <c:v>15.901350084022354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A4-4CFD-9238-0740174E178E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tap'!$BH$97:$BH$98</c:f>
              <c:numCache>
                <c:formatCode>General</c:formatCode>
                <c:ptCount val="2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tap'!$BD$104,'rolling spiked tap'!$BD$104)</c:f>
              <c:numCache>
                <c:formatCode>0.00</c:formatCode>
                <c:ptCount val="2"/>
                <c:pt idx="0">
                  <c:v>14.52372606323711</c:v>
                </c:pt>
                <c:pt idx="1">
                  <c:v>14.52372606323711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A4-4CFD-9238-0740174E1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TNb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spiked tap'!$BH$32:$BH$95</c:f>
              <c:numCache>
                <c:formatCode>General</c:formatCode>
                <c:ptCount val="64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  <c:pt idx="40">
                  <c:v>14</c:v>
                </c:pt>
              </c:numCache>
            </c:numRef>
          </c:xVal>
          <c:yVal>
            <c:numRef>
              <c:f>'rolling spiked tap'!$BF$32:$BF$95</c:f>
              <c:numCache>
                <c:formatCode>General</c:formatCode>
                <c:ptCount val="64"/>
                <c:pt idx="1">
                  <c:v>0.82718394089244673</c:v>
                </c:pt>
                <c:pt idx="4" formatCode="0.00">
                  <c:v>0.84238172506778053</c:v>
                </c:pt>
                <c:pt idx="7" formatCode="0.00">
                  <c:v>0.96156713775467451</c:v>
                </c:pt>
                <c:pt idx="10" formatCode="0.00">
                  <c:v>0.9230883326019389</c:v>
                </c:pt>
                <c:pt idx="13" formatCode="0.00">
                  <c:v>0.93245997211307285</c:v>
                </c:pt>
                <c:pt idx="16">
                  <c:v>0.90339323673897376</c:v>
                </c:pt>
                <c:pt idx="19">
                  <c:v>0.93286418717538466</c:v>
                </c:pt>
                <c:pt idx="22">
                  <c:v>1.1275701849213218</c:v>
                </c:pt>
                <c:pt idx="25">
                  <c:v>1.3892819828093721</c:v>
                </c:pt>
                <c:pt idx="28">
                  <c:v>0.92091582189571364</c:v>
                </c:pt>
                <c:pt idx="31">
                  <c:v>0.87996075763950987</c:v>
                </c:pt>
                <c:pt idx="34">
                  <c:v>0.87210256736326175</c:v>
                </c:pt>
                <c:pt idx="37">
                  <c:v>1.1159029365351243</c:v>
                </c:pt>
                <c:pt idx="40">
                  <c:v>1.1180651379188029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95-4AE1-A5B0-9005FF80C3B6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tap'!$BH$97:$BH$101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tap'!$BF$101,'rolling spiked tap'!$BF$101)</c:f>
              <c:numCache>
                <c:formatCode>0.00</c:formatCode>
                <c:ptCount val="2"/>
                <c:pt idx="0">
                  <c:v>1.2898212039650958</c:v>
                </c:pt>
                <c:pt idx="1">
                  <c:v>1.2898212039650958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95-4AE1-A5B0-9005FF80C3B6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tap'!$BH$97:$BH$98</c:f>
              <c:numCache>
                <c:formatCode>General</c:formatCode>
                <c:ptCount val="2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tap'!$BF$103,'rolling spiked tap'!$BF$103)</c:f>
              <c:numCache>
                <c:formatCode>0.00</c:formatCode>
                <c:ptCount val="2"/>
                <c:pt idx="0">
                  <c:v>1.4437768801823803</c:v>
                </c:pt>
                <c:pt idx="1">
                  <c:v>1.4437768801823803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95-4AE1-A5B0-9005FF80C3B6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tap'!$BH$97:$BH$98</c:f>
              <c:numCache>
                <c:formatCode>General</c:formatCode>
                <c:ptCount val="2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tap'!$BF$102,'rolling spiked tap'!$BF$102)</c:f>
              <c:numCache>
                <c:formatCode>0.00</c:formatCode>
                <c:ptCount val="2"/>
                <c:pt idx="0">
                  <c:v>0.67399849909595799</c:v>
                </c:pt>
                <c:pt idx="1">
                  <c:v>0.67399849909595799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95-4AE1-A5B0-9005FF80C3B6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tap'!$BH$97:$BH$98</c:f>
              <c:numCache>
                <c:formatCode>General</c:formatCode>
                <c:ptCount val="2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tap'!$BF$104,'rolling spiked tap'!$BF$104)</c:f>
              <c:numCache>
                <c:formatCode>0.00</c:formatCode>
                <c:ptCount val="2"/>
                <c:pt idx="0">
                  <c:v>0.52004282287867354</c:v>
                </c:pt>
                <c:pt idx="1">
                  <c:v>0.52004282287867354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95-4AE1-A5B0-9005FF80C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1840"/>
        <c:axId val="205816960"/>
      </c:scatterChart>
      <c:valAx>
        <c:axId val="21253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6960"/>
        <c:crosses val="autoZero"/>
        <c:crossBetween val="midCat"/>
      </c:valAx>
      <c:valAx>
        <c:axId val="2058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TOC</a:t>
            </a:r>
            <a:r>
              <a:rPr lang="en-US" baseline="0"/>
              <a:t>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spiked tap'!$BH$32:$BH$95</c:f>
              <c:numCache>
                <c:formatCode>General</c:formatCode>
                <c:ptCount val="64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  <c:pt idx="40">
                  <c:v>14</c:v>
                </c:pt>
              </c:numCache>
            </c:numRef>
          </c:xVal>
          <c:yVal>
            <c:numRef>
              <c:f>'rolling spiked tap'!$BE$32:$BE$95</c:f>
              <c:numCache>
                <c:formatCode>General</c:formatCode>
                <c:ptCount val="64"/>
                <c:pt idx="1">
                  <c:v>9.5077323996447909</c:v>
                </c:pt>
                <c:pt idx="4" formatCode="0.00">
                  <c:v>9.9757500864188842</c:v>
                </c:pt>
                <c:pt idx="7" formatCode="0.00">
                  <c:v>12.226464367853939</c:v>
                </c:pt>
                <c:pt idx="10" formatCode="0.00">
                  <c:v>11.91049229636932</c:v>
                </c:pt>
                <c:pt idx="13" formatCode="0.00">
                  <c:v>12.052542204703833</c:v>
                </c:pt>
                <c:pt idx="16">
                  <c:v>11.262044559823412</c:v>
                </c:pt>
                <c:pt idx="19">
                  <c:v>11.713108023455231</c:v>
                </c:pt>
                <c:pt idx="22">
                  <c:v>12.286731128944311</c:v>
                </c:pt>
                <c:pt idx="25">
                  <c:v>11.59829812891709</c:v>
                </c:pt>
                <c:pt idx="28">
                  <c:v>9.8163650960661428</c:v>
                </c:pt>
                <c:pt idx="31">
                  <c:v>10.16982575376924</c:v>
                </c:pt>
                <c:pt idx="34">
                  <c:v>9.7194126514038395</c:v>
                </c:pt>
                <c:pt idx="37">
                  <c:v>9.3127287861658239</c:v>
                </c:pt>
                <c:pt idx="40">
                  <c:v>9.2793734360508431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5A-4942-B3C4-C73B74D02B37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tap'!$BH$97:$BH$101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tap'!$BE$101,'rolling spiked tap'!$BE$101)</c:f>
              <c:numCache>
                <c:formatCode>0.00</c:formatCode>
                <c:ptCount val="2"/>
                <c:pt idx="0">
                  <c:v>13.135378240789626</c:v>
                </c:pt>
                <c:pt idx="1">
                  <c:v>13.135378240789626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5A-4942-B3C4-C73B74D02B37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tap'!$BH$97:$BH$98</c:f>
              <c:numCache>
                <c:formatCode>General</c:formatCode>
                <c:ptCount val="2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tap'!$BE$103,'rolling spiked tap'!$BE$103)</c:f>
              <c:numCache>
                <c:formatCode>0.00</c:formatCode>
                <c:ptCount val="2"/>
                <c:pt idx="0">
                  <c:v>14.316250614056344</c:v>
                </c:pt>
                <c:pt idx="1">
                  <c:v>14.316250614056344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5A-4942-B3C4-C73B74D02B37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tap'!$BH$97:$BH$98</c:f>
              <c:numCache>
                <c:formatCode>General</c:formatCode>
                <c:ptCount val="2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tap'!$BE$102,'rolling spiked tap'!$BE$102)</c:f>
              <c:numCache>
                <c:formatCode>0.00</c:formatCode>
                <c:ptCount val="2"/>
                <c:pt idx="0">
                  <c:v>8.4118887477227577</c:v>
                </c:pt>
                <c:pt idx="1">
                  <c:v>8.4118887477227577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5A-4942-B3C4-C73B74D02B37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spiked tap'!$BH$97:$BH$98</c:f>
              <c:numCache>
                <c:formatCode>General</c:formatCode>
                <c:ptCount val="2"/>
                <c:pt idx="0">
                  <c:v>1</c:v>
                </c:pt>
                <c:pt idx="1">
                  <c:v>14</c:v>
                </c:pt>
              </c:numCache>
            </c:numRef>
          </c:xVal>
          <c:yVal>
            <c:numRef>
              <c:f>('rolling spiked tap'!$BE$104,'rolling spiked tap'!$BE$104)</c:f>
              <c:numCache>
                <c:formatCode>0.00</c:formatCode>
                <c:ptCount val="2"/>
                <c:pt idx="0">
                  <c:v>7.2310163744560407</c:v>
                </c:pt>
                <c:pt idx="1">
                  <c:v>7.2310163744560407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5A-4942-B3C4-C73B74D0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TIC Recovery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spikes'!$BH$32:$BH$193</c:f>
              <c:numCache>
                <c:formatCode>General</c:formatCode>
                <c:ptCount val="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</c:numCache>
            </c:numRef>
          </c:xVal>
          <c:yVal>
            <c:numRef>
              <c:f>'rolling spikes'!$AL$32:$AL$193</c:f>
              <c:numCache>
                <c:formatCode>General</c:formatCode>
                <c:ptCount val="162"/>
                <c:pt idx="0">
                  <c:v>186.38890000000004</c:v>
                </c:pt>
                <c:pt idx="1">
                  <c:v>215.47675000000004</c:v>
                </c:pt>
                <c:pt idx="2">
                  <c:v>146.12889999999999</c:v>
                </c:pt>
                <c:pt idx="3">
                  <c:v>125.25770000000003</c:v>
                </c:pt>
                <c:pt idx="4">
                  <c:v>147.5772</c:v>
                </c:pt>
                <c:pt idx="5">
                  <c:v>149.03800000000001</c:v>
                </c:pt>
                <c:pt idx="6">
                  <c:v>165.45549999999997</c:v>
                </c:pt>
                <c:pt idx="7">
                  <c:v>144.60625000000005</c:v>
                </c:pt>
                <c:pt idx="8">
                  <c:v>138.49910000000003</c:v>
                </c:pt>
                <c:pt idx="9">
                  <c:v>152.07985000000008</c:v>
                </c:pt>
                <c:pt idx="10">
                  <c:v>183.05495000000008</c:v>
                </c:pt>
                <c:pt idx="11">
                  <c:v>173.79034999999999</c:v>
                </c:pt>
                <c:pt idx="12">
                  <c:v>140.79259999999996</c:v>
                </c:pt>
                <c:pt idx="13">
                  <c:v>152.55724999999998</c:v>
                </c:pt>
                <c:pt idx="14">
                  <c:v>144.73250000000007</c:v>
                </c:pt>
                <c:pt idx="15">
                  <c:v>146.73085000000009</c:v>
                </c:pt>
                <c:pt idx="16">
                  <c:v>149.70314999999999</c:v>
                </c:pt>
                <c:pt idx="17">
                  <c:v>147.98550000000006</c:v>
                </c:pt>
                <c:pt idx="18">
                  <c:v>136.88960000000009</c:v>
                </c:pt>
                <c:pt idx="19">
                  <c:v>142.25209999999998</c:v>
                </c:pt>
                <c:pt idx="20">
                  <c:v>164.87570000000005</c:v>
                </c:pt>
                <c:pt idx="21">
                  <c:v>216.14450000000005</c:v>
                </c:pt>
                <c:pt idx="22">
                  <c:v>209.32330000000007</c:v>
                </c:pt>
                <c:pt idx="23">
                  <c:v>238.7980500000001</c:v>
                </c:pt>
                <c:pt idx="24">
                  <c:v>229.67855000000003</c:v>
                </c:pt>
                <c:pt idx="25">
                  <c:v>216.43005000000008</c:v>
                </c:pt>
                <c:pt idx="26">
                  <c:v>218.96355</c:v>
                </c:pt>
                <c:pt idx="27">
                  <c:v>180.77345</c:v>
                </c:pt>
                <c:pt idx="28">
                  <c:v>214.32490000000007</c:v>
                </c:pt>
                <c:pt idx="29">
                  <c:v>224.97064999999998</c:v>
                </c:pt>
                <c:pt idx="30">
                  <c:v>222.68989999999994</c:v>
                </c:pt>
                <c:pt idx="31">
                  <c:v>122.98075000000003</c:v>
                </c:pt>
                <c:pt idx="32">
                  <c:v>170.20300000000003</c:v>
                </c:pt>
                <c:pt idx="33">
                  <c:v>182.20680000000002</c:v>
                </c:pt>
                <c:pt idx="34">
                  <c:v>175.54014999999998</c:v>
                </c:pt>
                <c:pt idx="35">
                  <c:v>177.37336301611165</c:v>
                </c:pt>
                <c:pt idx="36">
                  <c:v>186.88309239518588</c:v>
                </c:pt>
                <c:pt idx="37">
                  <c:v>138.78556689921146</c:v>
                </c:pt>
                <c:pt idx="38">
                  <c:v>185.09325345963379</c:v>
                </c:pt>
                <c:pt idx="39">
                  <c:v>113.38333333333334</c:v>
                </c:pt>
                <c:pt idx="40">
                  <c:v>109.48333333333333</c:v>
                </c:pt>
                <c:pt idx="41">
                  <c:v>73.966666666666654</c:v>
                </c:pt>
                <c:pt idx="42">
                  <c:v>108.96666666666668</c:v>
                </c:pt>
                <c:pt idx="43">
                  <c:v>49.633333333333326</c:v>
                </c:pt>
                <c:pt idx="44">
                  <c:v>101.80000000000001</c:v>
                </c:pt>
                <c:pt idx="45">
                  <c:v>111.83333333333333</c:v>
                </c:pt>
                <c:pt idx="46">
                  <c:v>97.783333333333317</c:v>
                </c:pt>
                <c:pt idx="47">
                  <c:v>85.28333333333336</c:v>
                </c:pt>
                <c:pt idx="48">
                  <c:v>101.38333333333333</c:v>
                </c:pt>
                <c:pt idx="49">
                  <c:v>113.51976666666664</c:v>
                </c:pt>
                <c:pt idx="50">
                  <c:v>103.64501666666666</c:v>
                </c:pt>
                <c:pt idx="51">
                  <c:v>123.93058333333332</c:v>
                </c:pt>
                <c:pt idx="52">
                  <c:v>127.79886666666668</c:v>
                </c:pt>
                <c:pt idx="53">
                  <c:v>137.93293333333335</c:v>
                </c:pt>
                <c:pt idx="54">
                  <c:v>72.843340656086795</c:v>
                </c:pt>
                <c:pt idx="55">
                  <c:v>87.223155681899428</c:v>
                </c:pt>
                <c:pt idx="56">
                  <c:v>99.179932552199645</c:v>
                </c:pt>
                <c:pt idx="57">
                  <c:v>97.720975027159966</c:v>
                </c:pt>
                <c:pt idx="58">
                  <c:v>100.10409536200865</c:v>
                </c:pt>
                <c:pt idx="59">
                  <c:v>101.16091279105035</c:v>
                </c:pt>
                <c:pt idx="60">
                  <c:v>102.77338598164137</c:v>
                </c:pt>
                <c:pt idx="61">
                  <c:v>96.288152113356233</c:v>
                </c:pt>
                <c:pt idx="62">
                  <c:v>105.84156915272403</c:v>
                </c:pt>
                <c:pt idx="63">
                  <c:v>92.957878145740651</c:v>
                </c:pt>
                <c:pt idx="64">
                  <c:v>108.52919496221</c:v>
                </c:pt>
                <c:pt idx="65">
                  <c:v>100.08320216788972</c:v>
                </c:pt>
                <c:pt idx="66">
                  <c:v>103.77922745835713</c:v>
                </c:pt>
                <c:pt idx="67">
                  <c:v>103.96681794783804</c:v>
                </c:pt>
                <c:pt idx="68">
                  <c:v>85.561228091285088</c:v>
                </c:pt>
                <c:pt idx="69">
                  <c:v>104.4845084134009</c:v>
                </c:pt>
                <c:pt idx="70">
                  <c:v>91.864715767353928</c:v>
                </c:pt>
                <c:pt idx="71">
                  <c:v>92.742834373953585</c:v>
                </c:pt>
                <c:pt idx="72">
                  <c:v>76.874206292641588</c:v>
                </c:pt>
                <c:pt idx="73">
                  <c:v>124.66206435435238</c:v>
                </c:pt>
                <c:pt idx="74">
                  <c:v>89.73023559192147</c:v>
                </c:pt>
                <c:pt idx="75">
                  <c:v>99.244399318459486</c:v>
                </c:pt>
                <c:pt idx="76">
                  <c:v>88.648716889893819</c:v>
                </c:pt>
                <c:pt idx="77">
                  <c:v>96.954846666167668</c:v>
                </c:pt>
                <c:pt idx="78">
                  <c:v>166.24306641041477</c:v>
                </c:pt>
                <c:pt idx="79">
                  <c:v>-3.7509888996509062</c:v>
                </c:pt>
                <c:pt idx="80">
                  <c:v>95.012687894855915</c:v>
                </c:pt>
                <c:pt idx="81">
                  <c:v>82.74924242959969</c:v>
                </c:pt>
                <c:pt idx="82">
                  <c:v>112.45666630776921</c:v>
                </c:pt>
                <c:pt idx="83">
                  <c:v>86.070613835079655</c:v>
                </c:pt>
                <c:pt idx="84">
                  <c:v>115.97446907055674</c:v>
                </c:pt>
                <c:pt idx="85">
                  <c:v>108.89543614684129</c:v>
                </c:pt>
                <c:pt idx="86">
                  <c:v>114.21577182857118</c:v>
                </c:pt>
                <c:pt idx="87">
                  <c:v>127.42259262687776</c:v>
                </c:pt>
                <c:pt idx="88">
                  <c:v>142.89723928877584</c:v>
                </c:pt>
                <c:pt idx="89">
                  <c:v>114.06383448213295</c:v>
                </c:pt>
                <c:pt idx="90">
                  <c:v>94.238650345474227</c:v>
                </c:pt>
                <c:pt idx="91">
                  <c:v>95.530218635474327</c:v>
                </c:pt>
                <c:pt idx="92">
                  <c:v>113.7607366928319</c:v>
                </c:pt>
                <c:pt idx="93">
                  <c:v>62.436987144077804</c:v>
                </c:pt>
                <c:pt idx="94">
                  <c:v>87.22814380422632</c:v>
                </c:pt>
                <c:pt idx="95">
                  <c:v>102.63221726740693</c:v>
                </c:pt>
                <c:pt idx="96">
                  <c:v>122.53784173981803</c:v>
                </c:pt>
                <c:pt idx="97">
                  <c:v>104.37486457099685</c:v>
                </c:pt>
                <c:pt idx="98">
                  <c:v>139.54573125819059</c:v>
                </c:pt>
                <c:pt idx="99">
                  <c:v>156.8981773311225</c:v>
                </c:pt>
                <c:pt idx="100">
                  <c:v>106.58339635806277</c:v>
                </c:pt>
                <c:pt idx="101">
                  <c:v>113.18420622376907</c:v>
                </c:pt>
                <c:pt idx="102">
                  <c:v>63.723836867597974</c:v>
                </c:pt>
                <c:pt idx="103">
                  <c:v>126.7206259003333</c:v>
                </c:pt>
                <c:pt idx="104">
                  <c:v>115.59819013100005</c:v>
                </c:pt>
                <c:pt idx="105">
                  <c:v>103.08979833889229</c:v>
                </c:pt>
                <c:pt idx="106">
                  <c:v>89.930725471677363</c:v>
                </c:pt>
                <c:pt idx="107">
                  <c:v>107.96098946100224</c:v>
                </c:pt>
                <c:pt idx="108">
                  <c:v>108.61529848803858</c:v>
                </c:pt>
                <c:pt idx="109">
                  <c:v>104.30379338340444</c:v>
                </c:pt>
                <c:pt idx="110">
                  <c:v>110.62738848634932</c:v>
                </c:pt>
                <c:pt idx="111">
                  <c:v>105.03630666666665</c:v>
                </c:pt>
                <c:pt idx="112">
                  <c:v>102.15464666666665</c:v>
                </c:pt>
                <c:pt idx="113">
                  <c:v>87.195304007960019</c:v>
                </c:pt>
                <c:pt idx="114">
                  <c:v>87.764114509930593</c:v>
                </c:pt>
                <c:pt idx="115">
                  <c:v>103.94637325302222</c:v>
                </c:pt>
                <c:pt idx="116">
                  <c:v>87.91279348523679</c:v>
                </c:pt>
                <c:pt idx="117">
                  <c:v>87.202383340691753</c:v>
                </c:pt>
                <c:pt idx="118">
                  <c:v>89.123068365326716</c:v>
                </c:pt>
                <c:pt idx="119">
                  <c:v>88.287148679446133</c:v>
                </c:pt>
                <c:pt idx="120">
                  <c:v>88.189880428972955</c:v>
                </c:pt>
                <c:pt idx="121">
                  <c:v>89.485466168261937</c:v>
                </c:pt>
                <c:pt idx="122">
                  <c:v>95.709591390678852</c:v>
                </c:pt>
                <c:pt idx="123">
                  <c:v>98.786077900925022</c:v>
                </c:pt>
                <c:pt idx="124">
                  <c:v>84.0299523319934</c:v>
                </c:pt>
                <c:pt idx="125">
                  <c:v>90.643960969685097</c:v>
                </c:pt>
                <c:pt idx="126">
                  <c:v>97.405615113996433</c:v>
                </c:pt>
                <c:pt idx="127">
                  <c:v>94.049937007898805</c:v>
                </c:pt>
                <c:pt idx="128">
                  <c:v>94.150132126821759</c:v>
                </c:pt>
                <c:pt idx="129">
                  <c:v>96.667412216894206</c:v>
                </c:pt>
                <c:pt idx="130">
                  <c:v>94.853650287624305</c:v>
                </c:pt>
                <c:pt idx="131">
                  <c:v>102.0941522135798</c:v>
                </c:pt>
                <c:pt idx="132">
                  <c:v>97.78155538982584</c:v>
                </c:pt>
                <c:pt idx="133">
                  <c:v>102.68321511793575</c:v>
                </c:pt>
                <c:pt idx="134">
                  <c:v>102.81405903010821</c:v>
                </c:pt>
                <c:pt idx="135">
                  <c:v>101.96454740586937</c:v>
                </c:pt>
                <c:pt idx="136">
                  <c:v>95.901160553462319</c:v>
                </c:pt>
                <c:pt idx="137">
                  <c:v>99.86560097321258</c:v>
                </c:pt>
                <c:pt idx="138">
                  <c:v>119.65513039612642</c:v>
                </c:pt>
                <c:pt idx="139">
                  <c:v>116.68352210832066</c:v>
                </c:pt>
                <c:pt idx="140">
                  <c:v>113.73858627667175</c:v>
                </c:pt>
                <c:pt idx="141">
                  <c:v>122.25634169177088</c:v>
                </c:pt>
                <c:pt idx="142">
                  <c:v>110.48055295442144</c:v>
                </c:pt>
                <c:pt idx="143">
                  <c:v>119.91166212760683</c:v>
                </c:pt>
                <c:pt idx="144">
                  <c:v>109.03721970008647</c:v>
                </c:pt>
                <c:pt idx="145">
                  <c:v>109.73807942614944</c:v>
                </c:pt>
                <c:pt idx="146">
                  <c:v>125.02125819277384</c:v>
                </c:pt>
                <c:pt idx="147">
                  <c:v>137.24049085954638</c:v>
                </c:pt>
                <c:pt idx="148">
                  <c:v>99.640339553673002</c:v>
                </c:pt>
                <c:pt idx="149">
                  <c:v>113.19056638622698</c:v>
                </c:pt>
                <c:pt idx="150">
                  <c:v>122.56317207405395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EC-4889-9AF5-7831D43AFD0B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spikes'!$BH$195:$BH$198</c:f>
              <c:numCache>
                <c:formatCode>General</c:formatCode>
                <c:ptCount val="4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spikes'!$AL$198,'rolling spikes'!$AL$198)</c:f>
              <c:numCache>
                <c:formatCode>0.00</c:formatCode>
                <c:ptCount val="2"/>
                <c:pt idx="0">
                  <c:v>199.37866017222302</c:v>
                </c:pt>
                <c:pt idx="1">
                  <c:v>199.37866017222302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EC-4889-9AF5-7831D43AFD0B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spikes'!$BH$195:$BH$196</c:f>
              <c:numCache>
                <c:formatCode>General</c:formatCode>
                <c:ptCount val="2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spikes'!$AL$200,'rolling spikes'!$AL$200)</c:f>
              <c:numCache>
                <c:formatCode>0.00</c:formatCode>
                <c:ptCount val="2"/>
                <c:pt idx="0">
                  <c:v>238.71955820027244</c:v>
                </c:pt>
                <c:pt idx="1">
                  <c:v>238.71955820027244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EC-4889-9AF5-7831D43AFD0B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spikes'!$BH$195:$BH$196</c:f>
              <c:numCache>
                <c:formatCode>General</c:formatCode>
                <c:ptCount val="2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spikes'!$AL$199,'rolling spikes'!$AL$199)</c:f>
              <c:numCache>
                <c:formatCode>0.00</c:formatCode>
                <c:ptCount val="2"/>
                <c:pt idx="0">
                  <c:v>42.015068060025357</c:v>
                </c:pt>
                <c:pt idx="1">
                  <c:v>42.015068060025357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EC-4889-9AF5-7831D43AFD0B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spikes'!$BH$195:$BH$196</c:f>
              <c:numCache>
                <c:formatCode>General</c:formatCode>
                <c:ptCount val="2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spikes'!$AL$201,'rolling spikes'!$AL$201)</c:f>
              <c:numCache>
                <c:formatCode>0.00</c:formatCode>
                <c:ptCount val="2"/>
                <c:pt idx="0">
                  <c:v>2.6741700319759474</c:v>
                </c:pt>
                <c:pt idx="1">
                  <c:v>2.6741700319759474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EC-4889-9AF5-7831D43AF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91616"/>
        <c:axId val="205794688"/>
      </c:scatterChart>
      <c:valAx>
        <c:axId val="2057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4688"/>
        <c:crosses val="autoZero"/>
        <c:crossBetween val="midCat"/>
      </c:valAx>
      <c:valAx>
        <c:axId val="20579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TNb Recovery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spikes'!$BH$32:$BH$193</c:f>
              <c:numCache>
                <c:formatCode>General</c:formatCode>
                <c:ptCount val="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</c:numCache>
            </c:numRef>
          </c:xVal>
          <c:yVal>
            <c:numRef>
              <c:f>'rolling spikes'!$BA$32:$BA$193</c:f>
              <c:numCache>
                <c:formatCode>General</c:formatCode>
                <c:ptCount val="162"/>
                <c:pt idx="0">
                  <c:v>79.28</c:v>
                </c:pt>
                <c:pt idx="1">
                  <c:v>84.103499999999983</c:v>
                </c:pt>
                <c:pt idx="2">
                  <c:v>88.603000000000009</c:v>
                </c:pt>
                <c:pt idx="3">
                  <c:v>117.5505</c:v>
                </c:pt>
                <c:pt idx="4">
                  <c:v>90.764499999999998</c:v>
                </c:pt>
                <c:pt idx="5">
                  <c:v>80.774999999999991</c:v>
                </c:pt>
                <c:pt idx="6">
                  <c:v>91.206499999999991</c:v>
                </c:pt>
                <c:pt idx="7">
                  <c:v>100.42400000000005</c:v>
                </c:pt>
                <c:pt idx="8">
                  <c:v>82.969500000000011</c:v>
                </c:pt>
                <c:pt idx="9">
                  <c:v>74.008000000000024</c:v>
                </c:pt>
                <c:pt idx="10">
                  <c:v>93.172000000000011</c:v>
                </c:pt>
                <c:pt idx="11">
                  <c:v>98.191000000000003</c:v>
                </c:pt>
                <c:pt idx="12">
                  <c:v>78.638500000000008</c:v>
                </c:pt>
                <c:pt idx="13">
                  <c:v>86.078499999999991</c:v>
                </c:pt>
                <c:pt idx="14">
                  <c:v>59.708500000000072</c:v>
                </c:pt>
                <c:pt idx="15">
                  <c:v>116.34550000000007</c:v>
                </c:pt>
                <c:pt idx="16">
                  <c:v>100.37600000000002</c:v>
                </c:pt>
                <c:pt idx="17">
                  <c:v>104.57000000000001</c:v>
                </c:pt>
                <c:pt idx="18">
                  <c:v>78.13300000000001</c:v>
                </c:pt>
                <c:pt idx="19">
                  <c:v>81.672500000000085</c:v>
                </c:pt>
                <c:pt idx="20">
                  <c:v>81.780000000000058</c:v>
                </c:pt>
                <c:pt idx="21">
                  <c:v>146.15049999999999</c:v>
                </c:pt>
                <c:pt idx="22">
                  <c:v>108.0775</c:v>
                </c:pt>
                <c:pt idx="23">
                  <c:v>137.2655</c:v>
                </c:pt>
                <c:pt idx="24">
                  <c:v>113.77150000000005</c:v>
                </c:pt>
                <c:pt idx="25">
                  <c:v>85.278500000000008</c:v>
                </c:pt>
                <c:pt idx="26">
                  <c:v>77.487000000000023</c:v>
                </c:pt>
                <c:pt idx="27">
                  <c:v>95.827000000000012</c:v>
                </c:pt>
                <c:pt idx="28">
                  <c:v>96.152000000000015</c:v>
                </c:pt>
                <c:pt idx="29">
                  <c:v>78.555999999999983</c:v>
                </c:pt>
                <c:pt idx="30">
                  <c:v>88.274500000000032</c:v>
                </c:pt>
                <c:pt idx="31">
                  <c:v>124.0735</c:v>
                </c:pt>
                <c:pt idx="32">
                  <c:v>116.32099999999998</c:v>
                </c:pt>
                <c:pt idx="33">
                  <c:v>120.5665</c:v>
                </c:pt>
                <c:pt idx="34">
                  <c:v>120.30000000000003</c:v>
                </c:pt>
                <c:pt idx="35">
                  <c:v>106.44505975865574</c:v>
                </c:pt>
                <c:pt idx="36">
                  <c:v>92.724543587196166</c:v>
                </c:pt>
                <c:pt idx="37">
                  <c:v>89.729698928728169</c:v>
                </c:pt>
                <c:pt idx="38">
                  <c:v>74.602585253789172</c:v>
                </c:pt>
                <c:pt idx="39">
                  <c:v>124.33333333333331</c:v>
                </c:pt>
                <c:pt idx="40">
                  <c:v>82</c:v>
                </c:pt>
                <c:pt idx="41">
                  <c:v>118.66666666666667</c:v>
                </c:pt>
                <c:pt idx="42">
                  <c:v>98.333333333333329</c:v>
                </c:pt>
                <c:pt idx="43">
                  <c:v>118.33333333333339</c:v>
                </c:pt>
                <c:pt idx="44">
                  <c:v>108.6666666666667</c:v>
                </c:pt>
                <c:pt idx="45">
                  <c:v>80.5</c:v>
                </c:pt>
                <c:pt idx="46">
                  <c:v>94.333333333333343</c:v>
                </c:pt>
                <c:pt idx="47">
                  <c:v>101.66666666666667</c:v>
                </c:pt>
                <c:pt idx="48">
                  <c:v>122.16666666666667</c:v>
                </c:pt>
                <c:pt idx="49">
                  <c:v>98.599166666666662</c:v>
                </c:pt>
                <c:pt idx="50">
                  <c:v>91.115166666666667</c:v>
                </c:pt>
                <c:pt idx="51">
                  <c:v>74.416000000000025</c:v>
                </c:pt>
                <c:pt idx="52">
                  <c:v>86.992999999999995</c:v>
                </c:pt>
                <c:pt idx="53">
                  <c:v>104.27183333333332</c:v>
                </c:pt>
                <c:pt idx="54">
                  <c:v>86.15077633058462</c:v>
                </c:pt>
                <c:pt idx="55">
                  <c:v>86.782689115405574</c:v>
                </c:pt>
                <c:pt idx="56">
                  <c:v>89.956658365508559</c:v>
                </c:pt>
                <c:pt idx="57">
                  <c:v>87.138812751063014</c:v>
                </c:pt>
                <c:pt idx="58">
                  <c:v>94.925753733186824</c:v>
                </c:pt>
                <c:pt idx="59">
                  <c:v>98.868671852945369</c:v>
                </c:pt>
                <c:pt idx="60">
                  <c:v>97.899555554516169</c:v>
                </c:pt>
                <c:pt idx="61">
                  <c:v>71.951965615281836</c:v>
                </c:pt>
                <c:pt idx="62">
                  <c:v>91.409345629780603</c:v>
                </c:pt>
                <c:pt idx="63">
                  <c:v>88.095154914353174</c:v>
                </c:pt>
                <c:pt idx="64">
                  <c:v>75.003796579157509</c:v>
                </c:pt>
                <c:pt idx="65">
                  <c:v>64.848392169379537</c:v>
                </c:pt>
                <c:pt idx="66">
                  <c:v>89.376438029946286</c:v>
                </c:pt>
                <c:pt idx="67">
                  <c:v>75.769739979562431</c:v>
                </c:pt>
                <c:pt idx="68">
                  <c:v>85.622980180915846</c:v>
                </c:pt>
                <c:pt idx="69">
                  <c:v>75.805541234192546</c:v>
                </c:pt>
                <c:pt idx="70">
                  <c:v>90.591988724640856</c:v>
                </c:pt>
                <c:pt idx="71">
                  <c:v>96.341855140642494</c:v>
                </c:pt>
                <c:pt idx="72">
                  <c:v>79.367453794585032</c:v>
                </c:pt>
                <c:pt idx="73">
                  <c:v>104.70226249172659</c:v>
                </c:pt>
                <c:pt idx="74">
                  <c:v>78.649707700462784</c:v>
                </c:pt>
                <c:pt idx="75">
                  <c:v>95.982760554274407</c:v>
                </c:pt>
                <c:pt idx="76">
                  <c:v>102.21125283154859</c:v>
                </c:pt>
                <c:pt idx="77">
                  <c:v>99.164113982701821</c:v>
                </c:pt>
                <c:pt idx="78">
                  <c:v>95.535031616527391</c:v>
                </c:pt>
                <c:pt idx="79">
                  <c:v>81.648537264637241</c:v>
                </c:pt>
                <c:pt idx="80">
                  <c:v>90.852873152253352</c:v>
                </c:pt>
                <c:pt idx="81">
                  <c:v>91.146146103305497</c:v>
                </c:pt>
                <c:pt idx="82">
                  <c:v>100.7236175310409</c:v>
                </c:pt>
                <c:pt idx="83">
                  <c:v>89.741195527656359</c:v>
                </c:pt>
                <c:pt idx="84">
                  <c:v>95.205830479499411</c:v>
                </c:pt>
                <c:pt idx="85">
                  <c:v>104.53973542846992</c:v>
                </c:pt>
                <c:pt idx="86">
                  <c:v>99.269335145655845</c:v>
                </c:pt>
                <c:pt idx="87">
                  <c:v>102.18672311110157</c:v>
                </c:pt>
                <c:pt idx="88">
                  <c:v>89.080574705071328</c:v>
                </c:pt>
                <c:pt idx="89">
                  <c:v>91.27584376037872</c:v>
                </c:pt>
                <c:pt idx="90">
                  <c:v>109.49192302659043</c:v>
                </c:pt>
                <c:pt idx="91">
                  <c:v>65.692418506144023</c:v>
                </c:pt>
                <c:pt idx="92">
                  <c:v>72.406730579373104</c:v>
                </c:pt>
                <c:pt idx="93">
                  <c:v>81.496289040052986</c:v>
                </c:pt>
                <c:pt idx="94">
                  <c:v>72.439657215118615</c:v>
                </c:pt>
                <c:pt idx="95">
                  <c:v>94.928926416788855</c:v>
                </c:pt>
                <c:pt idx="96">
                  <c:v>106.25487092530786</c:v>
                </c:pt>
                <c:pt idx="97">
                  <c:v>100.13722575380469</c:v>
                </c:pt>
                <c:pt idx="98">
                  <c:v>98.947947538201319</c:v>
                </c:pt>
                <c:pt idx="99">
                  <c:v>87.566066575309847</c:v>
                </c:pt>
                <c:pt idx="100">
                  <c:v>81.318838215702442</c:v>
                </c:pt>
                <c:pt idx="101">
                  <c:v>77.184146056444405</c:v>
                </c:pt>
                <c:pt idx="102">
                  <c:v>76.469859600680905</c:v>
                </c:pt>
                <c:pt idx="103">
                  <c:v>94.220175171029751</c:v>
                </c:pt>
                <c:pt idx="104">
                  <c:v>91.748486629785347</c:v>
                </c:pt>
                <c:pt idx="105">
                  <c:v>99.593375609646074</c:v>
                </c:pt>
                <c:pt idx="106">
                  <c:v>85.509270614219119</c:v>
                </c:pt>
                <c:pt idx="107">
                  <c:v>79.459962114706741</c:v>
                </c:pt>
                <c:pt idx="108">
                  <c:v>75.061511813617315</c:v>
                </c:pt>
                <c:pt idx="109">
                  <c:v>76.121243360516644</c:v>
                </c:pt>
                <c:pt idx="110">
                  <c:v>92.487983456350008</c:v>
                </c:pt>
                <c:pt idx="111">
                  <c:v>89.835216476979411</c:v>
                </c:pt>
                <c:pt idx="112">
                  <c:v>77.88123988017648</c:v>
                </c:pt>
                <c:pt idx="113">
                  <c:v>116.39008390391378</c:v>
                </c:pt>
                <c:pt idx="114">
                  <c:v>124.74742290200824</c:v>
                </c:pt>
                <c:pt idx="115">
                  <c:v>138.58674986343121</c:v>
                </c:pt>
                <c:pt idx="116">
                  <c:v>153.90030348780982</c:v>
                </c:pt>
                <c:pt idx="117">
                  <c:v>98.321115180375429</c:v>
                </c:pt>
                <c:pt idx="118">
                  <c:v>100.31757951878953</c:v>
                </c:pt>
                <c:pt idx="119">
                  <c:v>87.376852267661604</c:v>
                </c:pt>
                <c:pt idx="120">
                  <c:v>101.7943815624254</c:v>
                </c:pt>
                <c:pt idx="121">
                  <c:v>76.494708483860094</c:v>
                </c:pt>
                <c:pt idx="126">
                  <c:v>106.96124193712497</c:v>
                </c:pt>
                <c:pt idx="127">
                  <c:v>103.19822147618386</c:v>
                </c:pt>
                <c:pt idx="128">
                  <c:v>101.31489927418872</c:v>
                </c:pt>
                <c:pt idx="129">
                  <c:v>98.37874676246652</c:v>
                </c:pt>
                <c:pt idx="130">
                  <c:v>104.86864535661822</c:v>
                </c:pt>
                <c:pt idx="131">
                  <c:v>170.47488809600051</c:v>
                </c:pt>
                <c:pt idx="132">
                  <c:v>99.964675530414027</c:v>
                </c:pt>
                <c:pt idx="133">
                  <c:v>115.75899696015549</c:v>
                </c:pt>
                <c:pt idx="134">
                  <c:v>84.754808844288661</c:v>
                </c:pt>
                <c:pt idx="135">
                  <c:v>104.62324254916157</c:v>
                </c:pt>
                <c:pt idx="136">
                  <c:v>98.720293029595183</c:v>
                </c:pt>
                <c:pt idx="137">
                  <c:v>71.235742128695463</c:v>
                </c:pt>
                <c:pt idx="138">
                  <c:v>101.41645360129584</c:v>
                </c:pt>
                <c:pt idx="139">
                  <c:v>104.62645383929527</c:v>
                </c:pt>
                <c:pt idx="140">
                  <c:v>139.34044121170044</c:v>
                </c:pt>
                <c:pt idx="141">
                  <c:v>79.10632924784754</c:v>
                </c:pt>
                <c:pt idx="142">
                  <c:v>94.440237548207975</c:v>
                </c:pt>
                <c:pt idx="143">
                  <c:v>107.99471469614758</c:v>
                </c:pt>
                <c:pt idx="144">
                  <c:v>89.758939706507974</c:v>
                </c:pt>
                <c:pt idx="145">
                  <c:v>91.800918315559869</c:v>
                </c:pt>
                <c:pt idx="146">
                  <c:v>86.607986222398466</c:v>
                </c:pt>
                <c:pt idx="147">
                  <c:v>69.113061538073993</c:v>
                </c:pt>
                <c:pt idx="148">
                  <c:v>103.35190315516373</c:v>
                </c:pt>
                <c:pt idx="149">
                  <c:v>101.54894635714919</c:v>
                </c:pt>
                <c:pt idx="150">
                  <c:v>101.83897098937933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18-4A25-A246-E2C7067C8F10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spikes'!$BH$195:$BH$198</c:f>
              <c:numCache>
                <c:formatCode>General</c:formatCode>
                <c:ptCount val="4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spikes'!$BA$198,'rolling spikes'!$BA$198)</c:f>
              <c:numCache>
                <c:formatCode>0.00</c:formatCode>
                <c:ptCount val="2"/>
                <c:pt idx="0">
                  <c:v>130.03841062717797</c:v>
                </c:pt>
                <c:pt idx="1">
                  <c:v>130.03841062717797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18-4A25-A246-E2C7067C8F10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spikes'!$BH$195:$BH$196</c:f>
              <c:numCache>
                <c:formatCode>General</c:formatCode>
                <c:ptCount val="2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spikes'!$BA$200,'rolling spikes'!$BA$200)</c:f>
              <c:numCache>
                <c:formatCode>0.00</c:formatCode>
                <c:ptCount val="2"/>
                <c:pt idx="0">
                  <c:v>147.44688979995937</c:v>
                </c:pt>
                <c:pt idx="1">
                  <c:v>147.44688979995937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18-4A25-A246-E2C7067C8F10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spikes'!$BH$195:$BH$196</c:f>
              <c:numCache>
                <c:formatCode>General</c:formatCode>
                <c:ptCount val="2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spikes'!$BA$199,'rolling spikes'!$BA$199)</c:f>
              <c:numCache>
                <c:formatCode>0.00</c:formatCode>
                <c:ptCount val="2"/>
                <c:pt idx="0">
                  <c:v>60.40449393605234</c:v>
                </c:pt>
                <c:pt idx="1">
                  <c:v>60.40449393605234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18-4A25-A246-E2C7067C8F10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spikes'!$BH$195:$BH$196</c:f>
              <c:numCache>
                <c:formatCode>General</c:formatCode>
                <c:ptCount val="2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spikes'!$BA$201,'rolling spikes'!$BA$201)</c:f>
              <c:numCache>
                <c:formatCode>0.00</c:formatCode>
                <c:ptCount val="2"/>
                <c:pt idx="0">
                  <c:v>42.996014763270935</c:v>
                </c:pt>
                <c:pt idx="1">
                  <c:v>42.996014763270935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18-4A25-A246-E2C7067C8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1840"/>
        <c:axId val="205816960"/>
      </c:scatterChart>
      <c:valAx>
        <c:axId val="21253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6960"/>
        <c:crosses val="autoZero"/>
        <c:crossBetween val="midCat"/>
      </c:valAx>
      <c:valAx>
        <c:axId val="2058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TOC Recovery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spikes'!$BH$32:$BH$193</c:f>
              <c:numCache>
                <c:formatCode>General</c:formatCode>
                <c:ptCount val="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</c:numCache>
            </c:numRef>
          </c:xVal>
          <c:yVal>
            <c:numRef>
              <c:f>'rolling spikes'!$AV$32:$AV$193</c:f>
              <c:numCache>
                <c:formatCode>General</c:formatCode>
                <c:ptCount val="162"/>
                <c:pt idx="0">
                  <c:v>105.16675000000001</c:v>
                </c:pt>
                <c:pt idx="1">
                  <c:v>101.35864999999998</c:v>
                </c:pt>
                <c:pt idx="2">
                  <c:v>99.083049999999986</c:v>
                </c:pt>
                <c:pt idx="3">
                  <c:v>117.623</c:v>
                </c:pt>
                <c:pt idx="4">
                  <c:v>98.483349999999987</c:v>
                </c:pt>
                <c:pt idx="5">
                  <c:v>73.039250000000024</c:v>
                </c:pt>
                <c:pt idx="6">
                  <c:v>90.824050000000014</c:v>
                </c:pt>
                <c:pt idx="7">
                  <c:v>109.39880000000005</c:v>
                </c:pt>
                <c:pt idx="8">
                  <c:v>107.9712</c:v>
                </c:pt>
                <c:pt idx="9">
                  <c:v>32.985199999999978</c:v>
                </c:pt>
                <c:pt idx="10">
                  <c:v>85.717400000000026</c:v>
                </c:pt>
                <c:pt idx="11">
                  <c:v>115.71260000000002</c:v>
                </c:pt>
                <c:pt idx="12">
                  <c:v>91.046399999999991</c:v>
                </c:pt>
                <c:pt idx="13">
                  <c:v>84.381249999999994</c:v>
                </c:pt>
                <c:pt idx="14">
                  <c:v>99.903150000000025</c:v>
                </c:pt>
                <c:pt idx="15">
                  <c:v>102.34994999999998</c:v>
                </c:pt>
                <c:pt idx="16">
                  <c:v>103.08595000000007</c:v>
                </c:pt>
                <c:pt idx="17">
                  <c:v>91.380550000000014</c:v>
                </c:pt>
                <c:pt idx="18">
                  <c:v>80.754350000000017</c:v>
                </c:pt>
                <c:pt idx="19">
                  <c:v>75.608700000000084</c:v>
                </c:pt>
                <c:pt idx="20">
                  <c:v>80.162300000000002</c:v>
                </c:pt>
                <c:pt idx="21">
                  <c:v>95.339300000000009</c:v>
                </c:pt>
                <c:pt idx="22">
                  <c:v>95.621000000000052</c:v>
                </c:pt>
                <c:pt idx="23">
                  <c:v>134.56624999999994</c:v>
                </c:pt>
                <c:pt idx="24">
                  <c:v>109.30905000000003</c:v>
                </c:pt>
                <c:pt idx="25">
                  <c:v>70.261500000000041</c:v>
                </c:pt>
                <c:pt idx="26">
                  <c:v>62.343500000000006</c:v>
                </c:pt>
                <c:pt idx="27">
                  <c:v>98.02445000000003</c:v>
                </c:pt>
                <c:pt idx="28">
                  <c:v>98.415100000000024</c:v>
                </c:pt>
                <c:pt idx="29">
                  <c:v>88.667100000000048</c:v>
                </c:pt>
                <c:pt idx="30">
                  <c:v>86.595449999999985</c:v>
                </c:pt>
                <c:pt idx="31">
                  <c:v>114.76844999999999</c:v>
                </c:pt>
                <c:pt idx="32">
                  <c:v>123.47949999999999</c:v>
                </c:pt>
                <c:pt idx="33">
                  <c:v>111.98859999999999</c:v>
                </c:pt>
                <c:pt idx="34">
                  <c:v>105.72059999999996</c:v>
                </c:pt>
                <c:pt idx="35">
                  <c:v>117.87461233286824</c:v>
                </c:pt>
                <c:pt idx="36">
                  <c:v>96.913371050406042</c:v>
                </c:pt>
                <c:pt idx="37">
                  <c:v>110.36787127437928</c:v>
                </c:pt>
                <c:pt idx="38">
                  <c:v>101.11108562544597</c:v>
                </c:pt>
                <c:pt idx="39">
                  <c:v>112.66666666666669</c:v>
                </c:pt>
                <c:pt idx="40">
                  <c:v>107.08333333333331</c:v>
                </c:pt>
                <c:pt idx="41">
                  <c:v>139.86666666666667</c:v>
                </c:pt>
                <c:pt idx="42">
                  <c:v>106.60000000000002</c:v>
                </c:pt>
                <c:pt idx="43">
                  <c:v>110.5</c:v>
                </c:pt>
                <c:pt idx="44">
                  <c:v>119.66666666666669</c:v>
                </c:pt>
                <c:pt idx="45">
                  <c:v>78.966666666666654</c:v>
                </c:pt>
                <c:pt idx="46">
                  <c:v>117.10000000000002</c:v>
                </c:pt>
                <c:pt idx="47">
                  <c:v>133.86666666666667</c:v>
                </c:pt>
                <c:pt idx="48">
                  <c:v>124.56666666666665</c:v>
                </c:pt>
                <c:pt idx="49">
                  <c:v>114.81708333333333</c:v>
                </c:pt>
                <c:pt idx="50">
                  <c:v>107.65808333333334</c:v>
                </c:pt>
                <c:pt idx="51">
                  <c:v>106.95296666666667</c:v>
                </c:pt>
                <c:pt idx="52">
                  <c:v>84.072866666666656</c:v>
                </c:pt>
                <c:pt idx="53">
                  <c:v>90.289416666666682</c:v>
                </c:pt>
                <c:pt idx="54">
                  <c:v>83.385764854907904</c:v>
                </c:pt>
                <c:pt idx="55">
                  <c:v>79.435522858746367</c:v>
                </c:pt>
                <c:pt idx="56">
                  <c:v>94.516835008203458</c:v>
                </c:pt>
                <c:pt idx="57">
                  <c:v>90.694270018913869</c:v>
                </c:pt>
                <c:pt idx="58">
                  <c:v>93.988660266168424</c:v>
                </c:pt>
                <c:pt idx="59">
                  <c:v>101.09323546675189</c:v>
                </c:pt>
                <c:pt idx="60">
                  <c:v>98.347635714787032</c:v>
                </c:pt>
                <c:pt idx="61">
                  <c:v>83.041345439996775</c:v>
                </c:pt>
                <c:pt idx="62">
                  <c:v>82.074329283215491</c:v>
                </c:pt>
                <c:pt idx="63">
                  <c:v>92.674175074288542</c:v>
                </c:pt>
                <c:pt idx="64">
                  <c:v>84.707306178506997</c:v>
                </c:pt>
                <c:pt idx="65">
                  <c:v>84.826106184590984</c:v>
                </c:pt>
                <c:pt idx="66">
                  <c:v>93.429365459771901</c:v>
                </c:pt>
                <c:pt idx="67">
                  <c:v>88.788677710849356</c:v>
                </c:pt>
                <c:pt idx="68">
                  <c:v>96.307956236890618</c:v>
                </c:pt>
                <c:pt idx="69">
                  <c:v>88.086822586936108</c:v>
                </c:pt>
                <c:pt idx="70">
                  <c:v>116.00665217273117</c:v>
                </c:pt>
                <c:pt idx="71">
                  <c:v>118.01937083049879</c:v>
                </c:pt>
                <c:pt idx="72">
                  <c:v>79.023996865796732</c:v>
                </c:pt>
                <c:pt idx="73">
                  <c:v>74.560435820611644</c:v>
                </c:pt>
                <c:pt idx="74">
                  <c:v>85.834265980154612</c:v>
                </c:pt>
                <c:pt idx="75">
                  <c:v>100.74035996205112</c:v>
                </c:pt>
                <c:pt idx="76">
                  <c:v>102.23749933113807</c:v>
                </c:pt>
                <c:pt idx="77">
                  <c:v>105.2337266999711</c:v>
                </c:pt>
                <c:pt idx="78">
                  <c:v>75.363158188112038</c:v>
                </c:pt>
                <c:pt idx="79">
                  <c:v>114.0358991797543</c:v>
                </c:pt>
                <c:pt idx="80">
                  <c:v>95.68066215310796</c:v>
                </c:pt>
                <c:pt idx="81">
                  <c:v>99.134008976251906</c:v>
                </c:pt>
                <c:pt idx="82">
                  <c:v>88.733795776099925</c:v>
                </c:pt>
                <c:pt idx="83">
                  <c:v>98.292772203647246</c:v>
                </c:pt>
                <c:pt idx="84">
                  <c:v>81.927819499993262</c:v>
                </c:pt>
                <c:pt idx="85">
                  <c:v>86.083882045168892</c:v>
                </c:pt>
                <c:pt idx="86">
                  <c:v>95.283831567420705</c:v>
                </c:pt>
                <c:pt idx="87">
                  <c:v>96.726250548619674</c:v>
                </c:pt>
                <c:pt idx="88">
                  <c:v>78.016715119351019</c:v>
                </c:pt>
                <c:pt idx="89">
                  <c:v>84.359040743665602</c:v>
                </c:pt>
                <c:pt idx="90">
                  <c:v>116.10585193539126</c:v>
                </c:pt>
                <c:pt idx="91">
                  <c:v>91.391518344147599</c:v>
                </c:pt>
                <c:pt idx="92">
                  <c:v>77.930043940676967</c:v>
                </c:pt>
                <c:pt idx="93">
                  <c:v>86.994932313843336</c:v>
                </c:pt>
                <c:pt idx="94">
                  <c:v>94.416411840905525</c:v>
                </c:pt>
                <c:pt idx="95">
                  <c:v>98.434319537514057</c:v>
                </c:pt>
                <c:pt idx="96">
                  <c:v>86.672321564040203</c:v>
                </c:pt>
                <c:pt idx="97">
                  <c:v>78.321240744461775</c:v>
                </c:pt>
                <c:pt idx="98">
                  <c:v>42.699002381337067</c:v>
                </c:pt>
                <c:pt idx="99">
                  <c:v>76.991636495257353</c:v>
                </c:pt>
                <c:pt idx="100">
                  <c:v>60.118838719813162</c:v>
                </c:pt>
                <c:pt idx="101">
                  <c:v>124.61324981888579</c:v>
                </c:pt>
                <c:pt idx="102">
                  <c:v>150.65366798452919</c:v>
                </c:pt>
                <c:pt idx="103">
                  <c:v>96.466103647997912</c:v>
                </c:pt>
                <c:pt idx="104">
                  <c:v>96.078708879133046</c:v>
                </c:pt>
                <c:pt idx="105">
                  <c:v>135.01660034681998</c:v>
                </c:pt>
                <c:pt idx="106">
                  <c:v>122.87445206558019</c:v>
                </c:pt>
                <c:pt idx="107">
                  <c:v>46.164037555764232</c:v>
                </c:pt>
                <c:pt idx="108">
                  <c:v>38.751689212333844</c:v>
                </c:pt>
                <c:pt idx="109">
                  <c:v>18.226347319118002</c:v>
                </c:pt>
                <c:pt idx="110">
                  <c:v>25.382282065509131</c:v>
                </c:pt>
                <c:pt idx="111">
                  <c:v>66.628911375106526</c:v>
                </c:pt>
                <c:pt idx="112">
                  <c:v>65.03737435981806</c:v>
                </c:pt>
                <c:pt idx="113">
                  <c:v>100.90567762331783</c:v>
                </c:pt>
                <c:pt idx="114">
                  <c:v>118.26792637944995</c:v>
                </c:pt>
                <c:pt idx="115">
                  <c:v>105.49046059995055</c:v>
                </c:pt>
                <c:pt idx="116">
                  <c:v>115.36122558716859</c:v>
                </c:pt>
                <c:pt idx="117">
                  <c:v>102.25671093357164</c:v>
                </c:pt>
                <c:pt idx="118">
                  <c:v>100.58814500174306</c:v>
                </c:pt>
                <c:pt idx="119">
                  <c:v>94.687039574489035</c:v>
                </c:pt>
                <c:pt idx="120">
                  <c:v>98.636395998729213</c:v>
                </c:pt>
                <c:pt idx="121">
                  <c:v>71.372172882828679</c:v>
                </c:pt>
                <c:pt idx="122">
                  <c:v>96.325153722827054</c:v>
                </c:pt>
                <c:pt idx="123">
                  <c:v>88.124305402903374</c:v>
                </c:pt>
                <c:pt idx="124">
                  <c:v>89.290646115254887</c:v>
                </c:pt>
                <c:pt idx="125">
                  <c:v>79.060716461280009</c:v>
                </c:pt>
                <c:pt idx="126">
                  <c:v>70.026644849479737</c:v>
                </c:pt>
                <c:pt idx="127">
                  <c:v>90.100004582227044</c:v>
                </c:pt>
                <c:pt idx="128">
                  <c:v>100.04843714423123</c:v>
                </c:pt>
                <c:pt idx="129">
                  <c:v>92.755582642262567</c:v>
                </c:pt>
                <c:pt idx="130">
                  <c:v>93.322202921266211</c:v>
                </c:pt>
                <c:pt idx="131">
                  <c:v>-19.079979124697218</c:v>
                </c:pt>
                <c:pt idx="132">
                  <c:v>95.066206691804027</c:v>
                </c:pt>
                <c:pt idx="133">
                  <c:v>111.28783045660583</c:v>
                </c:pt>
                <c:pt idx="134">
                  <c:v>92.417044333902254</c:v>
                </c:pt>
                <c:pt idx="135">
                  <c:v>98.308945699661919</c:v>
                </c:pt>
                <c:pt idx="136">
                  <c:v>86.087038767340843</c:v>
                </c:pt>
                <c:pt idx="137">
                  <c:v>75.414335699809882</c:v>
                </c:pt>
                <c:pt idx="138">
                  <c:v>101.3842651860935</c:v>
                </c:pt>
                <c:pt idx="139">
                  <c:v>103.06192801586026</c:v>
                </c:pt>
                <c:pt idx="140">
                  <c:v>110.55231606114064</c:v>
                </c:pt>
                <c:pt idx="141">
                  <c:v>93.200608011337224</c:v>
                </c:pt>
                <c:pt idx="142">
                  <c:v>91.966643163255</c:v>
                </c:pt>
                <c:pt idx="143">
                  <c:v>100.91217844921644</c:v>
                </c:pt>
                <c:pt idx="144">
                  <c:v>88.203704944192793</c:v>
                </c:pt>
                <c:pt idx="145">
                  <c:v>92.705346396079634</c:v>
                </c:pt>
                <c:pt idx="146">
                  <c:v>91.846262727221699</c:v>
                </c:pt>
                <c:pt idx="147">
                  <c:v>86.131835257333861</c:v>
                </c:pt>
                <c:pt idx="148">
                  <c:v>91.897814100645192</c:v>
                </c:pt>
                <c:pt idx="149">
                  <c:v>93.855894402743886</c:v>
                </c:pt>
                <c:pt idx="150">
                  <c:v>84.860929136357115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EB-4B43-B6F3-B15A94A888F1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spikes'!$BH$195:$BH$198</c:f>
              <c:numCache>
                <c:formatCode>General</c:formatCode>
                <c:ptCount val="4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spikes'!$AV$198,'rolling spikes'!$AV$198)</c:f>
              <c:numCache>
                <c:formatCode>0.00</c:formatCode>
                <c:ptCount val="2"/>
                <c:pt idx="0">
                  <c:v>137.06772263078093</c:v>
                </c:pt>
                <c:pt idx="1">
                  <c:v>137.06772263078093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EB-4B43-B6F3-B15A94A888F1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spikes'!$BH$195:$BH$196</c:f>
              <c:numCache>
                <c:formatCode>General</c:formatCode>
                <c:ptCount val="2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spikes'!$AV$200,'rolling spikes'!$AV$200)</c:f>
              <c:numCache>
                <c:formatCode>0.00</c:formatCode>
                <c:ptCount val="2"/>
                <c:pt idx="0">
                  <c:v>158.89483317949049</c:v>
                </c:pt>
                <c:pt idx="1">
                  <c:v>158.89483317949049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EB-4B43-B6F3-B15A94A888F1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spikes'!$BH$195:$BH$196</c:f>
              <c:numCache>
                <c:formatCode>General</c:formatCode>
                <c:ptCount val="2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spikes'!$AV$199,'rolling spikes'!$AV$199)</c:f>
              <c:numCache>
                <c:formatCode>0.00</c:formatCode>
                <c:ptCount val="2"/>
                <c:pt idx="0">
                  <c:v>49.759280435942799</c:v>
                </c:pt>
                <c:pt idx="1">
                  <c:v>49.759280435942799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EB-4B43-B6F3-B15A94A888F1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spikes'!$BH$195:$BH$196</c:f>
              <c:numCache>
                <c:formatCode>General</c:formatCode>
                <c:ptCount val="2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spikes'!$AV$201,'rolling spikes'!$AV$201)</c:f>
              <c:numCache>
                <c:formatCode>0.00</c:formatCode>
                <c:ptCount val="2"/>
                <c:pt idx="0">
                  <c:v>27.932169887233258</c:v>
                </c:pt>
                <c:pt idx="1">
                  <c:v>27.932169887233258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EB-4B43-B6F3-B15A94A88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91616"/>
        <c:axId val="205794688"/>
      </c:scatterChart>
      <c:valAx>
        <c:axId val="2057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4688"/>
        <c:crosses val="autoZero"/>
        <c:crossBetween val="midCat"/>
      </c:valAx>
      <c:valAx>
        <c:axId val="20579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TC Recovery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spikes'!$BH$32:$BH$193</c:f>
              <c:numCache>
                <c:formatCode>General</c:formatCode>
                <c:ptCount val="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</c:numCache>
            </c:numRef>
          </c:xVal>
          <c:yVal>
            <c:numRef>
              <c:f>'rolling spikes'!$AQ$32:$AQ$193</c:f>
              <c:numCache>
                <c:formatCode>h:mm:ss\ AM/PM</c:formatCode>
                <c:ptCount val="162"/>
                <c:pt idx="54" formatCode="General">
                  <c:v>78.114552755497343</c:v>
                </c:pt>
                <c:pt idx="55" formatCode="General">
                  <c:v>83.329339270322919</c:v>
                </c:pt>
                <c:pt idx="56" formatCode="General">
                  <c:v>96.84838378020153</c:v>
                </c:pt>
                <c:pt idx="57" formatCode="General">
                  <c:v>94.207622523036889</c:v>
                </c:pt>
                <c:pt idx="58" formatCode="General">
                  <c:v>97.04637781408853</c:v>
                </c:pt>
                <c:pt idx="59" formatCode="General">
                  <c:v>101.12707412890113</c:v>
                </c:pt>
                <c:pt idx="60" formatCode="General">
                  <c:v>100.56051084821418</c:v>
                </c:pt>
                <c:pt idx="61" formatCode="General">
                  <c:v>89.664748776676504</c:v>
                </c:pt>
                <c:pt idx="62" formatCode="General">
                  <c:v>93.95794921796977</c:v>
                </c:pt>
                <c:pt idx="63" formatCode="General">
                  <c:v>92.816026610014589</c:v>
                </c:pt>
                <c:pt idx="64" formatCode="General">
                  <c:v>96.618250570358512</c:v>
                </c:pt>
                <c:pt idx="65" formatCode="General">
                  <c:v>92.454654176240382</c:v>
                </c:pt>
                <c:pt idx="66" formatCode="General">
                  <c:v>98.604296459064514</c:v>
                </c:pt>
                <c:pt idx="67" formatCode="General">
                  <c:v>96.377747829343704</c:v>
                </c:pt>
                <c:pt idx="68" formatCode="General">
                  <c:v>90.934592164087846</c:v>
                </c:pt>
                <c:pt idx="69" formatCode="General">
                  <c:v>96.285665500168548</c:v>
                </c:pt>
                <c:pt idx="70" formatCode="General">
                  <c:v>103.93568397004256</c:v>
                </c:pt>
                <c:pt idx="71" formatCode="General">
                  <c:v>105.38110260222618</c:v>
                </c:pt>
                <c:pt idx="72" formatCode="General">
                  <c:v>77.949101579219203</c:v>
                </c:pt>
                <c:pt idx="73" formatCode="General">
                  <c:v>99.611250087482034</c:v>
                </c:pt>
                <c:pt idx="74" formatCode="General">
                  <c:v>87.782250786038048</c:v>
                </c:pt>
                <c:pt idx="75" formatCode="General">
                  <c:v>99.992379640255251</c:v>
                </c:pt>
                <c:pt idx="76" formatCode="General">
                  <c:v>95.443108110515965</c:v>
                </c:pt>
                <c:pt idx="77" formatCode="General">
                  <c:v>101.09428668306936</c:v>
                </c:pt>
                <c:pt idx="78" formatCode="General">
                  <c:v>120.80311229926338</c:v>
                </c:pt>
                <c:pt idx="79" formatCode="General">
                  <c:v>55.142455140051702</c:v>
                </c:pt>
                <c:pt idx="80" formatCode="General">
                  <c:v>95.346675023981945</c:v>
                </c:pt>
                <c:pt idx="81" formatCode="General">
                  <c:v>90.941625702925805</c:v>
                </c:pt>
                <c:pt idx="82" formatCode="General">
                  <c:v>100.5952310419346</c:v>
                </c:pt>
                <c:pt idx="83" formatCode="General">
                  <c:v>92.181693019363394</c:v>
                </c:pt>
                <c:pt idx="84" formatCode="General">
                  <c:v>98.951144285274992</c:v>
                </c:pt>
                <c:pt idx="85" formatCode="General">
                  <c:v>97.48965909600507</c:v>
                </c:pt>
                <c:pt idx="86" formatCode="General">
                  <c:v>104.74980169799595</c:v>
                </c:pt>
                <c:pt idx="87" formatCode="General">
                  <c:v>112.07442158774873</c:v>
                </c:pt>
                <c:pt idx="88" formatCode="General">
                  <c:v>110.45697720406339</c:v>
                </c:pt>
                <c:pt idx="89" formatCode="General">
                  <c:v>99.211437612899275</c:v>
                </c:pt>
                <c:pt idx="90" formatCode="General">
                  <c:v>105.17225114043272</c:v>
                </c:pt>
                <c:pt idx="91" formatCode="General">
                  <c:v>93.460868489810949</c:v>
                </c:pt>
                <c:pt idx="92" formatCode="General">
                  <c:v>95.845390316754447</c:v>
                </c:pt>
                <c:pt idx="93" formatCode="General">
                  <c:v>74.715959728960556</c:v>
                </c:pt>
                <c:pt idx="94" formatCode="General">
                  <c:v>90.822277822565908</c:v>
                </c:pt>
                <c:pt idx="95" formatCode="General">
                  <c:v>100.53326840246046</c:v>
                </c:pt>
                <c:pt idx="96" formatCode="General">
                  <c:v>104.60508165192914</c:v>
                </c:pt>
                <c:pt idx="97" formatCode="General">
                  <c:v>91.348052657729326</c:v>
                </c:pt>
                <c:pt idx="98" formatCode="General">
                  <c:v>91.122366819763826</c:v>
                </c:pt>
                <c:pt idx="99" formatCode="General">
                  <c:v>116.94490691318994</c:v>
                </c:pt>
                <c:pt idx="100" formatCode="General">
                  <c:v>83.351117538937942</c:v>
                </c:pt>
                <c:pt idx="101" formatCode="General">
                  <c:v>118.89872802132743</c:v>
                </c:pt>
                <c:pt idx="102" formatCode="General">
                  <c:v>107.1887524260636</c:v>
                </c:pt>
                <c:pt idx="103" formatCode="General">
                  <c:v>111.59336477416561</c:v>
                </c:pt>
                <c:pt idx="104" formatCode="General">
                  <c:v>105.83844950506652</c:v>
                </c:pt>
                <c:pt idx="105" formatCode="General">
                  <c:v>119.05319934285615</c:v>
                </c:pt>
                <c:pt idx="106" formatCode="General">
                  <c:v>106.40258876862879</c:v>
                </c:pt>
                <c:pt idx="107" formatCode="General">
                  <c:v>77.062513508383233</c:v>
                </c:pt>
                <c:pt idx="108" formatCode="General">
                  <c:v>73.683493850186252</c:v>
                </c:pt>
                <c:pt idx="109" formatCode="General">
                  <c:v>61.265070351261215</c:v>
                </c:pt>
                <c:pt idx="110" formatCode="General">
                  <c:v>68.004835275929224</c:v>
                </c:pt>
                <c:pt idx="111" formatCode="General">
                  <c:v>85.832609020886622</c:v>
                </c:pt>
                <c:pt idx="112" formatCode="General">
                  <c:v>83.596010513242334</c:v>
                </c:pt>
                <c:pt idx="113" formatCode="General">
                  <c:v>94.050490815638895</c:v>
                </c:pt>
                <c:pt idx="114" formatCode="General">
                  <c:v>103.01602044469026</c:v>
                </c:pt>
                <c:pt idx="115" formatCode="General">
                  <c:v>104.71841692648638</c:v>
                </c:pt>
                <c:pt idx="116" formatCode="General">
                  <c:v>101.63700953620268</c:v>
                </c:pt>
                <c:pt idx="117" formatCode="General">
                  <c:v>94.729547137131732</c:v>
                </c:pt>
                <c:pt idx="118" formatCode="General">
                  <c:v>94.855606683534901</c:v>
                </c:pt>
                <c:pt idx="119" formatCode="General">
                  <c:v>91.487094126967591</c:v>
                </c:pt>
                <c:pt idx="120" formatCode="General">
                  <c:v>93.413138213851127</c:v>
                </c:pt>
                <c:pt idx="121" formatCode="General">
                  <c:v>80.428819525545336</c:v>
                </c:pt>
                <c:pt idx="122" formatCode="General">
                  <c:v>96.017372556752946</c:v>
                </c:pt>
                <c:pt idx="123" formatCode="General">
                  <c:v>93.455191651914205</c:v>
                </c:pt>
                <c:pt idx="124" formatCode="General">
                  <c:v>86.66029922362415</c:v>
                </c:pt>
                <c:pt idx="125" formatCode="General">
                  <c:v>84.85233871548256</c:v>
                </c:pt>
                <c:pt idx="126" formatCode="General">
                  <c:v>83.716129981738092</c:v>
                </c:pt>
                <c:pt idx="127" formatCode="General">
                  <c:v>92.074970795062939</c:v>
                </c:pt>
                <c:pt idx="128" formatCode="General">
                  <c:v>97.099284635526487</c:v>
                </c:pt>
                <c:pt idx="129" formatCode="General">
                  <c:v>94.711497429578372</c:v>
                </c:pt>
                <c:pt idx="130" formatCode="General">
                  <c:v>94.087926604445244</c:v>
                </c:pt>
                <c:pt idx="131" formatCode="General">
                  <c:v>41.507086544441286</c:v>
                </c:pt>
                <c:pt idx="132" formatCode="General">
                  <c:v>96.423881040814933</c:v>
                </c:pt>
                <c:pt idx="133" formatCode="General">
                  <c:v>106.9855227872708</c:v>
                </c:pt>
                <c:pt idx="134" formatCode="General">
                  <c:v>97.615551682005247</c:v>
                </c:pt>
                <c:pt idx="135" formatCode="General">
                  <c:v>100.13674655276566</c:v>
                </c:pt>
                <c:pt idx="136" formatCode="General">
                  <c:v>90.994099660401574</c:v>
                </c:pt>
                <c:pt idx="137" formatCode="General">
                  <c:v>87.639968336511259</c:v>
                </c:pt>
                <c:pt idx="138" formatCode="General">
                  <c:v>110.51969779110996</c:v>
                </c:pt>
                <c:pt idx="139" formatCode="General">
                  <c:v>109.87272506209044</c:v>
                </c:pt>
                <c:pt idx="140" formatCode="General">
                  <c:v>112.14545116890619</c:v>
                </c:pt>
                <c:pt idx="141" formatCode="General">
                  <c:v>107.72847485155405</c:v>
                </c:pt>
                <c:pt idx="142" formatCode="General">
                  <c:v>101.22359805883821</c:v>
                </c:pt>
                <c:pt idx="143" formatCode="General">
                  <c:v>110.41192028841164</c:v>
                </c:pt>
                <c:pt idx="144" formatCode="General">
                  <c:v>98.620462322139659</c:v>
                </c:pt>
                <c:pt idx="145" formatCode="General">
                  <c:v>101.22171291111448</c:v>
                </c:pt>
                <c:pt idx="146" formatCode="General">
                  <c:v>108.43376045999779</c:v>
                </c:pt>
                <c:pt idx="147" formatCode="General">
                  <c:v>111.68616305844014</c:v>
                </c:pt>
                <c:pt idx="148" formatCode="General">
                  <c:v>95.769076827159111</c:v>
                </c:pt>
                <c:pt idx="149" formatCode="General">
                  <c:v>103.52323039448542</c:v>
                </c:pt>
                <c:pt idx="150" formatCode="General">
                  <c:v>103.71205060520552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4C-4557-A2A2-B04313AA7B71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spikes'!$BH$195:$BH$198</c:f>
              <c:numCache>
                <c:formatCode>General</c:formatCode>
                <c:ptCount val="4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spikes'!$AQ$198,'rolling spikes'!$AQ$198)</c:f>
              <c:numCache>
                <c:formatCode>0.00</c:formatCode>
                <c:ptCount val="2"/>
                <c:pt idx="0">
                  <c:v>121.44631745272315</c:v>
                </c:pt>
                <c:pt idx="1">
                  <c:v>121.44631745272315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4C-4557-A2A2-B04313AA7B71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spikes'!$BH$195:$BH$196</c:f>
              <c:numCache>
                <c:formatCode>General</c:formatCode>
                <c:ptCount val="2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spikes'!$AQ$200,'rolling spikes'!$AQ$200)</c:f>
              <c:numCache>
                <c:formatCode>0.00</c:formatCode>
                <c:ptCount val="2"/>
                <c:pt idx="0">
                  <c:v>134.27460668504909</c:v>
                </c:pt>
                <c:pt idx="1">
                  <c:v>134.27460668504909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4C-4557-A2A2-B04313AA7B71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spikes'!$BH$195:$BH$196</c:f>
              <c:numCache>
                <c:formatCode>General</c:formatCode>
                <c:ptCount val="2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spikes'!$AQ$199,'rolling spikes'!$AQ$199)</c:f>
              <c:numCache>
                <c:formatCode>0.00</c:formatCode>
                <c:ptCount val="2"/>
                <c:pt idx="0">
                  <c:v>70.133160523419349</c:v>
                </c:pt>
                <c:pt idx="1">
                  <c:v>70.133160523419349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4C-4557-A2A2-B04313AA7B71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spikes'!$BH$195:$BH$196</c:f>
              <c:numCache>
                <c:formatCode>General</c:formatCode>
                <c:ptCount val="2"/>
                <c:pt idx="0">
                  <c:v>1</c:v>
                </c:pt>
                <c:pt idx="1">
                  <c:v>151</c:v>
                </c:pt>
              </c:numCache>
            </c:numRef>
          </c:xVal>
          <c:yVal>
            <c:numRef>
              <c:f>('rolling spikes'!$AQ$201,'rolling spikes'!$AQ$201)</c:f>
              <c:numCache>
                <c:formatCode>0.00</c:formatCode>
                <c:ptCount val="2"/>
                <c:pt idx="0">
                  <c:v>57.304871291093406</c:v>
                </c:pt>
                <c:pt idx="1">
                  <c:v>57.304871291093406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4C-4557-A2A2-B04313AA7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91616"/>
        <c:axId val="205794688"/>
      </c:scatterChart>
      <c:valAx>
        <c:axId val="2057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4688"/>
        <c:crosses val="autoZero"/>
        <c:crossBetween val="midCat"/>
      </c:valAx>
      <c:valAx>
        <c:axId val="20579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TIC Precision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dups'!$BH$32:$BH$71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</c:numCache>
            </c:numRef>
          </c:xVal>
          <c:yVal>
            <c:numRef>
              <c:f>'rolling dups'!$AJ$32:$AJ$71</c:f>
              <c:numCache>
                <c:formatCode>General</c:formatCode>
                <c:ptCount val="40"/>
                <c:pt idx="0">
                  <c:v>0.41105890305150222</c:v>
                </c:pt>
                <c:pt idx="1">
                  <c:v>2.9066254129727711</c:v>
                </c:pt>
                <c:pt idx="2">
                  <c:v>1.0809867532219832</c:v>
                </c:pt>
                <c:pt idx="3">
                  <c:v>0.56431140807306046</c:v>
                </c:pt>
                <c:pt idx="6">
                  <c:v>1.4638487600021062</c:v>
                </c:pt>
                <c:pt idx="7">
                  <c:v>0.27189705242501638</c:v>
                </c:pt>
                <c:pt idx="8">
                  <c:v>0.51729398814267502</c:v>
                </c:pt>
                <c:pt idx="9">
                  <c:v>0.50798791258766207</c:v>
                </c:pt>
                <c:pt idx="10">
                  <c:v>0.81566187390075939</c:v>
                </c:pt>
                <c:pt idx="11">
                  <c:v>0.99913622421417247</c:v>
                </c:pt>
                <c:pt idx="12">
                  <c:v>1.6855431185089775</c:v>
                </c:pt>
                <c:pt idx="13">
                  <c:v>1.3661553438087377</c:v>
                </c:pt>
                <c:pt idx="14">
                  <c:v>7.2161566962109074</c:v>
                </c:pt>
                <c:pt idx="15">
                  <c:v>1.9588936521339373</c:v>
                </c:pt>
                <c:pt idx="16">
                  <c:v>8.2139997090046629E-2</c:v>
                </c:pt>
                <c:pt idx="17">
                  <c:v>3.2356372843084009</c:v>
                </c:pt>
                <c:pt idx="18">
                  <c:v>1.9636870789025904</c:v>
                </c:pt>
                <c:pt idx="19">
                  <c:v>1.7033958260538724</c:v>
                </c:pt>
                <c:pt idx="20">
                  <c:v>1.3943270635330858</c:v>
                </c:pt>
                <c:pt idx="21">
                  <c:v>0.51781427488368958</c:v>
                </c:pt>
                <c:pt idx="22">
                  <c:v>2.841930370492856</c:v>
                </c:pt>
                <c:pt idx="23">
                  <c:v>0.82410182876348503</c:v>
                </c:pt>
                <c:pt idx="24">
                  <c:v>0.3815666204425826</c:v>
                </c:pt>
                <c:pt idx="25">
                  <c:v>2.835427071832592</c:v>
                </c:pt>
                <c:pt idx="26">
                  <c:v>2.1443707757204251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87-44B4-BBC5-32FCB9BBD7FB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dups'!$BH$73:$BH$76</c:f>
              <c:numCache>
                <c:formatCode>General</c:formatCode>
                <c:ptCount val="4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dups'!$AJ$76,'rolling dups'!$AJ$76)</c:f>
              <c:numCache>
                <c:formatCode>0.00</c:formatCode>
                <c:ptCount val="2"/>
                <c:pt idx="0">
                  <c:v>4.5625384640682149</c:v>
                </c:pt>
                <c:pt idx="1">
                  <c:v>4.5625384640682149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87-44B4-BBC5-32FCB9BBD7FB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dups'!$BH$73:$BH$74</c:f>
              <c:numCache>
                <c:formatCode>General</c:formatCode>
                <c:ptCount val="2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dups'!$AJ$78,'rolling dups'!$AJ$78)</c:f>
              <c:numCache>
                <c:formatCode>0.00</c:formatCode>
                <c:ptCount val="2"/>
                <c:pt idx="0">
                  <c:v>6.0500085902767644</c:v>
                </c:pt>
                <c:pt idx="1">
                  <c:v>6.0500085902767644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87-44B4-BBC5-32FCB9BBD7FB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dups'!$BH$73:$BH$74</c:f>
              <c:numCache>
                <c:formatCode>General</c:formatCode>
                <c:ptCount val="2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dups'!$AJ$77,'rolling dups'!$AJ$77)</c:f>
              <c:numCache>
                <c:formatCode>0.00</c:formatCode>
                <c:ptCount val="2"/>
                <c:pt idx="0">
                  <c:v>-1.3873420407659833</c:v>
                </c:pt>
                <c:pt idx="1">
                  <c:v>-1.3873420407659833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87-44B4-BBC5-32FCB9BBD7FB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dups'!$BH$73:$BH$74</c:f>
              <c:numCache>
                <c:formatCode>General</c:formatCode>
                <c:ptCount val="2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dups'!$AJ$79,'rolling dups'!$AJ$79)</c:f>
              <c:numCache>
                <c:formatCode>0.00</c:formatCode>
                <c:ptCount val="2"/>
                <c:pt idx="0">
                  <c:v>-2.8748121669745328</c:v>
                </c:pt>
                <c:pt idx="1">
                  <c:v>-2.8748121669745328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87-44B4-BBC5-32FCB9BBD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91616"/>
        <c:axId val="205794688"/>
      </c:scatterChart>
      <c:valAx>
        <c:axId val="2057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4688"/>
        <c:crosses val="autoZero"/>
        <c:crossBetween val="midCat"/>
      </c:valAx>
      <c:valAx>
        <c:axId val="20579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TNb Precision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dups'!$BH$32:$BH$71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</c:numCache>
            </c:numRef>
          </c:xVal>
          <c:yVal>
            <c:numRef>
              <c:f>'rolling dups'!$AY$32:$AY$71</c:f>
              <c:numCache>
                <c:formatCode>General</c:formatCode>
                <c:ptCount val="40"/>
                <c:pt idx="0">
                  <c:v>9.5770879943944447</c:v>
                </c:pt>
                <c:pt idx="1">
                  <c:v>0.99233382929727398</c:v>
                </c:pt>
                <c:pt idx="2">
                  <c:v>4.1750287294199002E-2</c:v>
                </c:pt>
                <c:pt idx="3">
                  <c:v>0.88414450055030358</c:v>
                </c:pt>
                <c:pt idx="6">
                  <c:v>5.667364534336861</c:v>
                </c:pt>
                <c:pt idx="7">
                  <c:v>2.0852364307578055</c:v>
                </c:pt>
                <c:pt idx="8">
                  <c:v>4.2016408879001732</c:v>
                </c:pt>
                <c:pt idx="9">
                  <c:v>0.3790898724677626</c:v>
                </c:pt>
                <c:pt idx="10">
                  <c:v>1.0751785336706965</c:v>
                </c:pt>
                <c:pt idx="11">
                  <c:v>1.4373994442182259</c:v>
                </c:pt>
                <c:pt idx="12">
                  <c:v>5.5691801260966827</c:v>
                </c:pt>
                <c:pt idx="13">
                  <c:v>2.1257906836887384</c:v>
                </c:pt>
                <c:pt idx="14">
                  <c:v>2.3049889577447238</c:v>
                </c:pt>
                <c:pt idx="15">
                  <c:v>3.3748588240947788</c:v>
                </c:pt>
                <c:pt idx="16">
                  <c:v>0.72197495071365025</c:v>
                </c:pt>
                <c:pt idx="17">
                  <c:v>1.6321866417751434</c:v>
                </c:pt>
                <c:pt idx="18">
                  <c:v>3.8498632839213502E-2</c:v>
                </c:pt>
                <c:pt idx="19">
                  <c:v>0.89061165496823236</c:v>
                </c:pt>
                <c:pt idx="20">
                  <c:v>13.2191063633525</c:v>
                </c:pt>
                <c:pt idx="21">
                  <c:v>1.1487618498486727</c:v>
                </c:pt>
                <c:pt idx="22">
                  <c:v>1.9195144858326811</c:v>
                </c:pt>
                <c:pt idx="23">
                  <c:v>6.9047184668592134</c:v>
                </c:pt>
                <c:pt idx="24">
                  <c:v>1.0995414546018889</c:v>
                </c:pt>
                <c:pt idx="25">
                  <c:v>2.3755959605581292</c:v>
                </c:pt>
                <c:pt idx="26">
                  <c:v>1.2157829960002116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1C-4459-85C4-6D63B0D9B994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dups'!$BH$73:$BH$76</c:f>
              <c:numCache>
                <c:formatCode>General</c:formatCode>
                <c:ptCount val="4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dups'!$AY$76,'rolling dups'!$AY$76)</c:f>
              <c:numCache>
                <c:formatCode>0.00</c:formatCode>
                <c:ptCount val="2"/>
                <c:pt idx="0">
                  <c:v>9.1858242254430955</c:v>
                </c:pt>
                <c:pt idx="1">
                  <c:v>9.1858242254430955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1C-4459-85C4-6D63B0D9B994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dups'!$BH$73:$BH$74</c:f>
              <c:numCache>
                <c:formatCode>General</c:formatCode>
                <c:ptCount val="2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dups'!$AY$78,'rolling dups'!$AY$78)</c:f>
              <c:numCache>
                <c:formatCode>0.00</c:formatCode>
                <c:ptCount val="2"/>
                <c:pt idx="0">
                  <c:v>12.361089570887401</c:v>
                </c:pt>
                <c:pt idx="1">
                  <c:v>12.361089570887401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1C-4459-85C4-6D63B0D9B994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dups'!$BH$73:$BH$74</c:f>
              <c:numCache>
                <c:formatCode>General</c:formatCode>
                <c:ptCount val="2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dups'!$AY$77,'rolling dups'!$AY$77)</c:f>
              <c:numCache>
                <c:formatCode>0.00</c:formatCode>
                <c:ptCount val="2"/>
                <c:pt idx="0">
                  <c:v>-3.5152371563341189</c:v>
                </c:pt>
                <c:pt idx="1">
                  <c:v>-3.5152371563341189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1C-4459-85C4-6D63B0D9B994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dups'!$BH$73:$BH$74</c:f>
              <c:numCache>
                <c:formatCode>General</c:formatCode>
                <c:ptCount val="2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dups'!$AY$79,'rolling dups'!$AY$79)</c:f>
              <c:numCache>
                <c:formatCode>0.00</c:formatCode>
                <c:ptCount val="2"/>
                <c:pt idx="0">
                  <c:v>-6.6905025017784228</c:v>
                </c:pt>
                <c:pt idx="1">
                  <c:v>-6.6905025017784228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1C-4459-85C4-6D63B0D9B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1840"/>
        <c:axId val="205816960"/>
      </c:scatterChart>
      <c:valAx>
        <c:axId val="21253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6960"/>
        <c:crosses val="autoZero"/>
        <c:crossBetween val="midCat"/>
      </c:valAx>
      <c:valAx>
        <c:axId val="2058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TOC Precision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dups'!$BH$32:$BH$71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</c:numCache>
            </c:numRef>
          </c:xVal>
          <c:yVal>
            <c:numRef>
              <c:f>'rolling dups'!$AT$32:$AT$71</c:f>
              <c:numCache>
                <c:formatCode>General</c:formatCode>
                <c:ptCount val="40"/>
                <c:pt idx="0">
                  <c:v>51.850550788297902</c:v>
                </c:pt>
                <c:pt idx="1">
                  <c:v>7.8726893472562747</c:v>
                </c:pt>
                <c:pt idx="2">
                  <c:v>3.9574920356060672</c:v>
                </c:pt>
                <c:pt idx="3">
                  <c:v>2.3837946276262172</c:v>
                </c:pt>
                <c:pt idx="6">
                  <c:v>2.1948427682314113</c:v>
                </c:pt>
                <c:pt idx="7">
                  <c:v>5.3921822165002222</c:v>
                </c:pt>
                <c:pt idx="8">
                  <c:v>3.0867497215561985</c:v>
                </c:pt>
                <c:pt idx="9">
                  <c:v>2.4795816727117175</c:v>
                </c:pt>
                <c:pt idx="10">
                  <c:v>12.377515086591195</c:v>
                </c:pt>
                <c:pt idx="11">
                  <c:v>5.8454640546169738</c:v>
                </c:pt>
                <c:pt idx="12">
                  <c:v>6.2228046676556144</c:v>
                </c:pt>
                <c:pt idx="13">
                  <c:v>10.579004584396115</c:v>
                </c:pt>
                <c:pt idx="14">
                  <c:v>0.90487117311917742</c:v>
                </c:pt>
                <c:pt idx="15">
                  <c:v>1.0511525874663481</c:v>
                </c:pt>
                <c:pt idx="16">
                  <c:v>1.3319355297331588</c:v>
                </c:pt>
                <c:pt idx="17">
                  <c:v>3.9399114178299417</c:v>
                </c:pt>
                <c:pt idx="18">
                  <c:v>2.7904880303641959</c:v>
                </c:pt>
                <c:pt idx="19">
                  <c:v>3.3459608646728904</c:v>
                </c:pt>
                <c:pt idx="20">
                  <c:v>10.568431742805005</c:v>
                </c:pt>
                <c:pt idx="21">
                  <c:v>2.7058519082205179</c:v>
                </c:pt>
                <c:pt idx="22">
                  <c:v>1.5756316550386249</c:v>
                </c:pt>
                <c:pt idx="23">
                  <c:v>4.0963751323325468</c:v>
                </c:pt>
                <c:pt idx="24">
                  <c:v>6.6655107544608433E-2</c:v>
                </c:pt>
                <c:pt idx="25">
                  <c:v>3.9698753015232149</c:v>
                </c:pt>
                <c:pt idx="26">
                  <c:v>3.6126013357933835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4C-4019-8E4D-3F8B2C8C5E0A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dups'!$BH$73:$BH$76</c:f>
              <c:numCache>
                <c:formatCode>General</c:formatCode>
                <c:ptCount val="4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dups'!$AT$76,'rolling dups'!$AT$76)</c:f>
              <c:numCache>
                <c:formatCode>0.00</c:formatCode>
                <c:ptCount val="2"/>
                <c:pt idx="0">
                  <c:v>26.224444061752269</c:v>
                </c:pt>
                <c:pt idx="1">
                  <c:v>26.224444061752269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4C-4019-8E4D-3F8B2C8C5E0A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dups'!$BH$73:$BH$74</c:f>
              <c:numCache>
                <c:formatCode>General</c:formatCode>
                <c:ptCount val="2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dups'!$AT$78,'rolling dups'!$AT$78)</c:f>
              <c:numCache>
                <c:formatCode>0.00</c:formatCode>
                <c:ptCount val="2"/>
                <c:pt idx="0">
                  <c:v>36.252617825478609</c:v>
                </c:pt>
                <c:pt idx="1">
                  <c:v>36.252617825478609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D4C-4019-8E4D-3F8B2C8C5E0A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dups'!$BH$73:$BH$74</c:f>
              <c:numCache>
                <c:formatCode>General</c:formatCode>
                <c:ptCount val="2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dups'!$AT$77,'rolling dups'!$AT$77)</c:f>
              <c:numCache>
                <c:formatCode>0.00</c:formatCode>
                <c:ptCount val="2"/>
                <c:pt idx="0">
                  <c:v>-13.888250993153104</c:v>
                </c:pt>
                <c:pt idx="1">
                  <c:v>-13.888250993153104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4C-4019-8E4D-3F8B2C8C5E0A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dups'!$BH$73:$BH$74</c:f>
              <c:numCache>
                <c:formatCode>General</c:formatCode>
                <c:ptCount val="2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dups'!$AT$79,'rolling dups'!$AT$79)</c:f>
              <c:numCache>
                <c:formatCode>0.00</c:formatCode>
                <c:ptCount val="2"/>
                <c:pt idx="0">
                  <c:v>-23.916424756879447</c:v>
                </c:pt>
                <c:pt idx="1">
                  <c:v>-23.916424756879447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4C-4019-8E4D-3F8B2C8C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91616"/>
        <c:axId val="205794688"/>
      </c:scatterChart>
      <c:valAx>
        <c:axId val="2057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4688"/>
        <c:crosses val="autoZero"/>
        <c:crossBetween val="midCat"/>
      </c:valAx>
      <c:valAx>
        <c:axId val="20579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TC Precision</a:t>
            </a:r>
            <a:endParaRPr lang="en-US"/>
          </a:p>
        </c:rich>
      </c:tx>
      <c:layout>
        <c:manualLayout>
          <c:xMode val="edge"/>
          <c:yMode val="edge"/>
          <c:x val="0.42082819993833132"/>
          <c:y val="3.2314600800934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dups'!$BH$32:$BH$71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</c:numCache>
            </c:numRef>
          </c:xVal>
          <c:yVal>
            <c:numRef>
              <c:f>'rolling dups'!$AO$32:$AO$71</c:f>
              <c:numCache>
                <c:formatCode>General</c:formatCode>
                <c:ptCount val="40"/>
                <c:pt idx="0">
                  <c:v>12.255911297685756</c:v>
                </c:pt>
                <c:pt idx="1">
                  <c:v>0.18365961218737906</c:v>
                </c:pt>
                <c:pt idx="2">
                  <c:v>5.8424776132346215E-2</c:v>
                </c:pt>
                <c:pt idx="3">
                  <c:v>0.60563220972284437</c:v>
                </c:pt>
                <c:pt idx="6">
                  <c:v>0.33879676964481364</c:v>
                </c:pt>
                <c:pt idx="7">
                  <c:v>1.7052343386241975</c:v>
                </c:pt>
                <c:pt idx="8">
                  <c:v>0.53006682747937084</c:v>
                </c:pt>
                <c:pt idx="9">
                  <c:v>0.3808676808753042</c:v>
                </c:pt>
                <c:pt idx="10">
                  <c:v>2.6012817914030468</c:v>
                </c:pt>
                <c:pt idx="11">
                  <c:v>2.8781554699012752</c:v>
                </c:pt>
                <c:pt idx="12">
                  <c:v>1.2965111051565053</c:v>
                </c:pt>
                <c:pt idx="13">
                  <c:v>1.0332124995101433</c:v>
                </c:pt>
                <c:pt idx="14">
                  <c:v>3.6940744328420587</c:v>
                </c:pt>
                <c:pt idx="15">
                  <c:v>0.16634601415438877</c:v>
                </c:pt>
                <c:pt idx="16">
                  <c:v>0.28245158673636001</c:v>
                </c:pt>
                <c:pt idx="17">
                  <c:v>0.13523689948092904</c:v>
                </c:pt>
                <c:pt idx="18">
                  <c:v>0.12846145856315971</c:v>
                </c:pt>
                <c:pt idx="19">
                  <c:v>0.26646581135793107</c:v>
                </c:pt>
                <c:pt idx="20">
                  <c:v>1.1653795846076669</c:v>
                </c:pt>
                <c:pt idx="21">
                  <c:v>0.89795924538592375</c:v>
                </c:pt>
                <c:pt idx="22">
                  <c:v>0.32162236303872926</c:v>
                </c:pt>
                <c:pt idx="23">
                  <c:v>0.33118082293054479</c:v>
                </c:pt>
                <c:pt idx="24">
                  <c:v>0.26895863586800356</c:v>
                </c:pt>
                <c:pt idx="25">
                  <c:v>5.286414107563777E-2</c:v>
                </c:pt>
                <c:pt idx="26">
                  <c:v>0.26555166113957379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FF-42C3-8726-629719B072C8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dups'!$BH$73:$BH$76</c:f>
              <c:numCache>
                <c:formatCode>General</c:formatCode>
                <c:ptCount val="4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dups'!$AO$76,'rolling dups'!$AO$76)</c:f>
              <c:numCache>
                <c:formatCode>0.00</c:formatCode>
                <c:ptCount val="2"/>
                <c:pt idx="0">
                  <c:v>6.2349397940257054</c:v>
                </c:pt>
                <c:pt idx="1">
                  <c:v>6.2349397940257054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FF-42C3-8726-629719B072C8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dups'!$BH$73:$BH$74</c:f>
              <c:numCache>
                <c:formatCode>General</c:formatCode>
                <c:ptCount val="2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dups'!$AO$78,'rolling dups'!$AO$78)</c:f>
              <c:numCache>
                <c:formatCode>0.00</c:formatCode>
                <c:ptCount val="2"/>
                <c:pt idx="0">
                  <c:v>8.7155235503284807</c:v>
                </c:pt>
                <c:pt idx="1">
                  <c:v>8.7155235503284807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FF-42C3-8726-629719B072C8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dups'!$BH$73:$BH$74</c:f>
              <c:numCache>
                <c:formatCode>General</c:formatCode>
                <c:ptCount val="2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dups'!$AO$77,'rolling dups'!$AO$77)</c:f>
              <c:numCache>
                <c:formatCode>0.00</c:formatCode>
                <c:ptCount val="2"/>
                <c:pt idx="0">
                  <c:v>-3.6873952311853939</c:v>
                </c:pt>
                <c:pt idx="1">
                  <c:v>-3.6873952311853939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FF-42C3-8726-629719B072C8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dups'!$BH$73:$BH$74</c:f>
              <c:numCache>
                <c:formatCode>General</c:formatCode>
                <c:ptCount val="2"/>
                <c:pt idx="0">
                  <c:v>1</c:v>
                </c:pt>
                <c:pt idx="1">
                  <c:v>27</c:v>
                </c:pt>
              </c:numCache>
            </c:numRef>
          </c:xVal>
          <c:yVal>
            <c:numRef>
              <c:f>('rolling dups'!$AO$79,'rolling dups'!$AO$79)</c:f>
              <c:numCache>
                <c:formatCode>0.00</c:formatCode>
                <c:ptCount val="2"/>
                <c:pt idx="0">
                  <c:v>-6.1679789874881692</c:v>
                </c:pt>
                <c:pt idx="1">
                  <c:v>-6.1679789874881692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FF-42C3-8726-629719B07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791616"/>
        <c:axId val="205794688"/>
      </c:scatterChart>
      <c:valAx>
        <c:axId val="2057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4688"/>
        <c:crosses val="autoZero"/>
        <c:crossBetween val="midCat"/>
      </c:valAx>
      <c:valAx>
        <c:axId val="20579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TIC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check single mass'!$BH$32:$BH$170</c:f>
              <c:numCache>
                <c:formatCode>General</c:formatCode>
                <c:ptCount val="139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  <c:pt idx="40">
                  <c:v>14</c:v>
                </c:pt>
                <c:pt idx="43">
                  <c:v>15</c:v>
                </c:pt>
                <c:pt idx="46">
                  <c:v>16</c:v>
                </c:pt>
                <c:pt idx="49">
                  <c:v>17</c:v>
                </c:pt>
                <c:pt idx="52">
                  <c:v>18</c:v>
                </c:pt>
                <c:pt idx="55">
                  <c:v>19</c:v>
                </c:pt>
                <c:pt idx="58">
                  <c:v>20</c:v>
                </c:pt>
                <c:pt idx="61">
                  <c:v>21</c:v>
                </c:pt>
                <c:pt idx="64">
                  <c:v>22</c:v>
                </c:pt>
                <c:pt idx="67">
                  <c:v>23</c:v>
                </c:pt>
                <c:pt idx="70">
                  <c:v>24</c:v>
                </c:pt>
                <c:pt idx="73">
                  <c:v>25</c:v>
                </c:pt>
                <c:pt idx="76">
                  <c:v>26</c:v>
                </c:pt>
                <c:pt idx="79">
                  <c:v>27</c:v>
                </c:pt>
                <c:pt idx="82">
                  <c:v>28</c:v>
                </c:pt>
                <c:pt idx="85">
                  <c:v>29</c:v>
                </c:pt>
                <c:pt idx="88">
                  <c:v>30</c:v>
                </c:pt>
                <c:pt idx="91">
                  <c:v>31</c:v>
                </c:pt>
                <c:pt idx="94">
                  <c:v>32</c:v>
                </c:pt>
                <c:pt idx="97">
                  <c:v>33</c:v>
                </c:pt>
                <c:pt idx="100">
                  <c:v>34</c:v>
                </c:pt>
                <c:pt idx="103">
                  <c:v>35</c:v>
                </c:pt>
                <c:pt idx="106">
                  <c:v>36</c:v>
                </c:pt>
                <c:pt idx="109">
                  <c:v>37</c:v>
                </c:pt>
                <c:pt idx="112">
                  <c:v>38</c:v>
                </c:pt>
                <c:pt idx="115">
                  <c:v>39</c:v>
                </c:pt>
                <c:pt idx="118">
                  <c:v>40</c:v>
                </c:pt>
                <c:pt idx="121">
                  <c:v>41</c:v>
                </c:pt>
              </c:numCache>
            </c:numRef>
          </c:xVal>
          <c:yVal>
            <c:numRef>
              <c:f>'rolling check single mass'!$BC$32:$BC$170</c:f>
              <c:numCache>
                <c:formatCode>General</c:formatCode>
                <c:ptCount val="139"/>
                <c:pt idx="1">
                  <c:v>3.1580150750345481</c:v>
                </c:pt>
                <c:pt idx="4">
                  <c:v>3.0437070303686098</c:v>
                </c:pt>
                <c:pt idx="7">
                  <c:v>3.0323619573697478</c:v>
                </c:pt>
                <c:pt idx="10">
                  <c:v>3.0964676991638722</c:v>
                </c:pt>
                <c:pt idx="13">
                  <c:v>3.1422355745940864</c:v>
                </c:pt>
                <c:pt idx="16">
                  <c:v>3.1479605600218532</c:v>
                </c:pt>
                <c:pt idx="19">
                  <c:v>3.2166154613312488</c:v>
                </c:pt>
                <c:pt idx="22">
                  <c:v>3.0590221172164522</c:v>
                </c:pt>
                <c:pt idx="25">
                  <c:v>3.1585538652195946</c:v>
                </c:pt>
                <c:pt idx="28">
                  <c:v>3.1955810342719575</c:v>
                </c:pt>
                <c:pt idx="31">
                  <c:v>3.0711634588207271</c:v>
                </c:pt>
                <c:pt idx="34">
                  <c:v>3.7262253382842845</c:v>
                </c:pt>
                <c:pt idx="37">
                  <c:v>3.4689228440402804</c:v>
                </c:pt>
                <c:pt idx="40">
                  <c:v>3.0604986812206012</c:v>
                </c:pt>
                <c:pt idx="43">
                  <c:v>3.1012536879037023</c:v>
                </c:pt>
                <c:pt idx="46">
                  <c:v>3.3507404180043086</c:v>
                </c:pt>
                <c:pt idx="49">
                  <c:v>3.0716516293131204</c:v>
                </c:pt>
                <c:pt idx="52">
                  <c:v>3.1259317705288439</c:v>
                </c:pt>
                <c:pt idx="55">
                  <c:v>3.3529214519764112</c:v>
                </c:pt>
                <c:pt idx="58">
                  <c:v>3.0438824466281602</c:v>
                </c:pt>
                <c:pt idx="61">
                  <c:v>3.2090565615359123</c:v>
                </c:pt>
                <c:pt idx="64">
                  <c:v>3.4679928802856903</c:v>
                </c:pt>
                <c:pt idx="67">
                  <c:v>3.0328502838156766</c:v>
                </c:pt>
                <c:pt idx="70">
                  <c:v>4.0316263163986656</c:v>
                </c:pt>
                <c:pt idx="73">
                  <c:v>4.1871564957806511</c:v>
                </c:pt>
                <c:pt idx="76">
                  <c:v>3.0453622419657167</c:v>
                </c:pt>
                <c:pt idx="79">
                  <c:v>3.8575762255643573</c:v>
                </c:pt>
                <c:pt idx="82">
                  <c:v>4.1228893674574838</c:v>
                </c:pt>
                <c:pt idx="85">
                  <c:v>3.0310160201891918</c:v>
                </c:pt>
                <c:pt idx="88">
                  <c:v>3.8731923830306973</c:v>
                </c:pt>
                <c:pt idx="91">
                  <c:v>4.2631935175009241</c:v>
                </c:pt>
                <c:pt idx="94">
                  <c:v>3.0623688188813176</c:v>
                </c:pt>
                <c:pt idx="97">
                  <c:v>3.8812573900334542</c:v>
                </c:pt>
                <c:pt idx="100">
                  <c:v>4.0835883487637661</c:v>
                </c:pt>
                <c:pt idx="103">
                  <c:v>3.0009001936835142</c:v>
                </c:pt>
                <c:pt idx="106">
                  <c:v>3.8747929036741802</c:v>
                </c:pt>
                <c:pt idx="109">
                  <c:v>3.0901372471515058</c:v>
                </c:pt>
                <c:pt idx="112">
                  <c:v>3.6911957819546455</c:v>
                </c:pt>
                <c:pt idx="115">
                  <c:v>3.863200423208061</c:v>
                </c:pt>
                <c:pt idx="118">
                  <c:v>3.8256582075224599</c:v>
                </c:pt>
                <c:pt idx="121">
                  <c:v>3.6720415902783179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09-4404-9154-724417A6549B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mass'!$BH$172:$BH$176</c:f>
              <c:numCache>
                <c:formatCode>General</c:formatCode>
                <c:ptCount val="5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mass'!$BC$176,'rolling check single mass'!$BC$176)</c:f>
              <c:numCache>
                <c:formatCode>#,##0.00</c:formatCode>
                <c:ptCount val="2"/>
                <c:pt idx="0">
                  <c:v>4.2177823331123649</c:v>
                </c:pt>
                <c:pt idx="1">
                  <c:v>4.2177823331123649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09-4404-9154-724417A6549B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mass'!$BH$172:$BH$173</c:f>
              <c:numCache>
                <c:formatCode>General</c:formatCode>
                <c:ptCount val="2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mass'!$BC$178,'rolling check single mass'!$BC$178)</c:f>
              <c:numCache>
                <c:formatCode>#,##0.00</c:formatCode>
                <c:ptCount val="2"/>
                <c:pt idx="0">
                  <c:v>4.6219080691808809</c:v>
                </c:pt>
                <c:pt idx="1">
                  <c:v>4.6219080691808809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09-4404-9154-724417A6549B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mass'!$BH$172:$BH$173</c:f>
              <c:numCache>
                <c:formatCode>General</c:formatCode>
                <c:ptCount val="2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mass'!$BC$177,'rolling check single mass'!$BC$177)</c:f>
              <c:numCache>
                <c:formatCode>#,##0.00</c:formatCode>
                <c:ptCount val="2"/>
                <c:pt idx="0">
                  <c:v>2.6012793888382992</c:v>
                </c:pt>
                <c:pt idx="1">
                  <c:v>2.6012793888382992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09-4404-9154-724417A6549B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mass'!$BH$172:$BH$173</c:f>
              <c:numCache>
                <c:formatCode>General</c:formatCode>
                <c:ptCount val="2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mass'!$BC$179,'rolling check single mass'!$BC$179)</c:f>
              <c:numCache>
                <c:formatCode>#,##0.00</c:formatCode>
                <c:ptCount val="2"/>
                <c:pt idx="0">
                  <c:v>2.1971536527697828</c:v>
                </c:pt>
                <c:pt idx="1">
                  <c:v>2.1971536527697828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09-4404-9154-724417A65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36544"/>
        <c:axId val="205059584"/>
      </c:scatterChart>
      <c:valAx>
        <c:axId val="2050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9584"/>
        <c:crosses val="autoZero"/>
        <c:crossBetween val="midCat"/>
      </c:valAx>
      <c:valAx>
        <c:axId val="2050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 CONCENTRATION</a:t>
            </a:r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check single mass'!$BH$32:$BH$170</c:f>
              <c:numCache>
                <c:formatCode>General</c:formatCode>
                <c:ptCount val="139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  <c:pt idx="40">
                  <c:v>14</c:v>
                </c:pt>
                <c:pt idx="43">
                  <c:v>15</c:v>
                </c:pt>
                <c:pt idx="46">
                  <c:v>16</c:v>
                </c:pt>
                <c:pt idx="49">
                  <c:v>17</c:v>
                </c:pt>
                <c:pt idx="52">
                  <c:v>18</c:v>
                </c:pt>
                <c:pt idx="55">
                  <c:v>19</c:v>
                </c:pt>
                <c:pt idx="58">
                  <c:v>20</c:v>
                </c:pt>
                <c:pt idx="61">
                  <c:v>21</c:v>
                </c:pt>
                <c:pt idx="64">
                  <c:v>22</c:v>
                </c:pt>
                <c:pt idx="67">
                  <c:v>23</c:v>
                </c:pt>
                <c:pt idx="70">
                  <c:v>24</c:v>
                </c:pt>
                <c:pt idx="73">
                  <c:v>25</c:v>
                </c:pt>
                <c:pt idx="76">
                  <c:v>26</c:v>
                </c:pt>
                <c:pt idx="79">
                  <c:v>27</c:v>
                </c:pt>
                <c:pt idx="82">
                  <c:v>28</c:v>
                </c:pt>
                <c:pt idx="85">
                  <c:v>29</c:v>
                </c:pt>
                <c:pt idx="88">
                  <c:v>30</c:v>
                </c:pt>
                <c:pt idx="91">
                  <c:v>31</c:v>
                </c:pt>
                <c:pt idx="94">
                  <c:v>32</c:v>
                </c:pt>
                <c:pt idx="97">
                  <c:v>33</c:v>
                </c:pt>
                <c:pt idx="100">
                  <c:v>34</c:v>
                </c:pt>
                <c:pt idx="103">
                  <c:v>35</c:v>
                </c:pt>
                <c:pt idx="106">
                  <c:v>36</c:v>
                </c:pt>
                <c:pt idx="109">
                  <c:v>37</c:v>
                </c:pt>
                <c:pt idx="112">
                  <c:v>38</c:v>
                </c:pt>
                <c:pt idx="115">
                  <c:v>39</c:v>
                </c:pt>
                <c:pt idx="118">
                  <c:v>40</c:v>
                </c:pt>
                <c:pt idx="121">
                  <c:v>41</c:v>
                </c:pt>
              </c:numCache>
            </c:numRef>
          </c:xVal>
          <c:yVal>
            <c:numRef>
              <c:f>'rolling check single mass'!$BD$32:$BD$170</c:f>
              <c:numCache>
                <c:formatCode>General</c:formatCode>
                <c:ptCount val="139"/>
                <c:pt idx="1">
                  <c:v>6.262003022904052</c:v>
                </c:pt>
                <c:pt idx="4">
                  <c:v>5.8529727840475321</c:v>
                </c:pt>
                <c:pt idx="7">
                  <c:v>5.83019354760299</c:v>
                </c:pt>
                <c:pt idx="10">
                  <c:v>6.1595786470105987</c:v>
                </c:pt>
                <c:pt idx="13">
                  <c:v>6.0959034278313622</c:v>
                </c:pt>
                <c:pt idx="16">
                  <c:v>6.0776846777262943</c:v>
                </c:pt>
                <c:pt idx="19">
                  <c:v>6.0435553795447872</c:v>
                </c:pt>
                <c:pt idx="22">
                  <c:v>6.7049258339935882</c:v>
                </c:pt>
                <c:pt idx="25">
                  <c:v>6.1521871992316424</c:v>
                </c:pt>
                <c:pt idx="28">
                  <c:v>6.0471668586268716</c:v>
                </c:pt>
                <c:pt idx="31">
                  <c:v>6.3037102364134681</c:v>
                </c:pt>
                <c:pt idx="34">
                  <c:v>7.2936610973934144</c:v>
                </c:pt>
                <c:pt idx="37">
                  <c:v>6.6155941590374745</c:v>
                </c:pt>
                <c:pt idx="40">
                  <c:v>6.1642819006242888</c:v>
                </c:pt>
                <c:pt idx="43">
                  <c:v>6.1182889986334761</c:v>
                </c:pt>
                <c:pt idx="46">
                  <c:v>6.7773336308189158</c:v>
                </c:pt>
                <c:pt idx="49">
                  <c:v>6.0985158130083574</c:v>
                </c:pt>
                <c:pt idx="52">
                  <c:v>6.122845372817256</c:v>
                </c:pt>
                <c:pt idx="55">
                  <c:v>6.7277667007930564</c:v>
                </c:pt>
                <c:pt idx="58">
                  <c:v>6.0654492909902746</c:v>
                </c:pt>
                <c:pt idx="61">
                  <c:v>6.00371566290851</c:v>
                </c:pt>
                <c:pt idx="64">
                  <c:v>6.6783760269449424</c:v>
                </c:pt>
                <c:pt idx="67">
                  <c:v>6.3619681521055078</c:v>
                </c:pt>
                <c:pt idx="70">
                  <c:v>7.0329016535581488</c:v>
                </c:pt>
                <c:pt idx="73">
                  <c:v>7.520961950042401</c:v>
                </c:pt>
                <c:pt idx="76">
                  <c:v>6.3937155418597822</c:v>
                </c:pt>
                <c:pt idx="79">
                  <c:v>6.897299484968384</c:v>
                </c:pt>
                <c:pt idx="82">
                  <c:v>7.3940215726826199</c:v>
                </c:pt>
                <c:pt idx="85">
                  <c:v>6.1817727689610962</c:v>
                </c:pt>
                <c:pt idx="88">
                  <c:v>7.0901759049800361</c:v>
                </c:pt>
                <c:pt idx="91">
                  <c:v>7.6876009836331232</c:v>
                </c:pt>
                <c:pt idx="94">
                  <c:v>6.2388194892310498</c:v>
                </c:pt>
                <c:pt idx="97">
                  <c:v>6.9164779972015111</c:v>
                </c:pt>
                <c:pt idx="100">
                  <c:v>7.293814762922965</c:v>
                </c:pt>
                <c:pt idx="103">
                  <c:v>6.2656769271668598</c:v>
                </c:pt>
                <c:pt idx="106">
                  <c:v>6.786757922187177</c:v>
                </c:pt>
                <c:pt idx="109">
                  <c:v>6.0890273205979533</c:v>
                </c:pt>
                <c:pt idx="112">
                  <c:v>6.4486958554618479</c:v>
                </c:pt>
                <c:pt idx="115">
                  <c:v>6.5991026973140219</c:v>
                </c:pt>
                <c:pt idx="118">
                  <c:v>6.5087047233107969</c:v>
                </c:pt>
                <c:pt idx="121">
                  <c:v>6.3475270590241966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CB-42DB-8BFC-3D6E349A03B6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mass'!$BH$172:$BH$176</c:f>
              <c:numCache>
                <c:formatCode>General</c:formatCode>
                <c:ptCount val="5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mass'!$BD$176,'rolling check single mass'!$BD$176)</c:f>
              <c:numCache>
                <c:formatCode>#,##0.00</c:formatCode>
                <c:ptCount val="2"/>
                <c:pt idx="0">
                  <c:v>7.4522053623699769</c:v>
                </c:pt>
                <c:pt idx="1">
                  <c:v>7.4522053623699769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CB-42DB-8BFC-3D6E349A03B6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mass'!$BH$172:$BH$173</c:f>
              <c:numCache>
                <c:formatCode>General</c:formatCode>
                <c:ptCount val="2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mass'!$BD$178,'rolling check single mass'!$BD$178)</c:f>
              <c:numCache>
                <c:formatCode>#,##0.00</c:formatCode>
                <c:ptCount val="2"/>
                <c:pt idx="0">
                  <c:v>7.9313478845779821</c:v>
                </c:pt>
                <c:pt idx="1">
                  <c:v>7.9313478845779821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CB-42DB-8BFC-3D6E349A03B6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mass'!$BH$172:$BH$173</c:f>
              <c:numCache>
                <c:formatCode>General</c:formatCode>
                <c:ptCount val="2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mass'!$BD$177,'rolling check single mass'!$BD$177)</c:f>
              <c:numCache>
                <c:formatCode>#,##0.00</c:formatCode>
                <c:ptCount val="2"/>
                <c:pt idx="0">
                  <c:v>5.5356352735379541</c:v>
                </c:pt>
                <c:pt idx="1">
                  <c:v>5.5356352735379541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CB-42DB-8BFC-3D6E349A03B6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mass'!$BH$172:$BH$173</c:f>
              <c:numCache>
                <c:formatCode>General</c:formatCode>
                <c:ptCount val="2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mass'!$BD$179,'rolling check single mass'!$BD$179)</c:f>
              <c:numCache>
                <c:formatCode>#,##0.00</c:formatCode>
                <c:ptCount val="2"/>
                <c:pt idx="0">
                  <c:v>5.0564927513299489</c:v>
                </c:pt>
                <c:pt idx="1">
                  <c:v>5.0564927513299489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CB-42DB-8BFC-3D6E349A0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TNb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check single mass'!$BH$32:$BH$170</c:f>
              <c:numCache>
                <c:formatCode>General</c:formatCode>
                <c:ptCount val="139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  <c:pt idx="40">
                  <c:v>14</c:v>
                </c:pt>
                <c:pt idx="43">
                  <c:v>15</c:v>
                </c:pt>
                <c:pt idx="46">
                  <c:v>16</c:v>
                </c:pt>
                <c:pt idx="49">
                  <c:v>17</c:v>
                </c:pt>
                <c:pt idx="52">
                  <c:v>18</c:v>
                </c:pt>
                <c:pt idx="55">
                  <c:v>19</c:v>
                </c:pt>
                <c:pt idx="58">
                  <c:v>20</c:v>
                </c:pt>
                <c:pt idx="61">
                  <c:v>21</c:v>
                </c:pt>
                <c:pt idx="64">
                  <c:v>22</c:v>
                </c:pt>
                <c:pt idx="67">
                  <c:v>23</c:v>
                </c:pt>
                <c:pt idx="70">
                  <c:v>24</c:v>
                </c:pt>
                <c:pt idx="73">
                  <c:v>25</c:v>
                </c:pt>
                <c:pt idx="76">
                  <c:v>26</c:v>
                </c:pt>
                <c:pt idx="79">
                  <c:v>27</c:v>
                </c:pt>
                <c:pt idx="82">
                  <c:v>28</c:v>
                </c:pt>
                <c:pt idx="85">
                  <c:v>29</c:v>
                </c:pt>
                <c:pt idx="88">
                  <c:v>30</c:v>
                </c:pt>
                <c:pt idx="91">
                  <c:v>31</c:v>
                </c:pt>
                <c:pt idx="94">
                  <c:v>32</c:v>
                </c:pt>
                <c:pt idx="97">
                  <c:v>33</c:v>
                </c:pt>
                <c:pt idx="100">
                  <c:v>34</c:v>
                </c:pt>
                <c:pt idx="103">
                  <c:v>35</c:v>
                </c:pt>
                <c:pt idx="106">
                  <c:v>36</c:v>
                </c:pt>
                <c:pt idx="109">
                  <c:v>37</c:v>
                </c:pt>
                <c:pt idx="112">
                  <c:v>38</c:v>
                </c:pt>
                <c:pt idx="115">
                  <c:v>39</c:v>
                </c:pt>
                <c:pt idx="118">
                  <c:v>40</c:v>
                </c:pt>
                <c:pt idx="121">
                  <c:v>41</c:v>
                </c:pt>
              </c:numCache>
            </c:numRef>
          </c:xVal>
          <c:yVal>
            <c:numRef>
              <c:f>'rolling check single mass'!$BF$32:$BF$170</c:f>
              <c:numCache>
                <c:formatCode>General</c:formatCode>
                <c:ptCount val="139"/>
                <c:pt idx="1">
                  <c:v>0.3165790753959013</c:v>
                </c:pt>
                <c:pt idx="4">
                  <c:v>0.29816021476962962</c:v>
                </c:pt>
                <c:pt idx="7">
                  <c:v>0.29602224709344854</c:v>
                </c:pt>
                <c:pt idx="10">
                  <c:v>0.29328714783516174</c:v>
                </c:pt>
                <c:pt idx="13">
                  <c:v>0.28437431203732161</c:v>
                </c:pt>
                <c:pt idx="16">
                  <c:v>0.2997553360473405</c:v>
                </c:pt>
                <c:pt idx="19">
                  <c:v>0.29316547433916695</c:v>
                </c:pt>
                <c:pt idx="22">
                  <c:v>0.34335712392495543</c:v>
                </c:pt>
                <c:pt idx="25">
                  <c:v>0.30782242046297553</c:v>
                </c:pt>
                <c:pt idx="28">
                  <c:v>0.29855440756992513</c:v>
                </c:pt>
                <c:pt idx="31">
                  <c:v>0.32286141867803531</c:v>
                </c:pt>
                <c:pt idx="34">
                  <c:v>0.34112730306495398</c:v>
                </c:pt>
                <c:pt idx="37">
                  <c:v>0.31649098027979772</c:v>
                </c:pt>
                <c:pt idx="40">
                  <c:v>0.30088401070858939</c:v>
                </c:pt>
                <c:pt idx="43">
                  <c:v>0.29168274003642436</c:v>
                </c:pt>
                <c:pt idx="46">
                  <c:v>0.31588334235225579</c:v>
                </c:pt>
                <c:pt idx="49">
                  <c:v>0.29606826786197415</c:v>
                </c:pt>
                <c:pt idx="52">
                  <c:v>0.30212478001506737</c:v>
                </c:pt>
                <c:pt idx="55">
                  <c:v>0.32035944026093932</c:v>
                </c:pt>
                <c:pt idx="58">
                  <c:v>0.29878635268428899</c:v>
                </c:pt>
                <c:pt idx="61">
                  <c:v>0.26383670563161621</c:v>
                </c:pt>
                <c:pt idx="64">
                  <c:v>0.30713715330749397</c:v>
                </c:pt>
                <c:pt idx="67">
                  <c:v>0.3156968000947884</c:v>
                </c:pt>
                <c:pt idx="70">
                  <c:v>0.29071187797933773</c:v>
                </c:pt>
                <c:pt idx="73">
                  <c:v>0.31636703645556052</c:v>
                </c:pt>
                <c:pt idx="76">
                  <c:v>0.33142846313004604</c:v>
                </c:pt>
                <c:pt idx="79">
                  <c:v>0.28979396107255473</c:v>
                </c:pt>
                <c:pt idx="82">
                  <c:v>0.30933592104728713</c:v>
                </c:pt>
                <c:pt idx="85">
                  <c:v>0.30424162907050767</c:v>
                </c:pt>
                <c:pt idx="88">
                  <c:v>0.30972796067427882</c:v>
                </c:pt>
                <c:pt idx="91">
                  <c:v>0.31364128811193376</c:v>
                </c:pt>
                <c:pt idx="94">
                  <c:v>0.30371692972908038</c:v>
                </c:pt>
                <c:pt idx="97">
                  <c:v>0.26620693263122652</c:v>
                </c:pt>
                <c:pt idx="100">
                  <c:v>0.26899251735975482</c:v>
                </c:pt>
                <c:pt idx="103">
                  <c:v>0.30442777510457175</c:v>
                </c:pt>
                <c:pt idx="106">
                  <c:v>0.25901410224660926</c:v>
                </c:pt>
                <c:pt idx="109">
                  <c:v>0.27371332512370411</c:v>
                </c:pt>
                <c:pt idx="112">
                  <c:v>0.24022928786071304</c:v>
                </c:pt>
                <c:pt idx="115">
                  <c:v>0.23362059629564907</c:v>
                </c:pt>
                <c:pt idx="118">
                  <c:v>0.24930522427673432</c:v>
                </c:pt>
                <c:pt idx="121">
                  <c:v>0.23617595703414046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C-4BDA-87C0-753130D4302C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mass'!$BH$172:$BH$176</c:f>
              <c:numCache>
                <c:formatCode>General</c:formatCode>
                <c:ptCount val="5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mass'!$BF$176,'rolling check single mass'!$BF$176)</c:f>
              <c:numCache>
                <c:formatCode>#,##0.00</c:formatCode>
                <c:ptCount val="2"/>
                <c:pt idx="0">
                  <c:v>0.34829223310379587</c:v>
                </c:pt>
                <c:pt idx="1">
                  <c:v>0.34829223310379587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4C-4BDA-87C0-753130D4302C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mass'!$BH$172:$BH$173</c:f>
              <c:numCache>
                <c:formatCode>General</c:formatCode>
                <c:ptCount val="2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mass'!$BF$178,'rolling check single mass'!$BF$178)</c:f>
              <c:numCache>
                <c:formatCode>#,##0.00</c:formatCode>
                <c:ptCount val="2"/>
                <c:pt idx="0">
                  <c:v>0.37457654673306284</c:v>
                </c:pt>
                <c:pt idx="1">
                  <c:v>0.37457654673306284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4C-4BDA-87C0-753130D4302C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mass'!$BH$172:$BH$173</c:f>
              <c:numCache>
                <c:formatCode>General</c:formatCode>
                <c:ptCount val="2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mass'!$BF$177,'rolling check single mass'!$BF$177)</c:f>
              <c:numCache>
                <c:formatCode>#,##0.00</c:formatCode>
                <c:ptCount val="2"/>
                <c:pt idx="0">
                  <c:v>0.24315497858672808</c:v>
                </c:pt>
                <c:pt idx="1">
                  <c:v>0.24315497858672808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4C-4BDA-87C0-753130D4302C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mass'!$BH$172:$BH$173</c:f>
              <c:numCache>
                <c:formatCode>General</c:formatCode>
                <c:ptCount val="2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mass'!$BF$179,'rolling check single mass'!$BF$179)</c:f>
              <c:numCache>
                <c:formatCode>#,##0.00</c:formatCode>
                <c:ptCount val="2"/>
                <c:pt idx="0">
                  <c:v>0.2168706649574611</c:v>
                </c:pt>
                <c:pt idx="1">
                  <c:v>0.2168706649574611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4C-4BDA-87C0-753130D43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1840"/>
        <c:axId val="205816960"/>
      </c:scatterChart>
      <c:valAx>
        <c:axId val="21253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6960"/>
        <c:crosses val="autoZero"/>
        <c:crossBetween val="midCat"/>
      </c:valAx>
      <c:valAx>
        <c:axId val="2058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TOC</a:t>
            </a:r>
            <a:r>
              <a:rPr lang="en-US" baseline="0"/>
              <a:t>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'rolling check single mass'!$BH$32:$BH$170</c:f>
              <c:numCache>
                <c:formatCode>General</c:formatCode>
                <c:ptCount val="139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  <c:pt idx="40">
                  <c:v>14</c:v>
                </c:pt>
                <c:pt idx="43">
                  <c:v>15</c:v>
                </c:pt>
                <c:pt idx="46">
                  <c:v>16</c:v>
                </c:pt>
                <c:pt idx="49">
                  <c:v>17</c:v>
                </c:pt>
                <c:pt idx="52">
                  <c:v>18</c:v>
                </c:pt>
                <c:pt idx="55">
                  <c:v>19</c:v>
                </c:pt>
                <c:pt idx="58">
                  <c:v>20</c:v>
                </c:pt>
                <c:pt idx="61">
                  <c:v>21</c:v>
                </c:pt>
                <c:pt idx="64">
                  <c:v>22</c:v>
                </c:pt>
                <c:pt idx="67">
                  <c:v>23</c:v>
                </c:pt>
                <c:pt idx="70">
                  <c:v>24</c:v>
                </c:pt>
                <c:pt idx="73">
                  <c:v>25</c:v>
                </c:pt>
                <c:pt idx="76">
                  <c:v>26</c:v>
                </c:pt>
                <c:pt idx="79">
                  <c:v>27</c:v>
                </c:pt>
                <c:pt idx="82">
                  <c:v>28</c:v>
                </c:pt>
                <c:pt idx="85">
                  <c:v>29</c:v>
                </c:pt>
                <c:pt idx="88">
                  <c:v>30</c:v>
                </c:pt>
                <c:pt idx="91">
                  <c:v>31</c:v>
                </c:pt>
                <c:pt idx="94">
                  <c:v>32</c:v>
                </c:pt>
                <c:pt idx="97">
                  <c:v>33</c:v>
                </c:pt>
                <c:pt idx="100">
                  <c:v>34</c:v>
                </c:pt>
                <c:pt idx="103">
                  <c:v>35</c:v>
                </c:pt>
                <c:pt idx="106">
                  <c:v>36</c:v>
                </c:pt>
                <c:pt idx="109">
                  <c:v>37</c:v>
                </c:pt>
                <c:pt idx="112">
                  <c:v>38</c:v>
                </c:pt>
                <c:pt idx="115">
                  <c:v>39</c:v>
                </c:pt>
                <c:pt idx="118">
                  <c:v>40</c:v>
                </c:pt>
                <c:pt idx="121">
                  <c:v>41</c:v>
                </c:pt>
              </c:numCache>
            </c:numRef>
          </c:xVal>
          <c:yVal>
            <c:numRef>
              <c:f>'rolling check single mass'!$BE$32:$BE$170</c:f>
              <c:numCache>
                <c:formatCode>General</c:formatCode>
                <c:ptCount val="139"/>
                <c:pt idx="1">
                  <c:v>3.1039879478695034</c:v>
                </c:pt>
                <c:pt idx="4">
                  <c:v>2.8092657536789223</c:v>
                </c:pt>
                <c:pt idx="7">
                  <c:v>2.7978315902332418</c:v>
                </c:pt>
                <c:pt idx="10">
                  <c:v>3.0631109478467264</c:v>
                </c:pt>
                <c:pt idx="13">
                  <c:v>2.9536678532372758</c:v>
                </c:pt>
                <c:pt idx="16">
                  <c:v>2.9297241177044411</c:v>
                </c:pt>
                <c:pt idx="19">
                  <c:v>2.8269399182135384</c:v>
                </c:pt>
                <c:pt idx="22">
                  <c:v>3.645903716777136</c:v>
                </c:pt>
                <c:pt idx="25">
                  <c:v>2.9936333340120478</c:v>
                </c:pt>
                <c:pt idx="28">
                  <c:v>2.8515858243549141</c:v>
                </c:pt>
                <c:pt idx="31">
                  <c:v>3.232546777592741</c:v>
                </c:pt>
                <c:pt idx="34">
                  <c:v>3.5674357591091299</c:v>
                </c:pt>
                <c:pt idx="37">
                  <c:v>3.1466713149971941</c:v>
                </c:pt>
                <c:pt idx="40">
                  <c:v>3.1037832194036881</c:v>
                </c:pt>
                <c:pt idx="43">
                  <c:v>3.0170353107297738</c:v>
                </c:pt>
                <c:pt idx="46">
                  <c:v>3.4265932128146068</c:v>
                </c:pt>
                <c:pt idx="49">
                  <c:v>3.026864183695237</c:v>
                </c:pt>
                <c:pt idx="52">
                  <c:v>2.9969136022884131</c:v>
                </c:pt>
                <c:pt idx="55">
                  <c:v>3.3748452488166443</c:v>
                </c:pt>
                <c:pt idx="58">
                  <c:v>3.0215668443621144</c:v>
                </c:pt>
                <c:pt idx="61">
                  <c:v>2.7946591013725977</c:v>
                </c:pt>
                <c:pt idx="64">
                  <c:v>3.210383146659253</c:v>
                </c:pt>
                <c:pt idx="67">
                  <c:v>3.3291178682898313</c:v>
                </c:pt>
                <c:pt idx="70">
                  <c:v>3.0012753371594827</c:v>
                </c:pt>
                <c:pt idx="73">
                  <c:v>3.3338054542617499</c:v>
                </c:pt>
                <c:pt idx="76">
                  <c:v>3.3483532998940655</c:v>
                </c:pt>
                <c:pt idx="79">
                  <c:v>3.0397232594040258</c:v>
                </c:pt>
                <c:pt idx="82">
                  <c:v>3.271132205225137</c:v>
                </c:pt>
                <c:pt idx="85">
                  <c:v>3.1507567487719044</c:v>
                </c:pt>
                <c:pt idx="88">
                  <c:v>3.2169835219493392</c:v>
                </c:pt>
                <c:pt idx="91">
                  <c:v>3.4244074661321995</c:v>
                </c:pt>
                <c:pt idx="94">
                  <c:v>3.1764506703497317</c:v>
                </c:pt>
                <c:pt idx="97">
                  <c:v>3.035220607168057</c:v>
                </c:pt>
                <c:pt idx="100">
                  <c:v>3.210226414159199</c:v>
                </c:pt>
                <c:pt idx="103">
                  <c:v>3.2647767334833455</c:v>
                </c:pt>
                <c:pt idx="106">
                  <c:v>2.9119650185129968</c:v>
                </c:pt>
                <c:pt idx="109">
                  <c:v>2.9988900734464479</c:v>
                </c:pt>
                <c:pt idx="112">
                  <c:v>2.7575000735072024</c:v>
                </c:pt>
                <c:pt idx="115">
                  <c:v>2.7359022741059609</c:v>
                </c:pt>
                <c:pt idx="118">
                  <c:v>2.683046515788337</c:v>
                </c:pt>
                <c:pt idx="121">
                  <c:v>2.6754854687458791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D6-4223-A37C-045D0FE64FAA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mass'!$BH$172:$BH$173</c:f>
              <c:numCache>
                <c:formatCode>General</c:formatCode>
                <c:ptCount val="2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mass'!$BE$176,'rolling check single mass'!$BE$176)</c:f>
              <c:numCache>
                <c:formatCode>#,##0.00</c:formatCode>
                <c:ptCount val="2"/>
                <c:pt idx="0">
                  <c:v>3.5587284739898695</c:v>
                </c:pt>
                <c:pt idx="1">
                  <c:v>3.5587284739898695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D6-4223-A37C-045D0FE64FAA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mass'!$BH$172:$BH$173</c:f>
              <c:numCache>
                <c:formatCode>General</c:formatCode>
                <c:ptCount val="2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mass'!$BE$178,'rolling check single mass'!$BE$178)</c:f>
              <c:numCache>
                <c:formatCode>#,##0.00</c:formatCode>
                <c:ptCount val="2"/>
                <c:pt idx="0">
                  <c:v>3.7958979824954864</c:v>
                </c:pt>
                <c:pt idx="1">
                  <c:v>3.7958979824954864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D6-4223-A37C-045D0FE64FAA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mass'!$BH$172:$BH$173</c:f>
              <c:numCache>
                <c:formatCode>General</c:formatCode>
                <c:ptCount val="2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mass'!$BE$177,'rolling check single mass'!$BE$177)</c:f>
              <c:numCache>
                <c:formatCode>#,##0.00</c:formatCode>
                <c:ptCount val="2"/>
                <c:pt idx="0">
                  <c:v>2.6100504399674027</c:v>
                </c:pt>
                <c:pt idx="1">
                  <c:v>2.6100504399674027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D6-4223-A37C-045D0FE64FAA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'rolling check single mass'!$BH$172:$BH$173</c:f>
              <c:numCache>
                <c:formatCode>General</c:formatCode>
                <c:ptCount val="2"/>
                <c:pt idx="0">
                  <c:v>1</c:v>
                </c:pt>
                <c:pt idx="1">
                  <c:v>41</c:v>
                </c:pt>
              </c:numCache>
            </c:numRef>
          </c:xVal>
          <c:yVal>
            <c:numRef>
              <c:f>('rolling check single mass'!$BE$179,'rolling check single mass'!$BE$179)</c:f>
              <c:numCache>
                <c:formatCode>#,##0.00</c:formatCode>
                <c:ptCount val="2"/>
                <c:pt idx="0">
                  <c:v>2.3728809314617858</c:v>
                </c:pt>
                <c:pt idx="1">
                  <c:v>2.3728809314617858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D6-4223-A37C-045D0FE64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TIC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'MDL 2020'!$BH$32:$BH$78</c:f>
              <c:numCache>
                <c:formatCode>General</c:formatCode>
                <c:ptCount val="47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</c:numCache>
            </c:numRef>
          </c:xVal>
          <c:yVal>
            <c:numRef>
              <c:f>'MDL 2020'!$BC$32:$BC$78</c:f>
              <c:numCache>
                <c:formatCode>General</c:formatCode>
                <c:ptCount val="47"/>
                <c:pt idx="1">
                  <c:v>3.2770621901923773</c:v>
                </c:pt>
                <c:pt idx="4">
                  <c:v>2.9967358125608765</c:v>
                </c:pt>
                <c:pt idx="7">
                  <c:v>3.0200270249456898</c:v>
                </c:pt>
                <c:pt idx="10">
                  <c:v>2.3350044159414551</c:v>
                </c:pt>
                <c:pt idx="13">
                  <c:v>2.3019495403945909</c:v>
                </c:pt>
                <c:pt idx="16">
                  <c:v>2.257876372998771</c:v>
                </c:pt>
                <c:pt idx="19">
                  <c:v>2.7262716828156259</c:v>
                </c:pt>
                <c:pt idx="22">
                  <c:v>2.5362785458473258</c:v>
                </c:pt>
                <c:pt idx="25">
                  <c:v>2.5220999535362587</c:v>
                </c:pt>
                <c:pt idx="28">
                  <c:v>3.031259308173933</c:v>
                </c:pt>
                <c:pt idx="31">
                  <c:v>2.8707257929802301</c:v>
                </c:pt>
                <c:pt idx="34">
                  <c:v>3.2447159602446805</c:v>
                </c:pt>
                <c:pt idx="37">
                  <c:v>3.121228640864909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1-4ECA-8310-B3F4D0F10570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2020'!$BH$80:$BH$84</c:f>
              <c:numCache>
                <c:formatCode>General</c:formatCode>
                <c:ptCount val="5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2020'!$BC$84,'MDL 2020'!$BC$84)</c:f>
              <c:numCache>
                <c:formatCode>#,##0.00</c:formatCode>
                <c:ptCount val="2"/>
                <c:pt idx="0">
                  <c:v>3.5141012803328993</c:v>
                </c:pt>
                <c:pt idx="1">
                  <c:v>3.5141012803328993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D1-4ECA-8310-B3F4D0F10570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2020'!$BH$80:$BH$81</c:f>
              <c:numCache>
                <c:formatCode>General</c:formatCode>
                <c:ptCount val="2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2020'!$BC$86,'MDL 2020'!$BC$86)</c:f>
              <c:numCache>
                <c:formatCode>#,##0.00</c:formatCode>
                <c:ptCount val="2"/>
                <c:pt idx="0">
                  <c:v>3.8772582573648595</c:v>
                </c:pt>
                <c:pt idx="1">
                  <c:v>3.8772582573648595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D1-4ECA-8310-B3F4D0F10570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2020'!$BH$80:$BH$81</c:f>
              <c:numCache>
                <c:formatCode>General</c:formatCode>
                <c:ptCount val="2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2020'!$BC$85,'MDL 2020'!$BC$85)</c:f>
              <c:numCache>
                <c:formatCode>#,##0.00</c:formatCode>
                <c:ptCount val="2"/>
                <c:pt idx="0">
                  <c:v>2.0614733722050582</c:v>
                </c:pt>
                <c:pt idx="1">
                  <c:v>2.0614733722050582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D1-4ECA-8310-B3F4D0F10570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2020'!$BH$80:$BH$81</c:f>
              <c:numCache>
                <c:formatCode>General</c:formatCode>
                <c:ptCount val="2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2020'!$BC$87,'MDL 2020'!$BC$87)</c:f>
              <c:numCache>
                <c:formatCode>#,##0.00</c:formatCode>
                <c:ptCount val="2"/>
                <c:pt idx="0">
                  <c:v>1.6983163951730982</c:v>
                </c:pt>
                <c:pt idx="1">
                  <c:v>1.6983163951730982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D1-4ECA-8310-B3F4D0F10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36544"/>
        <c:axId val="205059584"/>
      </c:scatterChart>
      <c:valAx>
        <c:axId val="2050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9584"/>
        <c:crosses val="autoZero"/>
        <c:crossBetween val="midCat"/>
      </c:valAx>
      <c:valAx>
        <c:axId val="2050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 CONCENTRATION</a:t>
            </a:r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'MDL 2020'!$BH$32:$BH$78</c:f>
              <c:numCache>
                <c:formatCode>General</c:formatCode>
                <c:ptCount val="47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</c:numCache>
            </c:numRef>
          </c:xVal>
          <c:yVal>
            <c:numRef>
              <c:f>'MDL 2020'!$BD$32:$BD$78</c:f>
              <c:numCache>
                <c:formatCode>General</c:formatCode>
                <c:ptCount val="47"/>
                <c:pt idx="1">
                  <c:v>5.5456176553836709</c:v>
                </c:pt>
                <c:pt idx="4">
                  <c:v>5.5163011640058102</c:v>
                </c:pt>
                <c:pt idx="7">
                  <c:v>5.4962682282309387</c:v>
                </c:pt>
                <c:pt idx="10">
                  <c:v>5.4681798838362443</c:v>
                </c:pt>
                <c:pt idx="13">
                  <c:v>5.4623513006901874</c:v>
                </c:pt>
                <c:pt idx="16">
                  <c:v>5.4631284451096622</c:v>
                </c:pt>
                <c:pt idx="19">
                  <c:v>5.553426253824977</c:v>
                </c:pt>
                <c:pt idx="22">
                  <c:v>5.4351311516274201</c:v>
                </c:pt>
                <c:pt idx="25">
                  <c:v>5.393769227782121</c:v>
                </c:pt>
                <c:pt idx="28">
                  <c:v>5.9120142602765444</c:v>
                </c:pt>
                <c:pt idx="31">
                  <c:v>5.9750136710746684</c:v>
                </c:pt>
                <c:pt idx="34">
                  <c:v>6.0311090368538203</c:v>
                </c:pt>
                <c:pt idx="37">
                  <c:v>5.9029527011891432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5C-44EC-AB67-5C16FC7C41CE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2020'!$BH$80:$BH$84</c:f>
              <c:numCache>
                <c:formatCode>General</c:formatCode>
                <c:ptCount val="5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2020'!$BD$84,'MDL 2020'!$BD$84)</c:f>
              <c:numCache>
                <c:formatCode>#,##0.00</c:formatCode>
                <c:ptCount val="2"/>
                <c:pt idx="0">
                  <c:v>6.0940818258180069</c:v>
                </c:pt>
                <c:pt idx="1">
                  <c:v>6.0940818258180069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5C-44EC-AB67-5C16FC7C41CE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2020'!$BH$80:$BH$81</c:f>
              <c:numCache>
                <c:formatCode>General</c:formatCode>
                <c:ptCount val="2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2020'!$BD$86,'MDL 2020'!$BD$86)</c:f>
              <c:numCache>
                <c:formatCode>#,##0.00</c:formatCode>
                <c:ptCount val="2"/>
                <c:pt idx="0">
                  <c:v>6.3274587779621951</c:v>
                </c:pt>
                <c:pt idx="1">
                  <c:v>6.3274587779621951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5C-44EC-AB67-5C16FC7C41CE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2020'!$BH$80:$BH$81</c:f>
              <c:numCache>
                <c:formatCode>General</c:formatCode>
                <c:ptCount val="2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2020'!$BD$85,'MDL 2020'!$BD$85)</c:f>
              <c:numCache>
                <c:formatCode>#,##0.00</c:formatCode>
                <c:ptCount val="2"/>
                <c:pt idx="0">
                  <c:v>5.160574017241256</c:v>
                </c:pt>
                <c:pt idx="1">
                  <c:v>5.160574017241256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5C-44EC-AB67-5C16FC7C41CE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2020'!$BH$80:$BH$81</c:f>
              <c:numCache>
                <c:formatCode>General</c:formatCode>
                <c:ptCount val="2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2020'!$BD$87,'MDL 2020'!$BD$87)</c:f>
              <c:numCache>
                <c:formatCode>#,##0.00</c:formatCode>
                <c:ptCount val="2"/>
                <c:pt idx="0">
                  <c:v>4.9271970650970678</c:v>
                </c:pt>
                <c:pt idx="1">
                  <c:v>4.9271970650970678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5C-44EC-AB67-5C16FC7C4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TNb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'MDL 2020'!$BH$32:$BH$78</c:f>
              <c:numCache>
                <c:formatCode>General</c:formatCode>
                <c:ptCount val="47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</c:numCache>
            </c:numRef>
          </c:xVal>
          <c:yVal>
            <c:numRef>
              <c:f>'MDL 2020'!$BF$32:$BF$78</c:f>
              <c:numCache>
                <c:formatCode>General</c:formatCode>
                <c:ptCount val="47"/>
                <c:pt idx="1">
                  <c:v>0.29468577253455686</c:v>
                </c:pt>
                <c:pt idx="4">
                  <c:v>0.27662846695780641</c:v>
                </c:pt>
                <c:pt idx="7">
                  <c:v>0.28003646547510863</c:v>
                </c:pt>
                <c:pt idx="10">
                  <c:v>0.25744472427492976</c:v>
                </c:pt>
                <c:pt idx="13">
                  <c:v>0.24237266687396647</c:v>
                </c:pt>
                <c:pt idx="16">
                  <c:v>0.24201093749634334</c:v>
                </c:pt>
                <c:pt idx="19">
                  <c:v>0.28599924602184895</c:v>
                </c:pt>
                <c:pt idx="22">
                  <c:v>0.28390728414821764</c:v>
                </c:pt>
                <c:pt idx="25">
                  <c:v>0.2737264030298785</c:v>
                </c:pt>
                <c:pt idx="28">
                  <c:v>0.28835963756073901</c:v>
                </c:pt>
                <c:pt idx="31">
                  <c:v>0.29801623204465966</c:v>
                </c:pt>
                <c:pt idx="34">
                  <c:v>0.29578778716375487</c:v>
                </c:pt>
                <c:pt idx="37">
                  <c:v>0.29665440461744008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AD-4142-859C-00E6B97D6B17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2020'!$BH$80:$BH$84</c:f>
              <c:numCache>
                <c:formatCode>General</c:formatCode>
                <c:ptCount val="5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2020'!$BF$84,'MDL 2020'!$BF$84)</c:f>
              <c:numCache>
                <c:formatCode>#,##0.00</c:formatCode>
                <c:ptCount val="2"/>
                <c:pt idx="0">
                  <c:v>0.31711593758324574</c:v>
                </c:pt>
                <c:pt idx="1">
                  <c:v>0.31711593758324574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AD-4142-859C-00E6B97D6B17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2020'!$BH$80:$BH$81</c:f>
              <c:numCache>
                <c:formatCode>General</c:formatCode>
                <c:ptCount val="2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2020'!$BF$86,'MDL 2020'!$BF$86)</c:f>
              <c:numCache>
                <c:formatCode>#,##0.00</c:formatCode>
                <c:ptCount val="2"/>
                <c:pt idx="0">
                  <c:v>0.33661121298258978</c:v>
                </c:pt>
                <c:pt idx="1">
                  <c:v>0.33661121298258978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AD-4142-859C-00E6B97D6B17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2020'!$BH$80:$BH$81</c:f>
              <c:numCache>
                <c:formatCode>General</c:formatCode>
                <c:ptCount val="2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2020'!$BF$85,'MDL 2020'!$BF$85)</c:f>
              <c:numCache>
                <c:formatCode>#,##0.00</c:formatCode>
                <c:ptCount val="2"/>
                <c:pt idx="0">
                  <c:v>0.23913483598586957</c:v>
                </c:pt>
                <c:pt idx="1">
                  <c:v>0.23913483598586957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AD-4142-859C-00E6B97D6B17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2020'!$BH$80:$BH$81</c:f>
              <c:numCache>
                <c:formatCode>General</c:formatCode>
                <c:ptCount val="2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2020'!$BF$87,'MDL 2020'!$BF$87)</c:f>
              <c:numCache>
                <c:formatCode>#,##0.00</c:formatCode>
                <c:ptCount val="2"/>
                <c:pt idx="0">
                  <c:v>0.21963956058652553</c:v>
                </c:pt>
                <c:pt idx="1">
                  <c:v>0.21963956058652553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AD-4142-859C-00E6B97D6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1840"/>
        <c:axId val="205816960"/>
      </c:scatterChart>
      <c:valAx>
        <c:axId val="21253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6960"/>
        <c:crosses val="autoZero"/>
        <c:crossBetween val="midCat"/>
      </c:valAx>
      <c:valAx>
        <c:axId val="2058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TOC</a:t>
            </a:r>
            <a:r>
              <a:rPr lang="en-US" baseline="0"/>
              <a:t>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'MDL 2020'!$BH$32:$BH$78</c:f>
              <c:numCache>
                <c:formatCode>General</c:formatCode>
                <c:ptCount val="47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</c:numCache>
            </c:numRef>
          </c:xVal>
          <c:yVal>
            <c:numRef>
              <c:f>'MDL 2020'!$BE$32:$BE$78</c:f>
              <c:numCache>
                <c:formatCode>General</c:formatCode>
                <c:ptCount val="47"/>
                <c:pt idx="1">
                  <c:v>2.2685554651912927</c:v>
                </c:pt>
                <c:pt idx="4">
                  <c:v>2.5195653514449341</c:v>
                </c:pt>
                <c:pt idx="7">
                  <c:v>2.4762412032852499</c:v>
                </c:pt>
                <c:pt idx="10">
                  <c:v>3.1331754678947892</c:v>
                </c:pt>
                <c:pt idx="13">
                  <c:v>3.1604017602955974</c:v>
                </c:pt>
                <c:pt idx="16">
                  <c:v>3.2052520721108912</c:v>
                </c:pt>
                <c:pt idx="19">
                  <c:v>2.8271545710093511</c:v>
                </c:pt>
                <c:pt idx="22">
                  <c:v>2.8988526057800952</c:v>
                </c:pt>
                <c:pt idx="25">
                  <c:v>2.8716692742458623</c:v>
                </c:pt>
                <c:pt idx="28">
                  <c:v>2.8807549521026115</c:v>
                </c:pt>
                <c:pt idx="31">
                  <c:v>3.1042878780944383</c:v>
                </c:pt>
                <c:pt idx="34">
                  <c:v>2.7863930766091394</c:v>
                </c:pt>
                <c:pt idx="37">
                  <c:v>2.7817240603242341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91-440F-B09D-AA183035922E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2020'!$BH$80:$BH$81</c:f>
              <c:numCache>
                <c:formatCode>General</c:formatCode>
                <c:ptCount val="2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2020'!$BE$84,'MDL 2020'!$BE$84)</c:f>
              <c:numCache>
                <c:formatCode>#,##0.00</c:formatCode>
                <c:ptCount val="2"/>
                <c:pt idx="0">
                  <c:v>3.4069832711348957</c:v>
                </c:pt>
                <c:pt idx="1">
                  <c:v>3.4069832711348957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91-440F-B09D-AA183035922E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2020'!$BH$80:$BH$81</c:f>
              <c:numCache>
                <c:formatCode>General</c:formatCode>
                <c:ptCount val="2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2020'!$BE$86,'MDL 2020'!$BE$86)</c:f>
              <c:numCache>
                <c:formatCode>#,##0.00</c:formatCode>
                <c:ptCount val="2"/>
                <c:pt idx="0">
                  <c:v>3.690704609072017</c:v>
                </c:pt>
                <c:pt idx="1">
                  <c:v>3.690704609072017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91-440F-B09D-AA183035922E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2020'!$BH$80:$BH$81</c:f>
              <c:numCache>
                <c:formatCode>General</c:formatCode>
                <c:ptCount val="2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2020'!$BE$85,'MDL 2020'!$BE$85)</c:f>
              <c:numCache>
                <c:formatCode>#,##0.00</c:formatCode>
                <c:ptCount val="2"/>
                <c:pt idx="0">
                  <c:v>2.2720979193864106</c:v>
                </c:pt>
                <c:pt idx="1">
                  <c:v>2.2720979193864106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91-440F-B09D-AA183035922E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2020'!$BH$80:$BH$81</c:f>
              <c:numCache>
                <c:formatCode>General</c:formatCode>
                <c:ptCount val="2"/>
                <c:pt idx="0">
                  <c:v>1</c:v>
                </c:pt>
                <c:pt idx="1">
                  <c:v>13</c:v>
                </c:pt>
              </c:numCache>
            </c:numRef>
          </c:xVal>
          <c:yVal>
            <c:numRef>
              <c:f>('MDL 2020'!$BE$87,'MDL 2020'!$BE$87)</c:f>
              <c:numCache>
                <c:formatCode>#,##0.00</c:formatCode>
                <c:ptCount val="2"/>
                <c:pt idx="0">
                  <c:v>1.9883765814492891</c:v>
                </c:pt>
                <c:pt idx="1">
                  <c:v>1.9883765814492891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91-440F-B09D-AA1830359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TIC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'MDL 2021'!$BH$32:$BH$84</c:f>
              <c:numCache>
                <c:formatCode>General</c:formatCode>
                <c:ptCount val="53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  <c:pt idx="40">
                  <c:v>14</c:v>
                </c:pt>
                <c:pt idx="43">
                  <c:v>15</c:v>
                </c:pt>
              </c:numCache>
            </c:numRef>
          </c:xVal>
          <c:yVal>
            <c:numRef>
              <c:f>'MDL 2021'!$BC$32:$BC$84</c:f>
              <c:numCache>
                <c:formatCode>General</c:formatCode>
                <c:ptCount val="53"/>
                <c:pt idx="1">
                  <c:v>2.8450189998945348</c:v>
                </c:pt>
                <c:pt idx="4">
                  <c:v>3.108307149535988</c:v>
                </c:pt>
                <c:pt idx="7">
                  <c:v>2.7260517619083964</c:v>
                </c:pt>
                <c:pt idx="10">
                  <c:v>3.4193001398134983</c:v>
                </c:pt>
                <c:pt idx="13">
                  <c:v>3.2668162779549266</c:v>
                </c:pt>
                <c:pt idx="16">
                  <c:v>3.2277051575431503</c:v>
                </c:pt>
                <c:pt idx="19">
                  <c:v>3.2407678615744926</c:v>
                </c:pt>
                <c:pt idx="22">
                  <c:v>3.0271652569861782</c:v>
                </c:pt>
                <c:pt idx="25">
                  <c:v>2.9831402926817168</c:v>
                </c:pt>
                <c:pt idx="28">
                  <c:v>3.1730773305698032</c:v>
                </c:pt>
                <c:pt idx="31">
                  <c:v>2.996336985474743</c:v>
                </c:pt>
                <c:pt idx="34">
                  <c:v>3.1601743582953312</c:v>
                </c:pt>
                <c:pt idx="37">
                  <c:v>2.9941276625947264</c:v>
                </c:pt>
                <c:pt idx="40">
                  <c:v>3.2479891647176147</c:v>
                </c:pt>
                <c:pt idx="43">
                  <c:v>3.0195331974345008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61-4843-A0B1-AC229871554A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2021'!$BH$86:$BH$90</c:f>
              <c:numCache>
                <c:formatCode>General</c:formatCode>
                <c:ptCount val="5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2021'!$BC$90,'MDL 2021'!$BC$90)</c:f>
              <c:numCache>
                <c:formatCode>#,##0.00</c:formatCode>
                <c:ptCount val="2"/>
                <c:pt idx="0">
                  <c:v>3.4537916689579276</c:v>
                </c:pt>
                <c:pt idx="1">
                  <c:v>3.4537916689579276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61-4843-A0B1-AC229871554A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2021'!$BH$86:$BH$87</c:f>
              <c:numCache>
                <c:formatCode>General</c:formatCode>
                <c:ptCount val="2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2021'!$BC$92,'MDL 2021'!$BC$92)</c:f>
              <c:numCache>
                <c:formatCode>#,##0.00</c:formatCode>
                <c:ptCount val="2"/>
                <c:pt idx="0">
                  <c:v>3.6328371168709048</c:v>
                </c:pt>
                <c:pt idx="1">
                  <c:v>3.6328371168709048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061-4843-A0B1-AC229871554A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2021'!$BH$86:$BH$87</c:f>
              <c:numCache>
                <c:formatCode>General</c:formatCode>
                <c:ptCount val="2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2021'!$BC$91,'MDL 2021'!$BC$91)</c:f>
              <c:numCache>
                <c:formatCode>#,##0.00</c:formatCode>
                <c:ptCount val="2"/>
                <c:pt idx="0">
                  <c:v>2.7376098773060193</c:v>
                </c:pt>
                <c:pt idx="1">
                  <c:v>2.7376098773060193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61-4843-A0B1-AC229871554A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2021'!$BH$86:$BH$87</c:f>
              <c:numCache>
                <c:formatCode>General</c:formatCode>
                <c:ptCount val="2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2021'!$BC$93,'MDL 2021'!$BC$93)</c:f>
              <c:numCache>
                <c:formatCode>#,##0.00</c:formatCode>
                <c:ptCount val="2"/>
                <c:pt idx="0">
                  <c:v>2.5585644293930421</c:v>
                </c:pt>
                <c:pt idx="1">
                  <c:v>2.5585644293930421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61-4843-A0B1-AC2298715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36544"/>
        <c:axId val="205059584"/>
      </c:scatterChart>
      <c:valAx>
        <c:axId val="2050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9584"/>
        <c:crosses val="autoZero"/>
        <c:crossBetween val="midCat"/>
      </c:valAx>
      <c:valAx>
        <c:axId val="2050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TC CONCENTRATION</a:t>
            </a:r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'MDL 2021'!$BH$32:$BH$84</c:f>
              <c:numCache>
                <c:formatCode>General</c:formatCode>
                <c:ptCount val="53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  <c:pt idx="40">
                  <c:v>14</c:v>
                </c:pt>
                <c:pt idx="43">
                  <c:v>15</c:v>
                </c:pt>
              </c:numCache>
            </c:numRef>
          </c:xVal>
          <c:yVal>
            <c:numRef>
              <c:f>'MDL 2021'!$BD$32:$BD$84</c:f>
              <c:numCache>
                <c:formatCode>General</c:formatCode>
                <c:ptCount val="53"/>
                <c:pt idx="1">
                  <c:v>6.0049800041696511</c:v>
                </c:pt>
                <c:pt idx="4">
                  <c:v>6.3955072580135752</c:v>
                </c:pt>
                <c:pt idx="7">
                  <c:v>5.711078050245872</c:v>
                </c:pt>
                <c:pt idx="10">
                  <c:v>6.4733281286078714</c:v>
                </c:pt>
                <c:pt idx="13">
                  <c:v>6.414945478105345</c:v>
                </c:pt>
                <c:pt idx="16">
                  <c:v>6.2932740720160449</c:v>
                </c:pt>
                <c:pt idx="19">
                  <c:v>6.2015011392538009</c:v>
                </c:pt>
                <c:pt idx="22">
                  <c:v>5.5941203423125323</c:v>
                </c:pt>
                <c:pt idx="25">
                  <c:v>6.1095886005590998</c:v>
                </c:pt>
                <c:pt idx="28">
                  <c:v>6.1049202591439542</c:v>
                </c:pt>
                <c:pt idx="31">
                  <c:v>6.0027405042698359</c:v>
                </c:pt>
                <c:pt idx="34">
                  <c:v>6.2931717482434451</c:v>
                </c:pt>
                <c:pt idx="37">
                  <c:v>6.1524915642081677</c:v>
                </c:pt>
                <c:pt idx="40">
                  <c:v>6.4780037796895229</c:v>
                </c:pt>
                <c:pt idx="43">
                  <c:v>5.9423234511675922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93-48C0-B5B1-77265796FFC2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2021'!$BH$86:$BH$90</c:f>
              <c:numCache>
                <c:formatCode>General</c:formatCode>
                <c:ptCount val="5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2021'!$BD$90,'MDL 2021'!$BD$90)</c:f>
              <c:numCache>
                <c:formatCode>#,##0.00</c:formatCode>
                <c:ptCount val="2"/>
                <c:pt idx="0">
                  <c:v>6.6731492142245976</c:v>
                </c:pt>
                <c:pt idx="1">
                  <c:v>6.6731492142245976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93-48C0-B5B1-77265796FFC2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2021'!$BH$86:$BH$87</c:f>
              <c:numCache>
                <c:formatCode>General</c:formatCode>
                <c:ptCount val="2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2021'!$BD$92,'MDL 2021'!$BD$92)</c:f>
              <c:numCache>
                <c:formatCode>#,##0.00</c:formatCode>
                <c:ptCount val="2"/>
                <c:pt idx="0">
                  <c:v>6.9373246753366864</c:v>
                </c:pt>
                <c:pt idx="1">
                  <c:v>6.9373246753366864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93-48C0-B5B1-77265796FFC2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2021'!$BH$86:$BH$87</c:f>
              <c:numCache>
                <c:formatCode>General</c:formatCode>
                <c:ptCount val="2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2021'!$BD$91,'MDL 2021'!$BD$91)</c:f>
              <c:numCache>
                <c:formatCode>#,##0.00</c:formatCode>
                <c:ptCount val="2"/>
                <c:pt idx="0">
                  <c:v>5.6164473697762425</c:v>
                </c:pt>
                <c:pt idx="1">
                  <c:v>5.6164473697762425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93-48C0-B5B1-77265796FFC2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2021'!$BH$86:$BH$87</c:f>
              <c:numCache>
                <c:formatCode>General</c:formatCode>
                <c:ptCount val="2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2021'!$BD$93,'MDL 2021'!$BD$93)</c:f>
              <c:numCache>
                <c:formatCode>#,##0.00</c:formatCode>
                <c:ptCount val="2"/>
                <c:pt idx="0">
                  <c:v>5.3522719086641537</c:v>
                </c:pt>
                <c:pt idx="1">
                  <c:v>5.3522719086641537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93-48C0-B5B1-77265796F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TNb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'MDL 2021'!$BH$32:$BH$84</c:f>
              <c:numCache>
                <c:formatCode>General</c:formatCode>
                <c:ptCount val="53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  <c:pt idx="40">
                  <c:v>14</c:v>
                </c:pt>
                <c:pt idx="43">
                  <c:v>15</c:v>
                </c:pt>
              </c:numCache>
            </c:numRef>
          </c:xVal>
          <c:yVal>
            <c:numRef>
              <c:f>'MDL 2021'!$BF$32:$BF$84</c:f>
              <c:numCache>
                <c:formatCode>General</c:formatCode>
                <c:ptCount val="53"/>
                <c:pt idx="1">
                  <c:v>0.42658878582848048</c:v>
                </c:pt>
                <c:pt idx="4">
                  <c:v>0.31053258764367053</c:v>
                </c:pt>
                <c:pt idx="7">
                  <c:v>0.2874965660679113</c:v>
                </c:pt>
                <c:pt idx="10">
                  <c:v>0.30817844610460315</c:v>
                </c:pt>
                <c:pt idx="13">
                  <c:v>0.33507821523199155</c:v>
                </c:pt>
                <c:pt idx="16">
                  <c:v>0.30192949792256013</c:v>
                </c:pt>
                <c:pt idx="19">
                  <c:v>0.31277735471403828</c:v>
                </c:pt>
                <c:pt idx="22">
                  <c:v>0.29037599653652313</c:v>
                </c:pt>
                <c:pt idx="25">
                  <c:v>0.30924584648370057</c:v>
                </c:pt>
                <c:pt idx="28">
                  <c:v>0.25774679093424452</c:v>
                </c:pt>
                <c:pt idx="31">
                  <c:v>0.26092793764501082</c:v>
                </c:pt>
                <c:pt idx="34">
                  <c:v>0.27895071210987488</c:v>
                </c:pt>
                <c:pt idx="37">
                  <c:v>0.2853344459067278</c:v>
                </c:pt>
                <c:pt idx="40">
                  <c:v>0.28557053170004387</c:v>
                </c:pt>
                <c:pt idx="43">
                  <c:v>0.26416663860350209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E4-43B5-A91B-207B193FCAFC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2021'!$BH$86:$BH$90</c:f>
              <c:numCache>
                <c:formatCode>General</c:formatCode>
                <c:ptCount val="5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2021'!$BF$90,'MDL 2021'!$BF$90)</c:f>
              <c:numCache>
                <c:formatCode>#,##0.00</c:formatCode>
                <c:ptCount val="2"/>
                <c:pt idx="0">
                  <c:v>0.38272811905138693</c:v>
                </c:pt>
                <c:pt idx="1">
                  <c:v>0.38272811905138693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E4-43B5-A91B-207B193FCAFC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2021'!$BH$86:$BH$87</c:f>
              <c:numCache>
                <c:formatCode>General</c:formatCode>
                <c:ptCount val="2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2021'!$BF$92,'MDL 2021'!$BF$92)</c:f>
              <c:numCache>
                <c:formatCode>#,##0.00</c:formatCode>
                <c:ptCount val="2"/>
                <c:pt idx="0">
                  <c:v>0.42359550012931768</c:v>
                </c:pt>
                <c:pt idx="1">
                  <c:v>0.42359550012931768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0E4-43B5-A91B-207B193FCAFC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2021'!$BH$86:$BH$87</c:f>
              <c:numCache>
                <c:formatCode>General</c:formatCode>
                <c:ptCount val="2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2021'!$BF$91,'MDL 2021'!$BF$91)</c:f>
              <c:numCache>
                <c:formatCode>#,##0.00</c:formatCode>
                <c:ptCount val="2"/>
                <c:pt idx="0">
                  <c:v>0.21925859473966403</c:v>
                </c:pt>
                <c:pt idx="1">
                  <c:v>0.21925859473966403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E4-43B5-A91B-207B193FCAFC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2021'!$BH$86:$BH$87</c:f>
              <c:numCache>
                <c:formatCode>General</c:formatCode>
                <c:ptCount val="2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2021'!$BF$93,'MDL 2021'!$BF$93)</c:f>
              <c:numCache>
                <c:formatCode>#,##0.00</c:formatCode>
                <c:ptCount val="2"/>
                <c:pt idx="0">
                  <c:v>0.1783912136617333</c:v>
                </c:pt>
                <c:pt idx="1">
                  <c:v>0.1783912136617333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E4-43B5-A91B-207B193FC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1840"/>
        <c:axId val="205816960"/>
      </c:scatterChart>
      <c:valAx>
        <c:axId val="21253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6960"/>
        <c:crosses val="autoZero"/>
        <c:crossBetween val="midCat"/>
      </c:valAx>
      <c:valAx>
        <c:axId val="2058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3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TOC</a:t>
            </a:r>
            <a:r>
              <a:rPr lang="en-US" baseline="0"/>
              <a:t> CONCENTRATION</a:t>
            </a:r>
            <a:endParaRPr lang="en-US"/>
          </a:p>
        </c:rich>
      </c:tx>
      <c:layout>
        <c:manualLayout>
          <c:xMode val="edge"/>
          <c:yMode val="edge"/>
          <c:x val="0.4208281595229744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'MDL 2021'!$BH$32:$BH$84</c:f>
              <c:numCache>
                <c:formatCode>General</c:formatCode>
                <c:ptCount val="53"/>
                <c:pt idx="1">
                  <c:v>1</c:v>
                </c:pt>
                <c:pt idx="4">
                  <c:v>2</c:v>
                </c:pt>
                <c:pt idx="7">
                  <c:v>3</c:v>
                </c:pt>
                <c:pt idx="10">
                  <c:v>4</c:v>
                </c:pt>
                <c:pt idx="13">
                  <c:v>5</c:v>
                </c:pt>
                <c:pt idx="16">
                  <c:v>6</c:v>
                </c:pt>
                <c:pt idx="19">
                  <c:v>7</c:v>
                </c:pt>
                <c:pt idx="22">
                  <c:v>8</c:v>
                </c:pt>
                <c:pt idx="25">
                  <c:v>9</c:v>
                </c:pt>
                <c:pt idx="28">
                  <c:v>10</c:v>
                </c:pt>
                <c:pt idx="31">
                  <c:v>11</c:v>
                </c:pt>
                <c:pt idx="34">
                  <c:v>12</c:v>
                </c:pt>
                <c:pt idx="37">
                  <c:v>13</c:v>
                </c:pt>
                <c:pt idx="40">
                  <c:v>14</c:v>
                </c:pt>
                <c:pt idx="43">
                  <c:v>15</c:v>
                </c:pt>
              </c:numCache>
            </c:numRef>
          </c:xVal>
          <c:yVal>
            <c:numRef>
              <c:f>'MDL 2021'!$BE$32:$BE$84</c:f>
              <c:numCache>
                <c:formatCode>General</c:formatCode>
                <c:ptCount val="53"/>
                <c:pt idx="1">
                  <c:v>3.1599610042751154</c:v>
                </c:pt>
                <c:pt idx="4">
                  <c:v>3.2872001084775864</c:v>
                </c:pt>
                <c:pt idx="7">
                  <c:v>2.9850262883374761</c:v>
                </c:pt>
                <c:pt idx="10">
                  <c:v>3.0540279887943731</c:v>
                </c:pt>
                <c:pt idx="13">
                  <c:v>3.148129200150418</c:v>
                </c:pt>
                <c:pt idx="16">
                  <c:v>3.0655689144728941</c:v>
                </c:pt>
                <c:pt idx="19">
                  <c:v>2.9607332776793083</c:v>
                </c:pt>
                <c:pt idx="22">
                  <c:v>2.5669550853263532</c:v>
                </c:pt>
                <c:pt idx="25">
                  <c:v>3.1264483078773835</c:v>
                </c:pt>
                <c:pt idx="28">
                  <c:v>2.9318429285741514</c:v>
                </c:pt>
                <c:pt idx="31">
                  <c:v>3.0064035187950924</c:v>
                </c:pt>
                <c:pt idx="34">
                  <c:v>3.1329973899481138</c:v>
                </c:pt>
                <c:pt idx="37">
                  <c:v>3.1583639016134417</c:v>
                </c:pt>
                <c:pt idx="40">
                  <c:v>3.2300146149719078</c:v>
                </c:pt>
                <c:pt idx="43">
                  <c:v>2.9227902537330905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CD-4683-A258-374D064FCB20}"/>
            </c:ext>
          </c:extLst>
        </c:ser>
        <c:ser>
          <c:idx val="1"/>
          <c:order val="1"/>
          <c:tx>
            <c:v>UWL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2021'!$BH$86:$BH$87</c:f>
              <c:numCache>
                <c:formatCode>General</c:formatCode>
                <c:ptCount val="2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2021'!$BE$90,'MDL 2021'!$BE$90)</c:f>
              <c:numCache>
                <c:formatCode>#,##0.00</c:formatCode>
                <c:ptCount val="2"/>
                <c:pt idx="0">
                  <c:v>3.3924750897332512</c:v>
                </c:pt>
                <c:pt idx="1">
                  <c:v>3.3924750897332512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CD-4683-A258-374D064FCB20}"/>
            </c:ext>
          </c:extLst>
        </c:ser>
        <c:ser>
          <c:idx val="2"/>
          <c:order val="2"/>
          <c:tx>
            <c:v>UCL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2021'!$BH$86:$BH$87</c:f>
              <c:numCache>
                <c:formatCode>General</c:formatCode>
                <c:ptCount val="2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2021'!$BE$92,'MDL 2021'!$BE$92)</c:f>
              <c:numCache>
                <c:formatCode>#,##0.00</c:formatCode>
                <c:ptCount val="2"/>
                <c:pt idx="0">
                  <c:v>3.564163875165653</c:v>
                </c:pt>
                <c:pt idx="1">
                  <c:v>3.564163875165653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3CD-4683-A258-374D064FCB20}"/>
            </c:ext>
          </c:extLst>
        </c:ser>
        <c:ser>
          <c:idx val="3"/>
          <c:order val="3"/>
          <c:tx>
            <c:v>LWL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5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2021'!$BH$86:$BH$87</c:f>
              <c:numCache>
                <c:formatCode>General</c:formatCode>
                <c:ptCount val="2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2021'!$BE$91,'MDL 2021'!$BE$91)</c:f>
              <c:numCache>
                <c:formatCode>#,##0.00</c:formatCode>
                <c:ptCount val="2"/>
                <c:pt idx="0">
                  <c:v>2.7057199480036429</c:v>
                </c:pt>
                <c:pt idx="1">
                  <c:v>2.7057199480036429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CD-4683-A258-374D064FCB20}"/>
            </c:ext>
          </c:extLst>
        </c:ser>
        <c:ser>
          <c:idx val="4"/>
          <c:order val="4"/>
          <c:tx>
            <c:v>LCL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'MDL 2021'!$BH$86:$BH$87</c:f>
              <c:numCache>
                <c:formatCode>General</c:formatCode>
                <c:ptCount val="2"/>
                <c:pt idx="0">
                  <c:v>1</c:v>
                </c:pt>
                <c:pt idx="1">
                  <c:v>15</c:v>
                </c:pt>
              </c:numCache>
            </c:numRef>
          </c:xVal>
          <c:yVal>
            <c:numRef>
              <c:f>('MDL 2021'!$BE$93,'MDL 2021'!$BE$93)</c:f>
              <c:numCache>
                <c:formatCode>#,##0.00</c:formatCode>
                <c:ptCount val="2"/>
                <c:pt idx="0">
                  <c:v>2.5340311625712411</c:v>
                </c:pt>
                <c:pt idx="1">
                  <c:v>2.5340311625712411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CD-4683-A258-374D064FC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15936"/>
        <c:axId val="205436416"/>
      </c:scatterChart>
      <c:valAx>
        <c:axId val="20541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Analysis</a:t>
                </a:r>
                <a:r>
                  <a:rPr lang="en-US" baseline="0"/>
                  <a:t> Order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6416"/>
        <c:crosses val="autoZero"/>
        <c:crossBetween val="midCat"/>
      </c:valAx>
      <c:valAx>
        <c:axId val="2054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59765</xdr:colOff>
      <xdr:row>1</xdr:row>
      <xdr:rowOff>16063</xdr:rowOff>
    </xdr:from>
    <xdr:to>
      <xdr:col>10</xdr:col>
      <xdr:colOff>104588</xdr:colOff>
      <xdr:row>15</xdr:row>
      <xdr:rowOff>95998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242796</xdr:colOff>
      <xdr:row>1</xdr:row>
      <xdr:rowOff>89645</xdr:rowOff>
    </xdr:from>
    <xdr:to>
      <xdr:col>23</xdr:col>
      <xdr:colOff>97119</xdr:colOff>
      <xdr:row>15</xdr:row>
      <xdr:rowOff>165845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239056</xdr:colOff>
      <xdr:row>16</xdr:row>
      <xdr:rowOff>108321</xdr:rowOff>
    </xdr:from>
    <xdr:to>
      <xdr:col>23</xdr:col>
      <xdr:colOff>104589</xdr:colOff>
      <xdr:row>30</xdr:row>
      <xdr:rowOff>188256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291353</xdr:colOff>
      <xdr:row>16</xdr:row>
      <xdr:rowOff>134470</xdr:rowOff>
    </xdr:from>
    <xdr:to>
      <xdr:col>10</xdr:col>
      <xdr:colOff>0</xdr:colOff>
      <xdr:row>30</xdr:row>
      <xdr:rowOff>210670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597648</xdr:colOff>
      <xdr:row>0</xdr:row>
      <xdr:rowOff>8591</xdr:rowOff>
    </xdr:from>
    <xdr:to>
      <xdr:col>24</xdr:col>
      <xdr:colOff>381000</xdr:colOff>
      <xdr:row>14</xdr:row>
      <xdr:rowOff>88526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42C68-D0D7-4403-970D-87453E2CBC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534149</xdr:colOff>
      <xdr:row>0</xdr:row>
      <xdr:rowOff>0</xdr:rowOff>
    </xdr:from>
    <xdr:to>
      <xdr:col>36</xdr:col>
      <xdr:colOff>216648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B67049-B3D9-49E2-8517-5A7B6C712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545349</xdr:colOff>
      <xdr:row>14</xdr:row>
      <xdr:rowOff>130734</xdr:rowOff>
    </xdr:from>
    <xdr:to>
      <xdr:col>36</xdr:col>
      <xdr:colOff>239058</xdr:colOff>
      <xdr:row>34</xdr:row>
      <xdr:rowOff>16433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EE3F4C-50CA-46D7-9783-723554D28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814294</xdr:colOff>
      <xdr:row>14</xdr:row>
      <xdr:rowOff>89648</xdr:rowOff>
    </xdr:from>
    <xdr:to>
      <xdr:col>24</xdr:col>
      <xdr:colOff>261470</xdr:colOff>
      <xdr:row>28</xdr:row>
      <xdr:rowOff>165848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754904-4B33-4F33-84EA-3C2BD5A13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52294</xdr:colOff>
      <xdr:row>0</xdr:row>
      <xdr:rowOff>0</xdr:rowOff>
    </xdr:from>
    <xdr:to>
      <xdr:col>10</xdr:col>
      <xdr:colOff>97117</xdr:colOff>
      <xdr:row>14</xdr:row>
      <xdr:rowOff>79935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AF8B80-76F6-4F7F-BC19-5BE64744E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156883</xdr:colOff>
      <xdr:row>14</xdr:row>
      <xdr:rowOff>0</xdr:rowOff>
    </xdr:from>
    <xdr:to>
      <xdr:col>10</xdr:col>
      <xdr:colOff>201706</xdr:colOff>
      <xdr:row>28</xdr:row>
      <xdr:rowOff>79935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617613A-209C-41E7-82A1-3D2B22D5F7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7471</xdr:colOff>
      <xdr:row>0</xdr:row>
      <xdr:rowOff>135591</xdr:rowOff>
    </xdr:from>
    <xdr:to>
      <xdr:col>10</xdr:col>
      <xdr:colOff>52294</xdr:colOff>
      <xdr:row>15</xdr:row>
      <xdr:rowOff>21291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220383</xdr:colOff>
      <xdr:row>0</xdr:row>
      <xdr:rowOff>164353</xdr:rowOff>
    </xdr:from>
    <xdr:to>
      <xdr:col>20</xdr:col>
      <xdr:colOff>354852</xdr:colOff>
      <xdr:row>15</xdr:row>
      <xdr:rowOff>46318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612585</xdr:colOff>
      <xdr:row>1</xdr:row>
      <xdr:rowOff>18675</xdr:rowOff>
    </xdr:from>
    <xdr:to>
      <xdr:col>29</xdr:col>
      <xdr:colOff>197966</xdr:colOff>
      <xdr:row>15</xdr:row>
      <xdr:rowOff>98610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59764</xdr:colOff>
      <xdr:row>15</xdr:row>
      <xdr:rowOff>59765</xdr:rowOff>
    </xdr:from>
    <xdr:to>
      <xdr:col>10</xdr:col>
      <xdr:colOff>44824</xdr:colOff>
      <xdr:row>29</xdr:row>
      <xdr:rowOff>135964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7471</xdr:colOff>
      <xdr:row>0</xdr:row>
      <xdr:rowOff>135591</xdr:rowOff>
    </xdr:from>
    <xdr:to>
      <xdr:col>10</xdr:col>
      <xdr:colOff>52294</xdr:colOff>
      <xdr:row>15</xdr:row>
      <xdr:rowOff>21291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220383</xdr:colOff>
      <xdr:row>0</xdr:row>
      <xdr:rowOff>164353</xdr:rowOff>
    </xdr:from>
    <xdr:to>
      <xdr:col>20</xdr:col>
      <xdr:colOff>354852</xdr:colOff>
      <xdr:row>15</xdr:row>
      <xdr:rowOff>46318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612585</xdr:colOff>
      <xdr:row>1</xdr:row>
      <xdr:rowOff>18675</xdr:rowOff>
    </xdr:from>
    <xdr:to>
      <xdr:col>29</xdr:col>
      <xdr:colOff>197966</xdr:colOff>
      <xdr:row>15</xdr:row>
      <xdr:rowOff>98610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59764</xdr:colOff>
      <xdr:row>15</xdr:row>
      <xdr:rowOff>59765</xdr:rowOff>
    </xdr:from>
    <xdr:to>
      <xdr:col>10</xdr:col>
      <xdr:colOff>44824</xdr:colOff>
      <xdr:row>29</xdr:row>
      <xdr:rowOff>135964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134471</xdr:colOff>
      <xdr:row>1</xdr:row>
      <xdr:rowOff>89646</xdr:rowOff>
    </xdr:from>
    <xdr:to>
      <xdr:col>10</xdr:col>
      <xdr:colOff>179294</xdr:colOff>
      <xdr:row>15</xdr:row>
      <xdr:rowOff>169582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384737</xdr:colOff>
      <xdr:row>15</xdr:row>
      <xdr:rowOff>134472</xdr:rowOff>
    </xdr:from>
    <xdr:to>
      <xdr:col>23</xdr:col>
      <xdr:colOff>433295</xdr:colOff>
      <xdr:row>30</xdr:row>
      <xdr:rowOff>20172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231586</xdr:colOff>
      <xdr:row>0</xdr:row>
      <xdr:rowOff>44824</xdr:rowOff>
    </xdr:from>
    <xdr:to>
      <xdr:col>23</xdr:col>
      <xdr:colOff>470644</xdr:colOff>
      <xdr:row>14</xdr:row>
      <xdr:rowOff>124760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306295</xdr:colOff>
      <xdr:row>16</xdr:row>
      <xdr:rowOff>29882</xdr:rowOff>
    </xdr:from>
    <xdr:to>
      <xdr:col>10</xdr:col>
      <xdr:colOff>351118</xdr:colOff>
      <xdr:row>30</xdr:row>
      <xdr:rowOff>109818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134471</xdr:colOff>
      <xdr:row>1</xdr:row>
      <xdr:rowOff>89646</xdr:rowOff>
    </xdr:from>
    <xdr:to>
      <xdr:col>10</xdr:col>
      <xdr:colOff>179294</xdr:colOff>
      <xdr:row>15</xdr:row>
      <xdr:rowOff>169582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55764-BCD3-4D71-AF75-946A405A51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384737</xdr:colOff>
      <xdr:row>15</xdr:row>
      <xdr:rowOff>134472</xdr:rowOff>
    </xdr:from>
    <xdr:to>
      <xdr:col>23</xdr:col>
      <xdr:colOff>433295</xdr:colOff>
      <xdr:row>30</xdr:row>
      <xdr:rowOff>20172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4C2DA0-B1E5-4343-B9F0-DCA4B9C83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231586</xdr:colOff>
      <xdr:row>0</xdr:row>
      <xdr:rowOff>44824</xdr:rowOff>
    </xdr:from>
    <xdr:to>
      <xdr:col>23</xdr:col>
      <xdr:colOff>470644</xdr:colOff>
      <xdr:row>14</xdr:row>
      <xdr:rowOff>124760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5FF45B-4CB1-47AB-960E-5DA341D67C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306295</xdr:colOff>
      <xdr:row>16</xdr:row>
      <xdr:rowOff>29882</xdr:rowOff>
    </xdr:from>
    <xdr:to>
      <xdr:col>10</xdr:col>
      <xdr:colOff>351118</xdr:colOff>
      <xdr:row>30</xdr:row>
      <xdr:rowOff>109818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2361DC-EF9F-4C02-9FA8-0826B0E95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59765</xdr:colOff>
      <xdr:row>1</xdr:row>
      <xdr:rowOff>16063</xdr:rowOff>
    </xdr:from>
    <xdr:to>
      <xdr:col>10</xdr:col>
      <xdr:colOff>104588</xdr:colOff>
      <xdr:row>15</xdr:row>
      <xdr:rowOff>95998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242796</xdr:colOff>
      <xdr:row>1</xdr:row>
      <xdr:rowOff>89645</xdr:rowOff>
    </xdr:from>
    <xdr:to>
      <xdr:col>23</xdr:col>
      <xdr:colOff>97119</xdr:colOff>
      <xdr:row>15</xdr:row>
      <xdr:rowOff>165845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141939</xdr:colOff>
      <xdr:row>1</xdr:row>
      <xdr:rowOff>63498</xdr:rowOff>
    </xdr:from>
    <xdr:to>
      <xdr:col>34</xdr:col>
      <xdr:colOff>425824</xdr:colOff>
      <xdr:row>15</xdr:row>
      <xdr:rowOff>143433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291353</xdr:colOff>
      <xdr:row>16</xdr:row>
      <xdr:rowOff>134470</xdr:rowOff>
    </xdr:from>
    <xdr:to>
      <xdr:col>10</xdr:col>
      <xdr:colOff>74706</xdr:colOff>
      <xdr:row>30</xdr:row>
      <xdr:rowOff>210670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59765</xdr:colOff>
      <xdr:row>1</xdr:row>
      <xdr:rowOff>16063</xdr:rowOff>
    </xdr:from>
    <xdr:to>
      <xdr:col>10</xdr:col>
      <xdr:colOff>104588</xdr:colOff>
      <xdr:row>15</xdr:row>
      <xdr:rowOff>95998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599A5-9EDA-4D2A-BFDC-3468393DC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242796</xdr:colOff>
      <xdr:row>1</xdr:row>
      <xdr:rowOff>89645</xdr:rowOff>
    </xdr:from>
    <xdr:to>
      <xdr:col>23</xdr:col>
      <xdr:colOff>97119</xdr:colOff>
      <xdr:row>15</xdr:row>
      <xdr:rowOff>165845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921A4C-1AF2-4721-B04A-F5AAF11F9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239056</xdr:colOff>
      <xdr:row>16</xdr:row>
      <xdr:rowOff>108321</xdr:rowOff>
    </xdr:from>
    <xdr:to>
      <xdr:col>23</xdr:col>
      <xdr:colOff>104589</xdr:colOff>
      <xdr:row>30</xdr:row>
      <xdr:rowOff>188256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18C599-0324-48B8-A2A1-C4C542345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291353</xdr:colOff>
      <xdr:row>16</xdr:row>
      <xdr:rowOff>134470</xdr:rowOff>
    </xdr:from>
    <xdr:to>
      <xdr:col>10</xdr:col>
      <xdr:colOff>0</xdr:colOff>
      <xdr:row>30</xdr:row>
      <xdr:rowOff>210670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F32AB3-792B-49DF-A38F-270FCA98A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59765</xdr:colOff>
      <xdr:row>1</xdr:row>
      <xdr:rowOff>16063</xdr:rowOff>
    </xdr:from>
    <xdr:to>
      <xdr:col>10</xdr:col>
      <xdr:colOff>104588</xdr:colOff>
      <xdr:row>15</xdr:row>
      <xdr:rowOff>95998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BFCD9-06A7-4D00-9D19-87C5A50B9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242796</xdr:colOff>
      <xdr:row>1</xdr:row>
      <xdr:rowOff>89645</xdr:rowOff>
    </xdr:from>
    <xdr:to>
      <xdr:col>23</xdr:col>
      <xdr:colOff>97119</xdr:colOff>
      <xdr:row>15</xdr:row>
      <xdr:rowOff>165845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31C180-DE60-4E01-B440-5D798578F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239056</xdr:colOff>
      <xdr:row>16</xdr:row>
      <xdr:rowOff>108321</xdr:rowOff>
    </xdr:from>
    <xdr:to>
      <xdr:col>23</xdr:col>
      <xdr:colOff>104589</xdr:colOff>
      <xdr:row>30</xdr:row>
      <xdr:rowOff>188256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A169BC-CB07-4366-9B81-7F4228B17E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291353</xdr:colOff>
      <xdr:row>16</xdr:row>
      <xdr:rowOff>134470</xdr:rowOff>
    </xdr:from>
    <xdr:to>
      <xdr:col>10</xdr:col>
      <xdr:colOff>0</xdr:colOff>
      <xdr:row>30</xdr:row>
      <xdr:rowOff>210670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65BE9E-64AE-48B7-BC43-5CC46FE34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31:EC145"/>
  <sheetViews>
    <sheetView topLeftCell="A31" zoomScale="144" zoomScaleNormal="85" workbookViewId="0">
      <selection activeCell="C38" sqref="C38"/>
    </sheetView>
  </sheetViews>
  <sheetFormatPr baseColWidth="10" defaultColWidth="8.83203125" defaultRowHeight="16"/>
  <cols>
    <col min="1" max="1" width="14.33203125" style="6" customWidth="1"/>
    <col min="2" max="2" width="9.33203125" style="14" customWidth="1"/>
    <col min="3" max="3" width="23.5" style="6" customWidth="1"/>
    <col min="4" max="4" width="14.5" style="6" customWidth="1"/>
    <col min="5" max="5" width="21.1640625" style="6" customWidth="1"/>
    <col min="6" max="6" width="6.5" style="6" customWidth="1"/>
    <col min="7" max="7" width="8.33203125" style="6" customWidth="1"/>
    <col min="8" max="8" width="6.6640625" style="6" customWidth="1"/>
    <col min="9" max="9" width="9.1640625" style="6" customWidth="1"/>
    <col min="10" max="10" width="7" style="6" customWidth="1"/>
    <col min="11" max="11" width="8.6640625" style="6" customWidth="1"/>
    <col min="12" max="12" width="13.33203125" style="18" customWidth="1"/>
    <col min="13" max="13" width="7.33203125" style="18" customWidth="1"/>
    <col min="14" max="14" width="6" style="6" customWidth="1"/>
    <col min="15" max="15" width="12" style="8" bestFit="1" customWidth="1"/>
    <col min="16" max="16" width="9.33203125" style="8" bestFit="1" customWidth="1"/>
    <col min="17" max="17" width="7.1640625" style="8" customWidth="1"/>
    <col min="18" max="20" width="9.33203125" style="8" bestFit="1" customWidth="1"/>
    <col min="21" max="21" width="9.6640625" style="8" bestFit="1" customWidth="1"/>
    <col min="22" max="22" width="10.83203125" style="8" bestFit="1" customWidth="1"/>
    <col min="23" max="23" width="9.33203125" style="8" bestFit="1" customWidth="1"/>
    <col min="24" max="24" width="11.33203125" style="8" bestFit="1" customWidth="1"/>
    <col min="25" max="25" width="13.6640625" style="11" customWidth="1"/>
    <col min="26" max="26" width="11.6640625" style="11" customWidth="1"/>
    <col min="27" max="27" width="18.1640625" style="8" customWidth="1"/>
    <col min="29" max="29" width="9.1640625" style="6"/>
    <col min="30" max="30" width="10.1640625" style="6" customWidth="1"/>
    <col min="31" max="53" width="9.1640625" style="6"/>
    <col min="55" max="63" width="9.1640625" style="6"/>
    <col min="64" max="64" width="9.5" style="6" bestFit="1" customWidth="1"/>
    <col min="65" max="65" width="9.5" style="15" bestFit="1" customWidth="1"/>
    <col min="66" max="66" width="8.83203125" style="15" bestFit="1" customWidth="1"/>
    <col min="67" max="274" width="9.1640625" style="15"/>
    <col min="275" max="275" width="24.83203125" style="15" customWidth="1"/>
    <col min="276" max="276" width="13.5" style="15" customWidth="1"/>
    <col min="277" max="277" width="9.1640625" style="15"/>
    <col min="278" max="278" width="6.6640625" style="15" customWidth="1"/>
    <col min="279" max="279" width="6.5" style="15" customWidth="1"/>
    <col min="280" max="280" width="8.33203125" style="15" customWidth="1"/>
    <col min="281" max="281" width="6.6640625" style="15" customWidth="1"/>
    <col min="282" max="282" width="4.83203125" style="15" customWidth="1"/>
    <col min="283" max="284" width="5" style="15" customWidth="1"/>
    <col min="285" max="285" width="9.1640625" style="15"/>
    <col min="286" max="286" width="10.5" style="15" customWidth="1"/>
    <col min="287" max="287" width="3.83203125" style="15" customWidth="1"/>
    <col min="288" max="289" width="9.1640625" style="15"/>
    <col min="290" max="290" width="3.6640625" style="15" customWidth="1"/>
    <col min="291" max="530" width="9.1640625" style="15"/>
    <col min="531" max="531" width="24.83203125" style="15" customWidth="1"/>
    <col min="532" max="532" width="13.5" style="15" customWidth="1"/>
    <col min="533" max="533" width="9.1640625" style="15"/>
    <col min="534" max="534" width="6.6640625" style="15" customWidth="1"/>
    <col min="535" max="535" width="6.5" style="15" customWidth="1"/>
    <col min="536" max="536" width="8.33203125" style="15" customWidth="1"/>
    <col min="537" max="537" width="6.6640625" style="15" customWidth="1"/>
    <col min="538" max="538" width="4.83203125" style="15" customWidth="1"/>
    <col min="539" max="540" width="5" style="15" customWidth="1"/>
    <col min="541" max="541" width="9.1640625" style="15"/>
    <col min="542" max="542" width="10.5" style="15" customWidth="1"/>
    <col min="543" max="543" width="3.83203125" style="15" customWidth="1"/>
    <col min="544" max="545" width="9.1640625" style="15"/>
    <col min="546" max="546" width="3.6640625" style="15" customWidth="1"/>
    <col min="547" max="786" width="9.1640625" style="15"/>
    <col min="787" max="787" width="24.83203125" style="15" customWidth="1"/>
    <col min="788" max="788" width="13.5" style="15" customWidth="1"/>
    <col min="789" max="789" width="9.1640625" style="15"/>
    <col min="790" max="790" width="6.6640625" style="15" customWidth="1"/>
    <col min="791" max="791" width="6.5" style="15" customWidth="1"/>
    <col min="792" max="792" width="8.33203125" style="15" customWidth="1"/>
    <col min="793" max="793" width="6.6640625" style="15" customWidth="1"/>
    <col min="794" max="794" width="4.83203125" style="15" customWidth="1"/>
    <col min="795" max="796" width="5" style="15" customWidth="1"/>
    <col min="797" max="797" width="9.1640625" style="15"/>
    <col min="798" max="798" width="10.5" style="15" customWidth="1"/>
    <col min="799" max="799" width="3.83203125" style="15" customWidth="1"/>
    <col min="800" max="801" width="9.1640625" style="15"/>
    <col min="802" max="802" width="3.6640625" style="15" customWidth="1"/>
    <col min="803" max="1042" width="9.1640625" style="15"/>
    <col min="1043" max="1043" width="24.83203125" style="15" customWidth="1"/>
    <col min="1044" max="1044" width="13.5" style="15" customWidth="1"/>
    <col min="1045" max="1045" width="9.1640625" style="15"/>
    <col min="1046" max="1046" width="6.6640625" style="15" customWidth="1"/>
    <col min="1047" max="1047" width="6.5" style="15" customWidth="1"/>
    <col min="1048" max="1048" width="8.33203125" style="15" customWidth="1"/>
    <col min="1049" max="1049" width="6.6640625" style="15" customWidth="1"/>
    <col min="1050" max="1050" width="4.83203125" style="15" customWidth="1"/>
    <col min="1051" max="1052" width="5" style="15" customWidth="1"/>
    <col min="1053" max="1053" width="9.1640625" style="15"/>
    <col min="1054" max="1054" width="10.5" style="15" customWidth="1"/>
    <col min="1055" max="1055" width="3.83203125" style="15" customWidth="1"/>
    <col min="1056" max="1057" width="9.1640625" style="15"/>
    <col min="1058" max="1058" width="3.6640625" style="15" customWidth="1"/>
    <col min="1059" max="1298" width="9.1640625" style="15"/>
    <col min="1299" max="1299" width="24.83203125" style="15" customWidth="1"/>
    <col min="1300" max="1300" width="13.5" style="15" customWidth="1"/>
    <col min="1301" max="1301" width="9.1640625" style="15"/>
    <col min="1302" max="1302" width="6.6640625" style="15" customWidth="1"/>
    <col min="1303" max="1303" width="6.5" style="15" customWidth="1"/>
    <col min="1304" max="1304" width="8.33203125" style="15" customWidth="1"/>
    <col min="1305" max="1305" width="6.6640625" style="15" customWidth="1"/>
    <col min="1306" max="1306" width="4.83203125" style="15" customWidth="1"/>
    <col min="1307" max="1308" width="5" style="15" customWidth="1"/>
    <col min="1309" max="1309" width="9.1640625" style="15"/>
    <col min="1310" max="1310" width="10.5" style="15" customWidth="1"/>
    <col min="1311" max="1311" width="3.83203125" style="15" customWidth="1"/>
    <col min="1312" max="1313" width="9.1640625" style="15"/>
    <col min="1314" max="1314" width="3.6640625" style="15" customWidth="1"/>
    <col min="1315" max="1554" width="9.1640625" style="15"/>
    <col min="1555" max="1555" width="24.83203125" style="15" customWidth="1"/>
    <col min="1556" max="1556" width="13.5" style="15" customWidth="1"/>
    <col min="1557" max="1557" width="9.1640625" style="15"/>
    <col min="1558" max="1558" width="6.6640625" style="15" customWidth="1"/>
    <col min="1559" max="1559" width="6.5" style="15" customWidth="1"/>
    <col min="1560" max="1560" width="8.33203125" style="15" customWidth="1"/>
    <col min="1561" max="1561" width="6.6640625" style="15" customWidth="1"/>
    <col min="1562" max="1562" width="4.83203125" style="15" customWidth="1"/>
    <col min="1563" max="1564" width="5" style="15" customWidth="1"/>
    <col min="1565" max="1565" width="9.1640625" style="15"/>
    <col min="1566" max="1566" width="10.5" style="15" customWidth="1"/>
    <col min="1567" max="1567" width="3.83203125" style="15" customWidth="1"/>
    <col min="1568" max="1569" width="9.1640625" style="15"/>
    <col min="1570" max="1570" width="3.6640625" style="15" customWidth="1"/>
    <col min="1571" max="1810" width="9.1640625" style="15"/>
    <col min="1811" max="1811" width="24.83203125" style="15" customWidth="1"/>
    <col min="1812" max="1812" width="13.5" style="15" customWidth="1"/>
    <col min="1813" max="1813" width="9.1640625" style="15"/>
    <col min="1814" max="1814" width="6.6640625" style="15" customWidth="1"/>
    <col min="1815" max="1815" width="6.5" style="15" customWidth="1"/>
    <col min="1816" max="1816" width="8.33203125" style="15" customWidth="1"/>
    <col min="1817" max="1817" width="6.6640625" style="15" customWidth="1"/>
    <col min="1818" max="1818" width="4.83203125" style="15" customWidth="1"/>
    <col min="1819" max="1820" width="5" style="15" customWidth="1"/>
    <col min="1821" max="1821" width="9.1640625" style="15"/>
    <col min="1822" max="1822" width="10.5" style="15" customWidth="1"/>
    <col min="1823" max="1823" width="3.83203125" style="15" customWidth="1"/>
    <col min="1824" max="1825" width="9.1640625" style="15"/>
    <col min="1826" max="1826" width="3.6640625" style="15" customWidth="1"/>
    <col min="1827" max="2066" width="9.1640625" style="15"/>
    <col min="2067" max="2067" width="24.83203125" style="15" customWidth="1"/>
    <col min="2068" max="2068" width="13.5" style="15" customWidth="1"/>
    <col min="2069" max="2069" width="9.1640625" style="15"/>
    <col min="2070" max="2070" width="6.6640625" style="15" customWidth="1"/>
    <col min="2071" max="2071" width="6.5" style="15" customWidth="1"/>
    <col min="2072" max="2072" width="8.33203125" style="15" customWidth="1"/>
    <col min="2073" max="2073" width="6.6640625" style="15" customWidth="1"/>
    <col min="2074" max="2074" width="4.83203125" style="15" customWidth="1"/>
    <col min="2075" max="2076" width="5" style="15" customWidth="1"/>
    <col min="2077" max="2077" width="9.1640625" style="15"/>
    <col min="2078" max="2078" width="10.5" style="15" customWidth="1"/>
    <col min="2079" max="2079" width="3.83203125" style="15" customWidth="1"/>
    <col min="2080" max="2081" width="9.1640625" style="15"/>
    <col min="2082" max="2082" width="3.6640625" style="15" customWidth="1"/>
    <col min="2083" max="2322" width="9.1640625" style="15"/>
    <col min="2323" max="2323" width="24.83203125" style="15" customWidth="1"/>
    <col min="2324" max="2324" width="13.5" style="15" customWidth="1"/>
    <col min="2325" max="2325" width="9.1640625" style="15"/>
    <col min="2326" max="2326" width="6.6640625" style="15" customWidth="1"/>
    <col min="2327" max="2327" width="6.5" style="15" customWidth="1"/>
    <col min="2328" max="2328" width="8.33203125" style="15" customWidth="1"/>
    <col min="2329" max="2329" width="6.6640625" style="15" customWidth="1"/>
    <col min="2330" max="2330" width="4.83203125" style="15" customWidth="1"/>
    <col min="2331" max="2332" width="5" style="15" customWidth="1"/>
    <col min="2333" max="2333" width="9.1640625" style="15"/>
    <col min="2334" max="2334" width="10.5" style="15" customWidth="1"/>
    <col min="2335" max="2335" width="3.83203125" style="15" customWidth="1"/>
    <col min="2336" max="2337" width="9.1640625" style="15"/>
    <col min="2338" max="2338" width="3.6640625" style="15" customWidth="1"/>
    <col min="2339" max="2578" width="9.1640625" style="15"/>
    <col min="2579" max="2579" width="24.83203125" style="15" customWidth="1"/>
    <col min="2580" max="2580" width="13.5" style="15" customWidth="1"/>
    <col min="2581" max="2581" width="9.1640625" style="15"/>
    <col min="2582" max="2582" width="6.6640625" style="15" customWidth="1"/>
    <col min="2583" max="2583" width="6.5" style="15" customWidth="1"/>
    <col min="2584" max="2584" width="8.33203125" style="15" customWidth="1"/>
    <col min="2585" max="2585" width="6.6640625" style="15" customWidth="1"/>
    <col min="2586" max="2586" width="4.83203125" style="15" customWidth="1"/>
    <col min="2587" max="2588" width="5" style="15" customWidth="1"/>
    <col min="2589" max="2589" width="9.1640625" style="15"/>
    <col min="2590" max="2590" width="10.5" style="15" customWidth="1"/>
    <col min="2591" max="2591" width="3.83203125" style="15" customWidth="1"/>
    <col min="2592" max="2593" width="9.1640625" style="15"/>
    <col min="2594" max="2594" width="3.6640625" style="15" customWidth="1"/>
    <col min="2595" max="2834" width="9.1640625" style="15"/>
    <col min="2835" max="2835" width="24.83203125" style="15" customWidth="1"/>
    <col min="2836" max="2836" width="13.5" style="15" customWidth="1"/>
    <col min="2837" max="2837" width="9.1640625" style="15"/>
    <col min="2838" max="2838" width="6.6640625" style="15" customWidth="1"/>
    <col min="2839" max="2839" width="6.5" style="15" customWidth="1"/>
    <col min="2840" max="2840" width="8.33203125" style="15" customWidth="1"/>
    <col min="2841" max="2841" width="6.6640625" style="15" customWidth="1"/>
    <col min="2842" max="2842" width="4.83203125" style="15" customWidth="1"/>
    <col min="2843" max="2844" width="5" style="15" customWidth="1"/>
    <col min="2845" max="2845" width="9.1640625" style="15"/>
    <col min="2846" max="2846" width="10.5" style="15" customWidth="1"/>
    <col min="2847" max="2847" width="3.83203125" style="15" customWidth="1"/>
    <col min="2848" max="2849" width="9.1640625" style="15"/>
    <col min="2850" max="2850" width="3.6640625" style="15" customWidth="1"/>
    <col min="2851" max="3090" width="9.1640625" style="15"/>
    <col min="3091" max="3091" width="24.83203125" style="15" customWidth="1"/>
    <col min="3092" max="3092" width="13.5" style="15" customWidth="1"/>
    <col min="3093" max="3093" width="9.1640625" style="15"/>
    <col min="3094" max="3094" width="6.6640625" style="15" customWidth="1"/>
    <col min="3095" max="3095" width="6.5" style="15" customWidth="1"/>
    <col min="3096" max="3096" width="8.33203125" style="15" customWidth="1"/>
    <col min="3097" max="3097" width="6.6640625" style="15" customWidth="1"/>
    <col min="3098" max="3098" width="4.83203125" style="15" customWidth="1"/>
    <col min="3099" max="3100" width="5" style="15" customWidth="1"/>
    <col min="3101" max="3101" width="9.1640625" style="15"/>
    <col min="3102" max="3102" width="10.5" style="15" customWidth="1"/>
    <col min="3103" max="3103" width="3.83203125" style="15" customWidth="1"/>
    <col min="3104" max="3105" width="9.1640625" style="15"/>
    <col min="3106" max="3106" width="3.6640625" style="15" customWidth="1"/>
    <col min="3107" max="3346" width="9.1640625" style="15"/>
    <col min="3347" max="3347" width="24.83203125" style="15" customWidth="1"/>
    <col min="3348" max="3348" width="13.5" style="15" customWidth="1"/>
    <col min="3349" max="3349" width="9.1640625" style="15"/>
    <col min="3350" max="3350" width="6.6640625" style="15" customWidth="1"/>
    <col min="3351" max="3351" width="6.5" style="15" customWidth="1"/>
    <col min="3352" max="3352" width="8.33203125" style="15" customWidth="1"/>
    <col min="3353" max="3353" width="6.6640625" style="15" customWidth="1"/>
    <col min="3354" max="3354" width="4.83203125" style="15" customWidth="1"/>
    <col min="3355" max="3356" width="5" style="15" customWidth="1"/>
    <col min="3357" max="3357" width="9.1640625" style="15"/>
    <col min="3358" max="3358" width="10.5" style="15" customWidth="1"/>
    <col min="3359" max="3359" width="3.83203125" style="15" customWidth="1"/>
    <col min="3360" max="3361" width="9.1640625" style="15"/>
    <col min="3362" max="3362" width="3.6640625" style="15" customWidth="1"/>
    <col min="3363" max="3602" width="9.1640625" style="15"/>
    <col min="3603" max="3603" width="24.83203125" style="15" customWidth="1"/>
    <col min="3604" max="3604" width="13.5" style="15" customWidth="1"/>
    <col min="3605" max="3605" width="9.1640625" style="15"/>
    <col min="3606" max="3606" width="6.6640625" style="15" customWidth="1"/>
    <col min="3607" max="3607" width="6.5" style="15" customWidth="1"/>
    <col min="3608" max="3608" width="8.33203125" style="15" customWidth="1"/>
    <col min="3609" max="3609" width="6.6640625" style="15" customWidth="1"/>
    <col min="3610" max="3610" width="4.83203125" style="15" customWidth="1"/>
    <col min="3611" max="3612" width="5" style="15" customWidth="1"/>
    <col min="3613" max="3613" width="9.1640625" style="15"/>
    <col min="3614" max="3614" width="10.5" style="15" customWidth="1"/>
    <col min="3615" max="3615" width="3.83203125" style="15" customWidth="1"/>
    <col min="3616" max="3617" width="9.1640625" style="15"/>
    <col min="3618" max="3618" width="3.6640625" style="15" customWidth="1"/>
    <col min="3619" max="3858" width="9.1640625" style="15"/>
    <col min="3859" max="3859" width="24.83203125" style="15" customWidth="1"/>
    <col min="3860" max="3860" width="13.5" style="15" customWidth="1"/>
    <col min="3861" max="3861" width="9.1640625" style="15"/>
    <col min="3862" max="3862" width="6.6640625" style="15" customWidth="1"/>
    <col min="3863" max="3863" width="6.5" style="15" customWidth="1"/>
    <col min="3864" max="3864" width="8.33203125" style="15" customWidth="1"/>
    <col min="3865" max="3865" width="6.6640625" style="15" customWidth="1"/>
    <col min="3866" max="3866" width="4.83203125" style="15" customWidth="1"/>
    <col min="3867" max="3868" width="5" style="15" customWidth="1"/>
    <col min="3869" max="3869" width="9.1640625" style="15"/>
    <col min="3870" max="3870" width="10.5" style="15" customWidth="1"/>
    <col min="3871" max="3871" width="3.83203125" style="15" customWidth="1"/>
    <col min="3872" max="3873" width="9.1640625" style="15"/>
    <col min="3874" max="3874" width="3.6640625" style="15" customWidth="1"/>
    <col min="3875" max="4114" width="9.1640625" style="15"/>
    <col min="4115" max="4115" width="24.83203125" style="15" customWidth="1"/>
    <col min="4116" max="4116" width="13.5" style="15" customWidth="1"/>
    <col min="4117" max="4117" width="9.1640625" style="15"/>
    <col min="4118" max="4118" width="6.6640625" style="15" customWidth="1"/>
    <col min="4119" max="4119" width="6.5" style="15" customWidth="1"/>
    <col min="4120" max="4120" width="8.33203125" style="15" customWidth="1"/>
    <col min="4121" max="4121" width="6.6640625" style="15" customWidth="1"/>
    <col min="4122" max="4122" width="4.83203125" style="15" customWidth="1"/>
    <col min="4123" max="4124" width="5" style="15" customWidth="1"/>
    <col min="4125" max="4125" width="9.1640625" style="15"/>
    <col min="4126" max="4126" width="10.5" style="15" customWidth="1"/>
    <col min="4127" max="4127" width="3.83203125" style="15" customWidth="1"/>
    <col min="4128" max="4129" width="9.1640625" style="15"/>
    <col min="4130" max="4130" width="3.6640625" style="15" customWidth="1"/>
    <col min="4131" max="4370" width="9.1640625" style="15"/>
    <col min="4371" max="4371" width="24.83203125" style="15" customWidth="1"/>
    <col min="4372" max="4372" width="13.5" style="15" customWidth="1"/>
    <col min="4373" max="4373" width="9.1640625" style="15"/>
    <col min="4374" max="4374" width="6.6640625" style="15" customWidth="1"/>
    <col min="4375" max="4375" width="6.5" style="15" customWidth="1"/>
    <col min="4376" max="4376" width="8.33203125" style="15" customWidth="1"/>
    <col min="4377" max="4377" width="6.6640625" style="15" customWidth="1"/>
    <col min="4378" max="4378" width="4.83203125" style="15" customWidth="1"/>
    <col min="4379" max="4380" width="5" style="15" customWidth="1"/>
    <col min="4381" max="4381" width="9.1640625" style="15"/>
    <col min="4382" max="4382" width="10.5" style="15" customWidth="1"/>
    <col min="4383" max="4383" width="3.83203125" style="15" customWidth="1"/>
    <col min="4384" max="4385" width="9.1640625" style="15"/>
    <col min="4386" max="4386" width="3.6640625" style="15" customWidth="1"/>
    <col min="4387" max="4626" width="9.1640625" style="15"/>
    <col min="4627" max="4627" width="24.83203125" style="15" customWidth="1"/>
    <col min="4628" max="4628" width="13.5" style="15" customWidth="1"/>
    <col min="4629" max="4629" width="9.1640625" style="15"/>
    <col min="4630" max="4630" width="6.6640625" style="15" customWidth="1"/>
    <col min="4631" max="4631" width="6.5" style="15" customWidth="1"/>
    <col min="4632" max="4632" width="8.33203125" style="15" customWidth="1"/>
    <col min="4633" max="4633" width="6.6640625" style="15" customWidth="1"/>
    <col min="4634" max="4634" width="4.83203125" style="15" customWidth="1"/>
    <col min="4635" max="4636" width="5" style="15" customWidth="1"/>
    <col min="4637" max="4637" width="9.1640625" style="15"/>
    <col min="4638" max="4638" width="10.5" style="15" customWidth="1"/>
    <col min="4639" max="4639" width="3.83203125" style="15" customWidth="1"/>
    <col min="4640" max="4641" width="9.1640625" style="15"/>
    <col min="4642" max="4642" width="3.6640625" style="15" customWidth="1"/>
    <col min="4643" max="4882" width="9.1640625" style="15"/>
    <col min="4883" max="4883" width="24.83203125" style="15" customWidth="1"/>
    <col min="4884" max="4884" width="13.5" style="15" customWidth="1"/>
    <col min="4885" max="4885" width="9.1640625" style="15"/>
    <col min="4886" max="4886" width="6.6640625" style="15" customWidth="1"/>
    <col min="4887" max="4887" width="6.5" style="15" customWidth="1"/>
    <col min="4888" max="4888" width="8.33203125" style="15" customWidth="1"/>
    <col min="4889" max="4889" width="6.6640625" style="15" customWidth="1"/>
    <col min="4890" max="4890" width="4.83203125" style="15" customWidth="1"/>
    <col min="4891" max="4892" width="5" style="15" customWidth="1"/>
    <col min="4893" max="4893" width="9.1640625" style="15"/>
    <col min="4894" max="4894" width="10.5" style="15" customWidth="1"/>
    <col min="4895" max="4895" width="3.83203125" style="15" customWidth="1"/>
    <col min="4896" max="4897" width="9.1640625" style="15"/>
    <col min="4898" max="4898" width="3.6640625" style="15" customWidth="1"/>
    <col min="4899" max="5138" width="9.1640625" style="15"/>
    <col min="5139" max="5139" width="24.83203125" style="15" customWidth="1"/>
    <col min="5140" max="5140" width="13.5" style="15" customWidth="1"/>
    <col min="5141" max="5141" width="9.1640625" style="15"/>
    <col min="5142" max="5142" width="6.6640625" style="15" customWidth="1"/>
    <col min="5143" max="5143" width="6.5" style="15" customWidth="1"/>
    <col min="5144" max="5144" width="8.33203125" style="15" customWidth="1"/>
    <col min="5145" max="5145" width="6.6640625" style="15" customWidth="1"/>
    <col min="5146" max="5146" width="4.83203125" style="15" customWidth="1"/>
    <col min="5147" max="5148" width="5" style="15" customWidth="1"/>
    <col min="5149" max="5149" width="9.1640625" style="15"/>
    <col min="5150" max="5150" width="10.5" style="15" customWidth="1"/>
    <col min="5151" max="5151" width="3.83203125" style="15" customWidth="1"/>
    <col min="5152" max="5153" width="9.1640625" style="15"/>
    <col min="5154" max="5154" width="3.6640625" style="15" customWidth="1"/>
    <col min="5155" max="5394" width="9.1640625" style="15"/>
    <col min="5395" max="5395" width="24.83203125" style="15" customWidth="1"/>
    <col min="5396" max="5396" width="13.5" style="15" customWidth="1"/>
    <col min="5397" max="5397" width="9.1640625" style="15"/>
    <col min="5398" max="5398" width="6.6640625" style="15" customWidth="1"/>
    <col min="5399" max="5399" width="6.5" style="15" customWidth="1"/>
    <col min="5400" max="5400" width="8.33203125" style="15" customWidth="1"/>
    <col min="5401" max="5401" width="6.6640625" style="15" customWidth="1"/>
    <col min="5402" max="5402" width="4.83203125" style="15" customWidth="1"/>
    <col min="5403" max="5404" width="5" style="15" customWidth="1"/>
    <col min="5405" max="5405" width="9.1640625" style="15"/>
    <col min="5406" max="5406" width="10.5" style="15" customWidth="1"/>
    <col min="5407" max="5407" width="3.83203125" style="15" customWidth="1"/>
    <col min="5408" max="5409" width="9.1640625" style="15"/>
    <col min="5410" max="5410" width="3.6640625" style="15" customWidth="1"/>
    <col min="5411" max="5650" width="9.1640625" style="15"/>
    <col min="5651" max="5651" width="24.83203125" style="15" customWidth="1"/>
    <col min="5652" max="5652" width="13.5" style="15" customWidth="1"/>
    <col min="5653" max="5653" width="9.1640625" style="15"/>
    <col min="5654" max="5654" width="6.6640625" style="15" customWidth="1"/>
    <col min="5655" max="5655" width="6.5" style="15" customWidth="1"/>
    <col min="5656" max="5656" width="8.33203125" style="15" customWidth="1"/>
    <col min="5657" max="5657" width="6.6640625" style="15" customWidth="1"/>
    <col min="5658" max="5658" width="4.83203125" style="15" customWidth="1"/>
    <col min="5659" max="5660" width="5" style="15" customWidth="1"/>
    <col min="5661" max="5661" width="9.1640625" style="15"/>
    <col min="5662" max="5662" width="10.5" style="15" customWidth="1"/>
    <col min="5663" max="5663" width="3.83203125" style="15" customWidth="1"/>
    <col min="5664" max="5665" width="9.1640625" style="15"/>
    <col min="5666" max="5666" width="3.6640625" style="15" customWidth="1"/>
    <col min="5667" max="5906" width="9.1640625" style="15"/>
    <col min="5907" max="5907" width="24.83203125" style="15" customWidth="1"/>
    <col min="5908" max="5908" width="13.5" style="15" customWidth="1"/>
    <col min="5909" max="5909" width="9.1640625" style="15"/>
    <col min="5910" max="5910" width="6.6640625" style="15" customWidth="1"/>
    <col min="5911" max="5911" width="6.5" style="15" customWidth="1"/>
    <col min="5912" max="5912" width="8.33203125" style="15" customWidth="1"/>
    <col min="5913" max="5913" width="6.6640625" style="15" customWidth="1"/>
    <col min="5914" max="5914" width="4.83203125" style="15" customWidth="1"/>
    <col min="5915" max="5916" width="5" style="15" customWidth="1"/>
    <col min="5917" max="5917" width="9.1640625" style="15"/>
    <col min="5918" max="5918" width="10.5" style="15" customWidth="1"/>
    <col min="5919" max="5919" width="3.83203125" style="15" customWidth="1"/>
    <col min="5920" max="5921" width="9.1640625" style="15"/>
    <col min="5922" max="5922" width="3.6640625" style="15" customWidth="1"/>
    <col min="5923" max="6162" width="9.1640625" style="15"/>
    <col min="6163" max="6163" width="24.83203125" style="15" customWidth="1"/>
    <col min="6164" max="6164" width="13.5" style="15" customWidth="1"/>
    <col min="6165" max="6165" width="9.1640625" style="15"/>
    <col min="6166" max="6166" width="6.6640625" style="15" customWidth="1"/>
    <col min="6167" max="6167" width="6.5" style="15" customWidth="1"/>
    <col min="6168" max="6168" width="8.33203125" style="15" customWidth="1"/>
    <col min="6169" max="6169" width="6.6640625" style="15" customWidth="1"/>
    <col min="6170" max="6170" width="4.83203125" style="15" customWidth="1"/>
    <col min="6171" max="6172" width="5" style="15" customWidth="1"/>
    <col min="6173" max="6173" width="9.1640625" style="15"/>
    <col min="6174" max="6174" width="10.5" style="15" customWidth="1"/>
    <col min="6175" max="6175" width="3.83203125" style="15" customWidth="1"/>
    <col min="6176" max="6177" width="9.1640625" style="15"/>
    <col min="6178" max="6178" width="3.6640625" style="15" customWidth="1"/>
    <col min="6179" max="6418" width="9.1640625" style="15"/>
    <col min="6419" max="6419" width="24.83203125" style="15" customWidth="1"/>
    <col min="6420" max="6420" width="13.5" style="15" customWidth="1"/>
    <col min="6421" max="6421" width="9.1640625" style="15"/>
    <col min="6422" max="6422" width="6.6640625" style="15" customWidth="1"/>
    <col min="6423" max="6423" width="6.5" style="15" customWidth="1"/>
    <col min="6424" max="6424" width="8.33203125" style="15" customWidth="1"/>
    <col min="6425" max="6425" width="6.6640625" style="15" customWidth="1"/>
    <col min="6426" max="6426" width="4.83203125" style="15" customWidth="1"/>
    <col min="6427" max="6428" width="5" style="15" customWidth="1"/>
    <col min="6429" max="6429" width="9.1640625" style="15"/>
    <col min="6430" max="6430" width="10.5" style="15" customWidth="1"/>
    <col min="6431" max="6431" width="3.83203125" style="15" customWidth="1"/>
    <col min="6432" max="6433" width="9.1640625" style="15"/>
    <col min="6434" max="6434" width="3.6640625" style="15" customWidth="1"/>
    <col min="6435" max="6674" width="9.1640625" style="15"/>
    <col min="6675" max="6675" width="24.83203125" style="15" customWidth="1"/>
    <col min="6676" max="6676" width="13.5" style="15" customWidth="1"/>
    <col min="6677" max="6677" width="9.1640625" style="15"/>
    <col min="6678" max="6678" width="6.6640625" style="15" customWidth="1"/>
    <col min="6679" max="6679" width="6.5" style="15" customWidth="1"/>
    <col min="6680" max="6680" width="8.33203125" style="15" customWidth="1"/>
    <col min="6681" max="6681" width="6.6640625" style="15" customWidth="1"/>
    <col min="6682" max="6682" width="4.83203125" style="15" customWidth="1"/>
    <col min="6683" max="6684" width="5" style="15" customWidth="1"/>
    <col min="6685" max="6685" width="9.1640625" style="15"/>
    <col min="6686" max="6686" width="10.5" style="15" customWidth="1"/>
    <col min="6687" max="6687" width="3.83203125" style="15" customWidth="1"/>
    <col min="6688" max="6689" width="9.1640625" style="15"/>
    <col min="6690" max="6690" width="3.6640625" style="15" customWidth="1"/>
    <col min="6691" max="6930" width="9.1640625" style="15"/>
    <col min="6931" max="6931" width="24.83203125" style="15" customWidth="1"/>
    <col min="6932" max="6932" width="13.5" style="15" customWidth="1"/>
    <col min="6933" max="6933" width="9.1640625" style="15"/>
    <col min="6934" max="6934" width="6.6640625" style="15" customWidth="1"/>
    <col min="6935" max="6935" width="6.5" style="15" customWidth="1"/>
    <col min="6936" max="6936" width="8.33203125" style="15" customWidth="1"/>
    <col min="6937" max="6937" width="6.6640625" style="15" customWidth="1"/>
    <col min="6938" max="6938" width="4.83203125" style="15" customWidth="1"/>
    <col min="6939" max="6940" width="5" style="15" customWidth="1"/>
    <col min="6941" max="6941" width="9.1640625" style="15"/>
    <col min="6942" max="6942" width="10.5" style="15" customWidth="1"/>
    <col min="6943" max="6943" width="3.83203125" style="15" customWidth="1"/>
    <col min="6944" max="6945" width="9.1640625" style="15"/>
    <col min="6946" max="6946" width="3.6640625" style="15" customWidth="1"/>
    <col min="6947" max="7186" width="9.1640625" style="15"/>
    <col min="7187" max="7187" width="24.83203125" style="15" customWidth="1"/>
    <col min="7188" max="7188" width="13.5" style="15" customWidth="1"/>
    <col min="7189" max="7189" width="9.1640625" style="15"/>
    <col min="7190" max="7190" width="6.6640625" style="15" customWidth="1"/>
    <col min="7191" max="7191" width="6.5" style="15" customWidth="1"/>
    <col min="7192" max="7192" width="8.33203125" style="15" customWidth="1"/>
    <col min="7193" max="7193" width="6.6640625" style="15" customWidth="1"/>
    <col min="7194" max="7194" width="4.83203125" style="15" customWidth="1"/>
    <col min="7195" max="7196" width="5" style="15" customWidth="1"/>
    <col min="7197" max="7197" width="9.1640625" style="15"/>
    <col min="7198" max="7198" width="10.5" style="15" customWidth="1"/>
    <col min="7199" max="7199" width="3.83203125" style="15" customWidth="1"/>
    <col min="7200" max="7201" width="9.1640625" style="15"/>
    <col min="7202" max="7202" width="3.6640625" style="15" customWidth="1"/>
    <col min="7203" max="7442" width="9.1640625" style="15"/>
    <col min="7443" max="7443" width="24.83203125" style="15" customWidth="1"/>
    <col min="7444" max="7444" width="13.5" style="15" customWidth="1"/>
    <col min="7445" max="7445" width="9.1640625" style="15"/>
    <col min="7446" max="7446" width="6.6640625" style="15" customWidth="1"/>
    <col min="7447" max="7447" width="6.5" style="15" customWidth="1"/>
    <col min="7448" max="7448" width="8.33203125" style="15" customWidth="1"/>
    <col min="7449" max="7449" width="6.6640625" style="15" customWidth="1"/>
    <col min="7450" max="7450" width="4.83203125" style="15" customWidth="1"/>
    <col min="7451" max="7452" width="5" style="15" customWidth="1"/>
    <col min="7453" max="7453" width="9.1640625" style="15"/>
    <col min="7454" max="7454" width="10.5" style="15" customWidth="1"/>
    <col min="7455" max="7455" width="3.83203125" style="15" customWidth="1"/>
    <col min="7456" max="7457" width="9.1640625" style="15"/>
    <col min="7458" max="7458" width="3.6640625" style="15" customWidth="1"/>
    <col min="7459" max="7698" width="9.1640625" style="15"/>
    <col min="7699" max="7699" width="24.83203125" style="15" customWidth="1"/>
    <col min="7700" max="7700" width="13.5" style="15" customWidth="1"/>
    <col min="7701" max="7701" width="9.1640625" style="15"/>
    <col min="7702" max="7702" width="6.6640625" style="15" customWidth="1"/>
    <col min="7703" max="7703" width="6.5" style="15" customWidth="1"/>
    <col min="7704" max="7704" width="8.33203125" style="15" customWidth="1"/>
    <col min="7705" max="7705" width="6.6640625" style="15" customWidth="1"/>
    <col min="7706" max="7706" width="4.83203125" style="15" customWidth="1"/>
    <col min="7707" max="7708" width="5" style="15" customWidth="1"/>
    <col min="7709" max="7709" width="9.1640625" style="15"/>
    <col min="7710" max="7710" width="10.5" style="15" customWidth="1"/>
    <col min="7711" max="7711" width="3.83203125" style="15" customWidth="1"/>
    <col min="7712" max="7713" width="9.1640625" style="15"/>
    <col min="7714" max="7714" width="3.6640625" style="15" customWidth="1"/>
    <col min="7715" max="7954" width="9.1640625" style="15"/>
    <col min="7955" max="7955" width="24.83203125" style="15" customWidth="1"/>
    <col min="7956" max="7956" width="13.5" style="15" customWidth="1"/>
    <col min="7957" max="7957" width="9.1640625" style="15"/>
    <col min="7958" max="7958" width="6.6640625" style="15" customWidth="1"/>
    <col min="7959" max="7959" width="6.5" style="15" customWidth="1"/>
    <col min="7960" max="7960" width="8.33203125" style="15" customWidth="1"/>
    <col min="7961" max="7961" width="6.6640625" style="15" customWidth="1"/>
    <col min="7962" max="7962" width="4.83203125" style="15" customWidth="1"/>
    <col min="7963" max="7964" width="5" style="15" customWidth="1"/>
    <col min="7965" max="7965" width="9.1640625" style="15"/>
    <col min="7966" max="7966" width="10.5" style="15" customWidth="1"/>
    <col min="7967" max="7967" width="3.83203125" style="15" customWidth="1"/>
    <col min="7968" max="7969" width="9.1640625" style="15"/>
    <col min="7970" max="7970" width="3.6640625" style="15" customWidth="1"/>
    <col min="7971" max="8210" width="9.1640625" style="15"/>
    <col min="8211" max="8211" width="24.83203125" style="15" customWidth="1"/>
    <col min="8212" max="8212" width="13.5" style="15" customWidth="1"/>
    <col min="8213" max="8213" width="9.1640625" style="15"/>
    <col min="8214" max="8214" width="6.6640625" style="15" customWidth="1"/>
    <col min="8215" max="8215" width="6.5" style="15" customWidth="1"/>
    <col min="8216" max="8216" width="8.33203125" style="15" customWidth="1"/>
    <col min="8217" max="8217" width="6.6640625" style="15" customWidth="1"/>
    <col min="8218" max="8218" width="4.83203125" style="15" customWidth="1"/>
    <col min="8219" max="8220" width="5" style="15" customWidth="1"/>
    <col min="8221" max="8221" width="9.1640625" style="15"/>
    <col min="8222" max="8222" width="10.5" style="15" customWidth="1"/>
    <col min="8223" max="8223" width="3.83203125" style="15" customWidth="1"/>
    <col min="8224" max="8225" width="9.1640625" style="15"/>
    <col min="8226" max="8226" width="3.6640625" style="15" customWidth="1"/>
    <col min="8227" max="8466" width="9.1640625" style="15"/>
    <col min="8467" max="8467" width="24.83203125" style="15" customWidth="1"/>
    <col min="8468" max="8468" width="13.5" style="15" customWidth="1"/>
    <col min="8469" max="8469" width="9.1640625" style="15"/>
    <col min="8470" max="8470" width="6.6640625" style="15" customWidth="1"/>
    <col min="8471" max="8471" width="6.5" style="15" customWidth="1"/>
    <col min="8472" max="8472" width="8.33203125" style="15" customWidth="1"/>
    <col min="8473" max="8473" width="6.6640625" style="15" customWidth="1"/>
    <col min="8474" max="8474" width="4.83203125" style="15" customWidth="1"/>
    <col min="8475" max="8476" width="5" style="15" customWidth="1"/>
    <col min="8477" max="8477" width="9.1640625" style="15"/>
    <col min="8478" max="8478" width="10.5" style="15" customWidth="1"/>
    <col min="8479" max="8479" width="3.83203125" style="15" customWidth="1"/>
    <col min="8480" max="8481" width="9.1640625" style="15"/>
    <col min="8482" max="8482" width="3.6640625" style="15" customWidth="1"/>
    <col min="8483" max="8722" width="9.1640625" style="15"/>
    <col min="8723" max="8723" width="24.83203125" style="15" customWidth="1"/>
    <col min="8724" max="8724" width="13.5" style="15" customWidth="1"/>
    <col min="8725" max="8725" width="9.1640625" style="15"/>
    <col min="8726" max="8726" width="6.6640625" style="15" customWidth="1"/>
    <col min="8727" max="8727" width="6.5" style="15" customWidth="1"/>
    <col min="8728" max="8728" width="8.33203125" style="15" customWidth="1"/>
    <col min="8729" max="8729" width="6.6640625" style="15" customWidth="1"/>
    <col min="8730" max="8730" width="4.83203125" style="15" customWidth="1"/>
    <col min="8731" max="8732" width="5" style="15" customWidth="1"/>
    <col min="8733" max="8733" width="9.1640625" style="15"/>
    <col min="8734" max="8734" width="10.5" style="15" customWidth="1"/>
    <col min="8735" max="8735" width="3.83203125" style="15" customWidth="1"/>
    <col min="8736" max="8737" width="9.1640625" style="15"/>
    <col min="8738" max="8738" width="3.6640625" style="15" customWidth="1"/>
    <col min="8739" max="8978" width="9.1640625" style="15"/>
    <col min="8979" max="8979" width="24.83203125" style="15" customWidth="1"/>
    <col min="8980" max="8980" width="13.5" style="15" customWidth="1"/>
    <col min="8981" max="8981" width="9.1640625" style="15"/>
    <col min="8982" max="8982" width="6.6640625" style="15" customWidth="1"/>
    <col min="8983" max="8983" width="6.5" style="15" customWidth="1"/>
    <col min="8984" max="8984" width="8.33203125" style="15" customWidth="1"/>
    <col min="8985" max="8985" width="6.6640625" style="15" customWidth="1"/>
    <col min="8986" max="8986" width="4.83203125" style="15" customWidth="1"/>
    <col min="8987" max="8988" width="5" style="15" customWidth="1"/>
    <col min="8989" max="8989" width="9.1640625" style="15"/>
    <col min="8990" max="8990" width="10.5" style="15" customWidth="1"/>
    <col min="8991" max="8991" width="3.83203125" style="15" customWidth="1"/>
    <col min="8992" max="8993" width="9.1640625" style="15"/>
    <col min="8994" max="8994" width="3.6640625" style="15" customWidth="1"/>
    <col min="8995" max="9234" width="9.1640625" style="15"/>
    <col min="9235" max="9235" width="24.83203125" style="15" customWidth="1"/>
    <col min="9236" max="9236" width="13.5" style="15" customWidth="1"/>
    <col min="9237" max="9237" width="9.1640625" style="15"/>
    <col min="9238" max="9238" width="6.6640625" style="15" customWidth="1"/>
    <col min="9239" max="9239" width="6.5" style="15" customWidth="1"/>
    <col min="9240" max="9240" width="8.33203125" style="15" customWidth="1"/>
    <col min="9241" max="9241" width="6.6640625" style="15" customWidth="1"/>
    <col min="9242" max="9242" width="4.83203125" style="15" customWidth="1"/>
    <col min="9243" max="9244" width="5" style="15" customWidth="1"/>
    <col min="9245" max="9245" width="9.1640625" style="15"/>
    <col min="9246" max="9246" width="10.5" style="15" customWidth="1"/>
    <col min="9247" max="9247" width="3.83203125" style="15" customWidth="1"/>
    <col min="9248" max="9249" width="9.1640625" style="15"/>
    <col min="9250" max="9250" width="3.6640625" style="15" customWidth="1"/>
    <col min="9251" max="9490" width="9.1640625" style="15"/>
    <col min="9491" max="9491" width="24.83203125" style="15" customWidth="1"/>
    <col min="9492" max="9492" width="13.5" style="15" customWidth="1"/>
    <col min="9493" max="9493" width="9.1640625" style="15"/>
    <col min="9494" max="9494" width="6.6640625" style="15" customWidth="1"/>
    <col min="9495" max="9495" width="6.5" style="15" customWidth="1"/>
    <col min="9496" max="9496" width="8.33203125" style="15" customWidth="1"/>
    <col min="9497" max="9497" width="6.6640625" style="15" customWidth="1"/>
    <col min="9498" max="9498" width="4.83203125" style="15" customWidth="1"/>
    <col min="9499" max="9500" width="5" style="15" customWidth="1"/>
    <col min="9501" max="9501" width="9.1640625" style="15"/>
    <col min="9502" max="9502" width="10.5" style="15" customWidth="1"/>
    <col min="9503" max="9503" width="3.83203125" style="15" customWidth="1"/>
    <col min="9504" max="9505" width="9.1640625" style="15"/>
    <col min="9506" max="9506" width="3.6640625" style="15" customWidth="1"/>
    <col min="9507" max="9746" width="9.1640625" style="15"/>
    <col min="9747" max="9747" width="24.83203125" style="15" customWidth="1"/>
    <col min="9748" max="9748" width="13.5" style="15" customWidth="1"/>
    <col min="9749" max="9749" width="9.1640625" style="15"/>
    <col min="9750" max="9750" width="6.6640625" style="15" customWidth="1"/>
    <col min="9751" max="9751" width="6.5" style="15" customWidth="1"/>
    <col min="9752" max="9752" width="8.33203125" style="15" customWidth="1"/>
    <col min="9753" max="9753" width="6.6640625" style="15" customWidth="1"/>
    <col min="9754" max="9754" width="4.83203125" style="15" customWidth="1"/>
    <col min="9755" max="9756" width="5" style="15" customWidth="1"/>
    <col min="9757" max="9757" width="9.1640625" style="15"/>
    <col min="9758" max="9758" width="10.5" style="15" customWidth="1"/>
    <col min="9759" max="9759" width="3.83203125" style="15" customWidth="1"/>
    <col min="9760" max="9761" width="9.1640625" style="15"/>
    <col min="9762" max="9762" width="3.6640625" style="15" customWidth="1"/>
    <col min="9763" max="10002" width="9.1640625" style="15"/>
    <col min="10003" max="10003" width="24.83203125" style="15" customWidth="1"/>
    <col min="10004" max="10004" width="13.5" style="15" customWidth="1"/>
    <col min="10005" max="10005" width="9.1640625" style="15"/>
    <col min="10006" max="10006" width="6.6640625" style="15" customWidth="1"/>
    <col min="10007" max="10007" width="6.5" style="15" customWidth="1"/>
    <col min="10008" max="10008" width="8.33203125" style="15" customWidth="1"/>
    <col min="10009" max="10009" width="6.6640625" style="15" customWidth="1"/>
    <col min="10010" max="10010" width="4.83203125" style="15" customWidth="1"/>
    <col min="10011" max="10012" width="5" style="15" customWidth="1"/>
    <col min="10013" max="10013" width="9.1640625" style="15"/>
    <col min="10014" max="10014" width="10.5" style="15" customWidth="1"/>
    <col min="10015" max="10015" width="3.83203125" style="15" customWidth="1"/>
    <col min="10016" max="10017" width="9.1640625" style="15"/>
    <col min="10018" max="10018" width="3.6640625" style="15" customWidth="1"/>
    <col min="10019" max="10258" width="9.1640625" style="15"/>
    <col min="10259" max="10259" width="24.83203125" style="15" customWidth="1"/>
    <col min="10260" max="10260" width="13.5" style="15" customWidth="1"/>
    <col min="10261" max="10261" width="9.1640625" style="15"/>
    <col min="10262" max="10262" width="6.6640625" style="15" customWidth="1"/>
    <col min="10263" max="10263" width="6.5" style="15" customWidth="1"/>
    <col min="10264" max="10264" width="8.33203125" style="15" customWidth="1"/>
    <col min="10265" max="10265" width="6.6640625" style="15" customWidth="1"/>
    <col min="10266" max="10266" width="4.83203125" style="15" customWidth="1"/>
    <col min="10267" max="10268" width="5" style="15" customWidth="1"/>
    <col min="10269" max="10269" width="9.1640625" style="15"/>
    <col min="10270" max="10270" width="10.5" style="15" customWidth="1"/>
    <col min="10271" max="10271" width="3.83203125" style="15" customWidth="1"/>
    <col min="10272" max="10273" width="9.1640625" style="15"/>
    <col min="10274" max="10274" width="3.6640625" style="15" customWidth="1"/>
    <col min="10275" max="10514" width="9.1640625" style="15"/>
    <col min="10515" max="10515" width="24.83203125" style="15" customWidth="1"/>
    <col min="10516" max="10516" width="13.5" style="15" customWidth="1"/>
    <col min="10517" max="10517" width="9.1640625" style="15"/>
    <col min="10518" max="10518" width="6.6640625" style="15" customWidth="1"/>
    <col min="10519" max="10519" width="6.5" style="15" customWidth="1"/>
    <col min="10520" max="10520" width="8.33203125" style="15" customWidth="1"/>
    <col min="10521" max="10521" width="6.6640625" style="15" customWidth="1"/>
    <col min="10522" max="10522" width="4.83203125" style="15" customWidth="1"/>
    <col min="10523" max="10524" width="5" style="15" customWidth="1"/>
    <col min="10525" max="10525" width="9.1640625" style="15"/>
    <col min="10526" max="10526" width="10.5" style="15" customWidth="1"/>
    <col min="10527" max="10527" width="3.83203125" style="15" customWidth="1"/>
    <col min="10528" max="10529" width="9.1640625" style="15"/>
    <col min="10530" max="10530" width="3.6640625" style="15" customWidth="1"/>
    <col min="10531" max="10770" width="9.1640625" style="15"/>
    <col min="10771" max="10771" width="24.83203125" style="15" customWidth="1"/>
    <col min="10772" max="10772" width="13.5" style="15" customWidth="1"/>
    <col min="10773" max="10773" width="9.1640625" style="15"/>
    <col min="10774" max="10774" width="6.6640625" style="15" customWidth="1"/>
    <col min="10775" max="10775" width="6.5" style="15" customWidth="1"/>
    <col min="10776" max="10776" width="8.33203125" style="15" customWidth="1"/>
    <col min="10777" max="10777" width="6.6640625" style="15" customWidth="1"/>
    <col min="10778" max="10778" width="4.83203125" style="15" customWidth="1"/>
    <col min="10779" max="10780" width="5" style="15" customWidth="1"/>
    <col min="10781" max="10781" width="9.1640625" style="15"/>
    <col min="10782" max="10782" width="10.5" style="15" customWidth="1"/>
    <col min="10783" max="10783" width="3.83203125" style="15" customWidth="1"/>
    <col min="10784" max="10785" width="9.1640625" style="15"/>
    <col min="10786" max="10786" width="3.6640625" style="15" customWidth="1"/>
    <col min="10787" max="11026" width="9.1640625" style="15"/>
    <col min="11027" max="11027" width="24.83203125" style="15" customWidth="1"/>
    <col min="11028" max="11028" width="13.5" style="15" customWidth="1"/>
    <col min="11029" max="11029" width="9.1640625" style="15"/>
    <col min="11030" max="11030" width="6.6640625" style="15" customWidth="1"/>
    <col min="11031" max="11031" width="6.5" style="15" customWidth="1"/>
    <col min="11032" max="11032" width="8.33203125" style="15" customWidth="1"/>
    <col min="11033" max="11033" width="6.6640625" style="15" customWidth="1"/>
    <col min="11034" max="11034" width="4.83203125" style="15" customWidth="1"/>
    <col min="11035" max="11036" width="5" style="15" customWidth="1"/>
    <col min="11037" max="11037" width="9.1640625" style="15"/>
    <col min="11038" max="11038" width="10.5" style="15" customWidth="1"/>
    <col min="11039" max="11039" width="3.83203125" style="15" customWidth="1"/>
    <col min="11040" max="11041" width="9.1640625" style="15"/>
    <col min="11042" max="11042" width="3.6640625" style="15" customWidth="1"/>
    <col min="11043" max="11282" width="9.1640625" style="15"/>
    <col min="11283" max="11283" width="24.83203125" style="15" customWidth="1"/>
    <col min="11284" max="11284" width="13.5" style="15" customWidth="1"/>
    <col min="11285" max="11285" width="9.1640625" style="15"/>
    <col min="11286" max="11286" width="6.6640625" style="15" customWidth="1"/>
    <col min="11287" max="11287" width="6.5" style="15" customWidth="1"/>
    <col min="11288" max="11288" width="8.33203125" style="15" customWidth="1"/>
    <col min="11289" max="11289" width="6.6640625" style="15" customWidth="1"/>
    <col min="11290" max="11290" width="4.83203125" style="15" customWidth="1"/>
    <col min="11291" max="11292" width="5" style="15" customWidth="1"/>
    <col min="11293" max="11293" width="9.1640625" style="15"/>
    <col min="11294" max="11294" width="10.5" style="15" customWidth="1"/>
    <col min="11295" max="11295" width="3.83203125" style="15" customWidth="1"/>
    <col min="11296" max="11297" width="9.1640625" style="15"/>
    <col min="11298" max="11298" width="3.6640625" style="15" customWidth="1"/>
    <col min="11299" max="11538" width="9.1640625" style="15"/>
    <col min="11539" max="11539" width="24.83203125" style="15" customWidth="1"/>
    <col min="11540" max="11540" width="13.5" style="15" customWidth="1"/>
    <col min="11541" max="11541" width="9.1640625" style="15"/>
    <col min="11542" max="11542" width="6.6640625" style="15" customWidth="1"/>
    <col min="11543" max="11543" width="6.5" style="15" customWidth="1"/>
    <col min="11544" max="11544" width="8.33203125" style="15" customWidth="1"/>
    <col min="11545" max="11545" width="6.6640625" style="15" customWidth="1"/>
    <col min="11546" max="11546" width="4.83203125" style="15" customWidth="1"/>
    <col min="11547" max="11548" width="5" style="15" customWidth="1"/>
    <col min="11549" max="11549" width="9.1640625" style="15"/>
    <col min="11550" max="11550" width="10.5" style="15" customWidth="1"/>
    <col min="11551" max="11551" width="3.83203125" style="15" customWidth="1"/>
    <col min="11552" max="11553" width="9.1640625" style="15"/>
    <col min="11554" max="11554" width="3.6640625" style="15" customWidth="1"/>
    <col min="11555" max="11794" width="9.1640625" style="15"/>
    <col min="11795" max="11795" width="24.83203125" style="15" customWidth="1"/>
    <col min="11796" max="11796" width="13.5" style="15" customWidth="1"/>
    <col min="11797" max="11797" width="9.1640625" style="15"/>
    <col min="11798" max="11798" width="6.6640625" style="15" customWidth="1"/>
    <col min="11799" max="11799" width="6.5" style="15" customWidth="1"/>
    <col min="11800" max="11800" width="8.33203125" style="15" customWidth="1"/>
    <col min="11801" max="11801" width="6.6640625" style="15" customWidth="1"/>
    <col min="11802" max="11802" width="4.83203125" style="15" customWidth="1"/>
    <col min="11803" max="11804" width="5" style="15" customWidth="1"/>
    <col min="11805" max="11805" width="9.1640625" style="15"/>
    <col min="11806" max="11806" width="10.5" style="15" customWidth="1"/>
    <col min="11807" max="11807" width="3.83203125" style="15" customWidth="1"/>
    <col min="11808" max="11809" width="9.1640625" style="15"/>
    <col min="11810" max="11810" width="3.6640625" style="15" customWidth="1"/>
    <col min="11811" max="12050" width="9.1640625" style="15"/>
    <col min="12051" max="12051" width="24.83203125" style="15" customWidth="1"/>
    <col min="12052" max="12052" width="13.5" style="15" customWidth="1"/>
    <col min="12053" max="12053" width="9.1640625" style="15"/>
    <col min="12054" max="12054" width="6.6640625" style="15" customWidth="1"/>
    <col min="12055" max="12055" width="6.5" style="15" customWidth="1"/>
    <col min="12056" max="12056" width="8.33203125" style="15" customWidth="1"/>
    <col min="12057" max="12057" width="6.6640625" style="15" customWidth="1"/>
    <col min="12058" max="12058" width="4.83203125" style="15" customWidth="1"/>
    <col min="12059" max="12060" width="5" style="15" customWidth="1"/>
    <col min="12061" max="12061" width="9.1640625" style="15"/>
    <col min="12062" max="12062" width="10.5" style="15" customWidth="1"/>
    <col min="12063" max="12063" width="3.83203125" style="15" customWidth="1"/>
    <col min="12064" max="12065" width="9.1640625" style="15"/>
    <col min="12066" max="12066" width="3.6640625" style="15" customWidth="1"/>
    <col min="12067" max="12306" width="9.1640625" style="15"/>
    <col min="12307" max="12307" width="24.83203125" style="15" customWidth="1"/>
    <col min="12308" max="12308" width="13.5" style="15" customWidth="1"/>
    <col min="12309" max="12309" width="9.1640625" style="15"/>
    <col min="12310" max="12310" width="6.6640625" style="15" customWidth="1"/>
    <col min="12311" max="12311" width="6.5" style="15" customWidth="1"/>
    <col min="12312" max="12312" width="8.33203125" style="15" customWidth="1"/>
    <col min="12313" max="12313" width="6.6640625" style="15" customWidth="1"/>
    <col min="12314" max="12314" width="4.83203125" style="15" customWidth="1"/>
    <col min="12315" max="12316" width="5" style="15" customWidth="1"/>
    <col min="12317" max="12317" width="9.1640625" style="15"/>
    <col min="12318" max="12318" width="10.5" style="15" customWidth="1"/>
    <col min="12319" max="12319" width="3.83203125" style="15" customWidth="1"/>
    <col min="12320" max="12321" width="9.1640625" style="15"/>
    <col min="12322" max="12322" width="3.6640625" style="15" customWidth="1"/>
    <col min="12323" max="12562" width="9.1640625" style="15"/>
    <col min="12563" max="12563" width="24.83203125" style="15" customWidth="1"/>
    <col min="12564" max="12564" width="13.5" style="15" customWidth="1"/>
    <col min="12565" max="12565" width="9.1640625" style="15"/>
    <col min="12566" max="12566" width="6.6640625" style="15" customWidth="1"/>
    <col min="12567" max="12567" width="6.5" style="15" customWidth="1"/>
    <col min="12568" max="12568" width="8.33203125" style="15" customWidth="1"/>
    <col min="12569" max="12569" width="6.6640625" style="15" customWidth="1"/>
    <col min="12570" max="12570" width="4.83203125" style="15" customWidth="1"/>
    <col min="12571" max="12572" width="5" style="15" customWidth="1"/>
    <col min="12573" max="12573" width="9.1640625" style="15"/>
    <col min="12574" max="12574" width="10.5" style="15" customWidth="1"/>
    <col min="12575" max="12575" width="3.83203125" style="15" customWidth="1"/>
    <col min="12576" max="12577" width="9.1640625" style="15"/>
    <col min="12578" max="12578" width="3.6640625" style="15" customWidth="1"/>
    <col min="12579" max="12818" width="9.1640625" style="15"/>
    <col min="12819" max="12819" width="24.83203125" style="15" customWidth="1"/>
    <col min="12820" max="12820" width="13.5" style="15" customWidth="1"/>
    <col min="12821" max="12821" width="9.1640625" style="15"/>
    <col min="12822" max="12822" width="6.6640625" style="15" customWidth="1"/>
    <col min="12823" max="12823" width="6.5" style="15" customWidth="1"/>
    <col min="12824" max="12824" width="8.33203125" style="15" customWidth="1"/>
    <col min="12825" max="12825" width="6.6640625" style="15" customWidth="1"/>
    <col min="12826" max="12826" width="4.83203125" style="15" customWidth="1"/>
    <col min="12827" max="12828" width="5" style="15" customWidth="1"/>
    <col min="12829" max="12829" width="9.1640625" style="15"/>
    <col min="12830" max="12830" width="10.5" style="15" customWidth="1"/>
    <col min="12831" max="12831" width="3.83203125" style="15" customWidth="1"/>
    <col min="12832" max="12833" width="9.1640625" style="15"/>
    <col min="12834" max="12834" width="3.6640625" style="15" customWidth="1"/>
    <col min="12835" max="13074" width="9.1640625" style="15"/>
    <col min="13075" max="13075" width="24.83203125" style="15" customWidth="1"/>
    <col min="13076" max="13076" width="13.5" style="15" customWidth="1"/>
    <col min="13077" max="13077" width="9.1640625" style="15"/>
    <col min="13078" max="13078" width="6.6640625" style="15" customWidth="1"/>
    <col min="13079" max="13079" width="6.5" style="15" customWidth="1"/>
    <col min="13080" max="13080" width="8.33203125" style="15" customWidth="1"/>
    <col min="13081" max="13081" width="6.6640625" style="15" customWidth="1"/>
    <col min="13082" max="13082" width="4.83203125" style="15" customWidth="1"/>
    <col min="13083" max="13084" width="5" style="15" customWidth="1"/>
    <col min="13085" max="13085" width="9.1640625" style="15"/>
    <col min="13086" max="13086" width="10.5" style="15" customWidth="1"/>
    <col min="13087" max="13087" width="3.83203125" style="15" customWidth="1"/>
    <col min="13088" max="13089" width="9.1640625" style="15"/>
    <col min="13090" max="13090" width="3.6640625" style="15" customWidth="1"/>
    <col min="13091" max="13330" width="9.1640625" style="15"/>
    <col min="13331" max="13331" width="24.83203125" style="15" customWidth="1"/>
    <col min="13332" max="13332" width="13.5" style="15" customWidth="1"/>
    <col min="13333" max="13333" width="9.1640625" style="15"/>
    <col min="13334" max="13334" width="6.6640625" style="15" customWidth="1"/>
    <col min="13335" max="13335" width="6.5" style="15" customWidth="1"/>
    <col min="13336" max="13336" width="8.33203125" style="15" customWidth="1"/>
    <col min="13337" max="13337" width="6.6640625" style="15" customWidth="1"/>
    <col min="13338" max="13338" width="4.83203125" style="15" customWidth="1"/>
    <col min="13339" max="13340" width="5" style="15" customWidth="1"/>
    <col min="13341" max="13341" width="9.1640625" style="15"/>
    <col min="13342" max="13342" width="10.5" style="15" customWidth="1"/>
    <col min="13343" max="13343" width="3.83203125" style="15" customWidth="1"/>
    <col min="13344" max="13345" width="9.1640625" style="15"/>
    <col min="13346" max="13346" width="3.6640625" style="15" customWidth="1"/>
    <col min="13347" max="13586" width="9.1640625" style="15"/>
    <col min="13587" max="13587" width="24.83203125" style="15" customWidth="1"/>
    <col min="13588" max="13588" width="13.5" style="15" customWidth="1"/>
    <col min="13589" max="13589" width="9.1640625" style="15"/>
    <col min="13590" max="13590" width="6.6640625" style="15" customWidth="1"/>
    <col min="13591" max="13591" width="6.5" style="15" customWidth="1"/>
    <col min="13592" max="13592" width="8.33203125" style="15" customWidth="1"/>
    <col min="13593" max="13593" width="6.6640625" style="15" customWidth="1"/>
    <col min="13594" max="13594" width="4.83203125" style="15" customWidth="1"/>
    <col min="13595" max="13596" width="5" style="15" customWidth="1"/>
    <col min="13597" max="13597" width="9.1640625" style="15"/>
    <col min="13598" max="13598" width="10.5" style="15" customWidth="1"/>
    <col min="13599" max="13599" width="3.83203125" style="15" customWidth="1"/>
    <col min="13600" max="13601" width="9.1640625" style="15"/>
    <col min="13602" max="13602" width="3.6640625" style="15" customWidth="1"/>
    <col min="13603" max="13842" width="9.1640625" style="15"/>
    <col min="13843" max="13843" width="24.83203125" style="15" customWidth="1"/>
    <col min="13844" max="13844" width="13.5" style="15" customWidth="1"/>
    <col min="13845" max="13845" width="9.1640625" style="15"/>
    <col min="13846" max="13846" width="6.6640625" style="15" customWidth="1"/>
    <col min="13847" max="13847" width="6.5" style="15" customWidth="1"/>
    <col min="13848" max="13848" width="8.33203125" style="15" customWidth="1"/>
    <col min="13849" max="13849" width="6.6640625" style="15" customWidth="1"/>
    <col min="13850" max="13850" width="4.83203125" style="15" customWidth="1"/>
    <col min="13851" max="13852" width="5" style="15" customWidth="1"/>
    <col min="13853" max="13853" width="9.1640625" style="15"/>
    <col min="13854" max="13854" width="10.5" style="15" customWidth="1"/>
    <col min="13855" max="13855" width="3.83203125" style="15" customWidth="1"/>
    <col min="13856" max="13857" width="9.1640625" style="15"/>
    <col min="13858" max="13858" width="3.6640625" style="15" customWidth="1"/>
    <col min="13859" max="14098" width="9.1640625" style="15"/>
    <col min="14099" max="14099" width="24.83203125" style="15" customWidth="1"/>
    <col min="14100" max="14100" width="13.5" style="15" customWidth="1"/>
    <col min="14101" max="14101" width="9.1640625" style="15"/>
    <col min="14102" max="14102" width="6.6640625" style="15" customWidth="1"/>
    <col min="14103" max="14103" width="6.5" style="15" customWidth="1"/>
    <col min="14104" max="14104" width="8.33203125" style="15" customWidth="1"/>
    <col min="14105" max="14105" width="6.6640625" style="15" customWidth="1"/>
    <col min="14106" max="14106" width="4.83203125" style="15" customWidth="1"/>
    <col min="14107" max="14108" width="5" style="15" customWidth="1"/>
    <col min="14109" max="14109" width="9.1640625" style="15"/>
    <col min="14110" max="14110" width="10.5" style="15" customWidth="1"/>
    <col min="14111" max="14111" width="3.83203125" style="15" customWidth="1"/>
    <col min="14112" max="14113" width="9.1640625" style="15"/>
    <col min="14114" max="14114" width="3.6640625" style="15" customWidth="1"/>
    <col min="14115" max="14354" width="9.1640625" style="15"/>
    <col min="14355" max="14355" width="24.83203125" style="15" customWidth="1"/>
    <col min="14356" max="14356" width="13.5" style="15" customWidth="1"/>
    <col min="14357" max="14357" width="9.1640625" style="15"/>
    <col min="14358" max="14358" width="6.6640625" style="15" customWidth="1"/>
    <col min="14359" max="14359" width="6.5" style="15" customWidth="1"/>
    <col min="14360" max="14360" width="8.33203125" style="15" customWidth="1"/>
    <col min="14361" max="14361" width="6.6640625" style="15" customWidth="1"/>
    <col min="14362" max="14362" width="4.83203125" style="15" customWidth="1"/>
    <col min="14363" max="14364" width="5" style="15" customWidth="1"/>
    <col min="14365" max="14365" width="9.1640625" style="15"/>
    <col min="14366" max="14366" width="10.5" style="15" customWidth="1"/>
    <col min="14367" max="14367" width="3.83203125" style="15" customWidth="1"/>
    <col min="14368" max="14369" width="9.1640625" style="15"/>
    <col min="14370" max="14370" width="3.6640625" style="15" customWidth="1"/>
    <col min="14371" max="14610" width="9.1640625" style="15"/>
    <col min="14611" max="14611" width="24.83203125" style="15" customWidth="1"/>
    <col min="14612" max="14612" width="13.5" style="15" customWidth="1"/>
    <col min="14613" max="14613" width="9.1640625" style="15"/>
    <col min="14614" max="14614" width="6.6640625" style="15" customWidth="1"/>
    <col min="14615" max="14615" width="6.5" style="15" customWidth="1"/>
    <col min="14616" max="14616" width="8.33203125" style="15" customWidth="1"/>
    <col min="14617" max="14617" width="6.6640625" style="15" customWidth="1"/>
    <col min="14618" max="14618" width="4.83203125" style="15" customWidth="1"/>
    <col min="14619" max="14620" width="5" style="15" customWidth="1"/>
    <col min="14621" max="14621" width="9.1640625" style="15"/>
    <col min="14622" max="14622" width="10.5" style="15" customWidth="1"/>
    <col min="14623" max="14623" width="3.83203125" style="15" customWidth="1"/>
    <col min="14624" max="14625" width="9.1640625" style="15"/>
    <col min="14626" max="14626" width="3.6640625" style="15" customWidth="1"/>
    <col min="14627" max="14866" width="9.1640625" style="15"/>
    <col min="14867" max="14867" width="24.83203125" style="15" customWidth="1"/>
    <col min="14868" max="14868" width="13.5" style="15" customWidth="1"/>
    <col min="14869" max="14869" width="9.1640625" style="15"/>
    <col min="14870" max="14870" width="6.6640625" style="15" customWidth="1"/>
    <col min="14871" max="14871" width="6.5" style="15" customWidth="1"/>
    <col min="14872" max="14872" width="8.33203125" style="15" customWidth="1"/>
    <col min="14873" max="14873" width="6.6640625" style="15" customWidth="1"/>
    <col min="14874" max="14874" width="4.83203125" style="15" customWidth="1"/>
    <col min="14875" max="14876" width="5" style="15" customWidth="1"/>
    <col min="14877" max="14877" width="9.1640625" style="15"/>
    <col min="14878" max="14878" width="10.5" style="15" customWidth="1"/>
    <col min="14879" max="14879" width="3.83203125" style="15" customWidth="1"/>
    <col min="14880" max="14881" width="9.1640625" style="15"/>
    <col min="14882" max="14882" width="3.6640625" style="15" customWidth="1"/>
    <col min="14883" max="15122" width="9.1640625" style="15"/>
    <col min="15123" max="15123" width="24.83203125" style="15" customWidth="1"/>
    <col min="15124" max="15124" width="13.5" style="15" customWidth="1"/>
    <col min="15125" max="15125" width="9.1640625" style="15"/>
    <col min="15126" max="15126" width="6.6640625" style="15" customWidth="1"/>
    <col min="15127" max="15127" width="6.5" style="15" customWidth="1"/>
    <col min="15128" max="15128" width="8.33203125" style="15" customWidth="1"/>
    <col min="15129" max="15129" width="6.6640625" style="15" customWidth="1"/>
    <col min="15130" max="15130" width="4.83203125" style="15" customWidth="1"/>
    <col min="15131" max="15132" width="5" style="15" customWidth="1"/>
    <col min="15133" max="15133" width="9.1640625" style="15"/>
    <col min="15134" max="15134" width="10.5" style="15" customWidth="1"/>
    <col min="15135" max="15135" width="3.83203125" style="15" customWidth="1"/>
    <col min="15136" max="15137" width="9.1640625" style="15"/>
    <col min="15138" max="15138" width="3.6640625" style="15" customWidth="1"/>
    <col min="15139" max="15378" width="9.1640625" style="15"/>
    <col min="15379" max="15379" width="24.83203125" style="15" customWidth="1"/>
    <col min="15380" max="15380" width="13.5" style="15" customWidth="1"/>
    <col min="15381" max="15381" width="9.1640625" style="15"/>
    <col min="15382" max="15382" width="6.6640625" style="15" customWidth="1"/>
    <col min="15383" max="15383" width="6.5" style="15" customWidth="1"/>
    <col min="15384" max="15384" width="8.33203125" style="15" customWidth="1"/>
    <col min="15385" max="15385" width="6.6640625" style="15" customWidth="1"/>
    <col min="15386" max="15386" width="4.83203125" style="15" customWidth="1"/>
    <col min="15387" max="15388" width="5" style="15" customWidth="1"/>
    <col min="15389" max="15389" width="9.1640625" style="15"/>
    <col min="15390" max="15390" width="10.5" style="15" customWidth="1"/>
    <col min="15391" max="15391" width="3.83203125" style="15" customWidth="1"/>
    <col min="15392" max="15393" width="9.1640625" style="15"/>
    <col min="15394" max="15394" width="3.6640625" style="15" customWidth="1"/>
    <col min="15395" max="15634" width="9.1640625" style="15"/>
    <col min="15635" max="15635" width="24.83203125" style="15" customWidth="1"/>
    <col min="15636" max="15636" width="13.5" style="15" customWidth="1"/>
    <col min="15637" max="15637" width="9.1640625" style="15"/>
    <col min="15638" max="15638" width="6.6640625" style="15" customWidth="1"/>
    <col min="15639" max="15639" width="6.5" style="15" customWidth="1"/>
    <col min="15640" max="15640" width="8.33203125" style="15" customWidth="1"/>
    <col min="15641" max="15641" width="6.6640625" style="15" customWidth="1"/>
    <col min="15642" max="15642" width="4.83203125" style="15" customWidth="1"/>
    <col min="15643" max="15644" width="5" style="15" customWidth="1"/>
    <col min="15645" max="15645" width="9.1640625" style="15"/>
    <col min="15646" max="15646" width="10.5" style="15" customWidth="1"/>
    <col min="15647" max="15647" width="3.83203125" style="15" customWidth="1"/>
    <col min="15648" max="15649" width="9.1640625" style="15"/>
    <col min="15650" max="15650" width="3.6640625" style="15" customWidth="1"/>
    <col min="15651" max="15890" width="9.1640625" style="15"/>
    <col min="15891" max="15891" width="24.83203125" style="15" customWidth="1"/>
    <col min="15892" max="15892" width="13.5" style="15" customWidth="1"/>
    <col min="15893" max="15893" width="9.1640625" style="15"/>
    <col min="15894" max="15894" width="6.6640625" style="15" customWidth="1"/>
    <col min="15895" max="15895" width="6.5" style="15" customWidth="1"/>
    <col min="15896" max="15896" width="8.33203125" style="15" customWidth="1"/>
    <col min="15897" max="15897" width="6.6640625" style="15" customWidth="1"/>
    <col min="15898" max="15898" width="4.83203125" style="15" customWidth="1"/>
    <col min="15899" max="15900" width="5" style="15" customWidth="1"/>
    <col min="15901" max="15901" width="9.1640625" style="15"/>
    <col min="15902" max="15902" width="10.5" style="15" customWidth="1"/>
    <col min="15903" max="15903" width="3.83203125" style="15" customWidth="1"/>
    <col min="15904" max="15905" width="9.1640625" style="15"/>
    <col min="15906" max="15906" width="3.6640625" style="15" customWidth="1"/>
    <col min="15907" max="16146" width="9.1640625" style="15"/>
    <col min="16147" max="16147" width="24.83203125" style="15" customWidth="1"/>
    <col min="16148" max="16148" width="13.5" style="15" customWidth="1"/>
    <col min="16149" max="16149" width="9.1640625" style="15"/>
    <col min="16150" max="16150" width="6.6640625" style="15" customWidth="1"/>
    <col min="16151" max="16151" width="6.5" style="15" customWidth="1"/>
    <col min="16152" max="16152" width="8.33203125" style="15" customWidth="1"/>
    <col min="16153" max="16153" width="6.6640625" style="15" customWidth="1"/>
    <col min="16154" max="16154" width="4.83203125" style="15" customWidth="1"/>
    <col min="16155" max="16156" width="5" style="15" customWidth="1"/>
    <col min="16157" max="16157" width="9.1640625" style="15"/>
    <col min="16158" max="16158" width="10.5" style="15" customWidth="1"/>
    <col min="16159" max="16159" width="3.83203125" style="15" customWidth="1"/>
    <col min="16160" max="16161" width="9.1640625" style="15"/>
    <col min="16162" max="16162" width="3.6640625" style="15" customWidth="1"/>
    <col min="16163" max="16384" width="9.1640625" style="15"/>
  </cols>
  <sheetData>
    <row r="31" spans="1:133" s="1" customFormat="1" ht="160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5</v>
      </c>
      <c r="G31" s="1" t="s">
        <v>11</v>
      </c>
      <c r="H31" s="1" t="s">
        <v>12</v>
      </c>
      <c r="I31" s="1" t="s">
        <v>13</v>
      </c>
      <c r="J31" s="1" t="s">
        <v>14</v>
      </c>
      <c r="K31" s="1" t="s">
        <v>6</v>
      </c>
      <c r="L31" s="1" t="s">
        <v>15</v>
      </c>
      <c r="M31" s="1" t="s">
        <v>16</v>
      </c>
      <c r="N31" s="1" t="s">
        <v>17</v>
      </c>
      <c r="O31" s="1" t="s">
        <v>18</v>
      </c>
      <c r="P31" s="1" t="s">
        <v>7</v>
      </c>
      <c r="Q31" s="1" t="s">
        <v>19</v>
      </c>
      <c r="R31" s="1" t="s">
        <v>8</v>
      </c>
      <c r="S31" s="1" t="s">
        <v>20</v>
      </c>
      <c r="T31" s="1" t="s">
        <v>21</v>
      </c>
      <c r="U31" s="1" t="s">
        <v>9</v>
      </c>
      <c r="V31" s="1" t="s">
        <v>22</v>
      </c>
      <c r="W31" s="1" t="s">
        <v>23</v>
      </c>
      <c r="X31" s="1" t="s">
        <v>24</v>
      </c>
      <c r="Y31" s="1" t="s">
        <v>62</v>
      </c>
      <c r="Z31" s="1" t="s">
        <v>63</v>
      </c>
      <c r="AA31" s="1" t="s">
        <v>614</v>
      </c>
      <c r="AB31" s="1" t="s">
        <v>615</v>
      </c>
      <c r="AC31" s="1" t="s">
        <v>616</v>
      </c>
      <c r="AD31" s="1" t="s">
        <v>702</v>
      </c>
      <c r="AE31" s="1" t="s">
        <v>703</v>
      </c>
      <c r="AF31" s="1" t="s">
        <v>704</v>
      </c>
      <c r="AG31" s="1" t="s">
        <v>705</v>
      </c>
      <c r="AI31" s="1" t="s">
        <v>617</v>
      </c>
      <c r="AJ31" s="1" t="s">
        <v>618</v>
      </c>
      <c r="AK31" s="1" t="s">
        <v>619</v>
      </c>
      <c r="AL31" s="1" t="s">
        <v>620</v>
      </c>
      <c r="AN31" s="1" t="s">
        <v>692</v>
      </c>
      <c r="AO31" s="1" t="s">
        <v>693</v>
      </c>
      <c r="AP31" s="1" t="s">
        <v>694</v>
      </c>
      <c r="AQ31" s="1" t="s">
        <v>695</v>
      </c>
      <c r="AS31" s="1" t="s">
        <v>621</v>
      </c>
      <c r="AT31" s="1" t="s">
        <v>622</v>
      </c>
      <c r="AU31" s="1" t="s">
        <v>623</v>
      </c>
      <c r="AV31" s="1" t="s">
        <v>624</v>
      </c>
      <c r="AX31" s="1" t="s">
        <v>625</v>
      </c>
      <c r="AY31" s="1" t="s">
        <v>626</v>
      </c>
      <c r="AZ31" s="1" t="s">
        <v>627</v>
      </c>
      <c r="BA31" s="1" t="s">
        <v>628</v>
      </c>
      <c r="BC31" s="1" t="s">
        <v>629</v>
      </c>
      <c r="BD31" s="1" t="s">
        <v>630</v>
      </c>
      <c r="BE31" s="1" t="s">
        <v>631</v>
      </c>
      <c r="BF31" s="1" t="s">
        <v>632</v>
      </c>
      <c r="BH31" s="1" t="s">
        <v>717</v>
      </c>
    </row>
    <row r="32" spans="1:133" s="8" customFormat="1" ht="15.75" customHeight="1">
      <c r="A32">
        <v>19</v>
      </c>
      <c r="B32">
        <v>9</v>
      </c>
      <c r="C32" t="s">
        <v>745</v>
      </c>
      <c r="D32" t="s">
        <v>25</v>
      </c>
      <c r="E32"/>
      <c r="F32"/>
      <c r="G32">
        <v>0.5</v>
      </c>
      <c r="H32">
        <v>0.5</v>
      </c>
      <c r="I32">
        <v>3135</v>
      </c>
      <c r="J32">
        <v>5915</v>
      </c>
      <c r="K32"/>
      <c r="L32">
        <v>3140</v>
      </c>
      <c r="M32">
        <v>2.82</v>
      </c>
      <c r="N32">
        <v>5.29</v>
      </c>
      <c r="O32">
        <v>2.4700000000000002</v>
      </c>
      <c r="P32"/>
      <c r="Q32">
        <v>0.21199999999999999</v>
      </c>
      <c r="R32">
        <v>1</v>
      </c>
      <c r="S32">
        <v>0</v>
      </c>
      <c r="T32">
        <v>0</v>
      </c>
      <c r="U32"/>
      <c r="V32">
        <v>0</v>
      </c>
      <c r="W32"/>
      <c r="X32"/>
      <c r="Y32" s="35">
        <v>44113</v>
      </c>
      <c r="Z32" s="31">
        <v>0.66090277777777773</v>
      </c>
      <c r="AA32"/>
      <c r="AB32" s="8">
        <v>1</v>
      </c>
      <c r="AC32" s="2"/>
      <c r="AD32" s="2">
        <v>5.2850974293687685</v>
      </c>
      <c r="AE32" s="2">
        <v>5.5783544040889481</v>
      </c>
      <c r="AF32" s="2">
        <v>0.29325697472017964</v>
      </c>
      <c r="AG32" s="2">
        <v>0.30755478186108598</v>
      </c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C32" s="6"/>
      <c r="BD32" s="6"/>
      <c r="BE32" s="6"/>
      <c r="BF32" s="6"/>
      <c r="BG32" s="6"/>
      <c r="BH32" s="1"/>
      <c r="BI32" s="1"/>
      <c r="BJ32" s="1"/>
      <c r="BK32" s="1"/>
      <c r="BL32" s="36"/>
      <c r="BM32" s="36"/>
      <c r="BN32" s="37"/>
      <c r="BO32" s="15"/>
      <c r="BP32" s="1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</row>
    <row r="33" spans="1:133" s="8" customFormat="1" ht="15.75" customHeight="1">
      <c r="A33">
        <v>20</v>
      </c>
      <c r="B33">
        <v>9</v>
      </c>
      <c r="C33" t="s">
        <v>745</v>
      </c>
      <c r="D33" t="s">
        <v>25</v>
      </c>
      <c r="E33"/>
      <c r="F33"/>
      <c r="G33">
        <v>0.5</v>
      </c>
      <c r="H33">
        <v>0.5</v>
      </c>
      <c r="I33">
        <v>1933</v>
      </c>
      <c r="J33">
        <v>5883</v>
      </c>
      <c r="K33"/>
      <c r="L33">
        <v>3010</v>
      </c>
      <c r="M33">
        <v>1.8979999999999999</v>
      </c>
      <c r="N33">
        <v>5.2629999999999999</v>
      </c>
      <c r="O33">
        <v>3.3650000000000002</v>
      </c>
      <c r="P33"/>
      <c r="Q33">
        <v>0.19900000000000001</v>
      </c>
      <c r="R33">
        <v>1</v>
      </c>
      <c r="S33">
        <v>0</v>
      </c>
      <c r="T33">
        <v>0</v>
      </c>
      <c r="U33"/>
      <c r="V33">
        <v>0</v>
      </c>
      <c r="W33"/>
      <c r="X33"/>
      <c r="Y33" s="35">
        <v>44113</v>
      </c>
      <c r="Z33" s="31">
        <v>0.6663310185185185</v>
      </c>
      <c r="AA33"/>
      <c r="AB33" s="8">
        <v>1</v>
      </c>
      <c r="AC33" s="2"/>
      <c r="AD33" s="2">
        <v>3.2853804803298106</v>
      </c>
      <c r="AE33" s="2">
        <v>5.5470834799525637</v>
      </c>
      <c r="AF33" s="2">
        <v>2.2617029996227531</v>
      </c>
      <c r="AG33" s="2">
        <v>0.29432971298797306</v>
      </c>
      <c r="AH33" s="6"/>
      <c r="AI33" s="6"/>
      <c r="AJ33" s="6">
        <v>0.50766751771315621</v>
      </c>
      <c r="AK33" s="6"/>
      <c r="AL33" s="6"/>
      <c r="AM33" s="6"/>
      <c r="AN33" s="6"/>
      <c r="AO33" s="6">
        <v>5.2864249213798439E-2</v>
      </c>
      <c r="AP33" s="6"/>
      <c r="AQ33" s="6"/>
      <c r="AR33" s="6"/>
      <c r="AS33" s="6"/>
      <c r="AT33" s="6">
        <v>0.60412590070500893</v>
      </c>
      <c r="AU33" s="6"/>
      <c r="AV33" s="6"/>
      <c r="AW33" s="6"/>
      <c r="AX33" s="6"/>
      <c r="AY33" s="6">
        <v>0.24165370694443278</v>
      </c>
      <c r="AZ33" s="6"/>
      <c r="BA33" s="6"/>
      <c r="BC33" s="6">
        <v>3.2770621901923773</v>
      </c>
      <c r="BD33" s="6">
        <v>5.5456176553836709</v>
      </c>
      <c r="BE33" s="6">
        <v>2.2685554651912927</v>
      </c>
      <c r="BF33" s="6">
        <v>0.29468577253455686</v>
      </c>
      <c r="BG33" s="6"/>
      <c r="BH33" s="1">
        <v>2</v>
      </c>
      <c r="BI33" s="1"/>
      <c r="BJ33" s="1"/>
      <c r="BK33" s="1"/>
      <c r="BL33" s="36"/>
      <c r="BM33" s="36"/>
      <c r="BN33" s="37"/>
      <c r="BO33" s="15"/>
      <c r="BP33" s="1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</row>
    <row r="34" spans="1:133" s="8" customFormat="1" ht="15.75" customHeight="1">
      <c r="A34">
        <v>21</v>
      </c>
      <c r="B34">
        <v>9</v>
      </c>
      <c r="C34" t="s">
        <v>745</v>
      </c>
      <c r="D34" t="s">
        <v>25</v>
      </c>
      <c r="E34"/>
      <c r="F34"/>
      <c r="G34">
        <v>0.5</v>
      </c>
      <c r="H34">
        <v>0.5</v>
      </c>
      <c r="I34">
        <v>1923</v>
      </c>
      <c r="J34">
        <v>5880</v>
      </c>
      <c r="K34"/>
      <c r="L34">
        <v>3017</v>
      </c>
      <c r="M34">
        <v>1.89</v>
      </c>
      <c r="N34">
        <v>5.26</v>
      </c>
      <c r="O34">
        <v>3.37</v>
      </c>
      <c r="P34"/>
      <c r="Q34">
        <v>0.2</v>
      </c>
      <c r="R34">
        <v>1</v>
      </c>
      <c r="S34">
        <v>0</v>
      </c>
      <c r="T34">
        <v>0</v>
      </c>
      <c r="U34"/>
      <c r="V34">
        <v>0</v>
      </c>
      <c r="W34"/>
      <c r="X34"/>
      <c r="Y34" s="35">
        <v>44113</v>
      </c>
      <c r="Z34" s="31">
        <v>0.67221064814814813</v>
      </c>
      <c r="AA34"/>
      <c r="AB34" s="8">
        <v>1</v>
      </c>
      <c r="AC34" s="2"/>
      <c r="AD34" s="2">
        <v>3.2687439000549445</v>
      </c>
      <c r="AE34" s="2">
        <v>5.5441518308147772</v>
      </c>
      <c r="AF34" s="2">
        <v>2.2754079307598327</v>
      </c>
      <c r="AG34" s="2">
        <v>0.29504183208114065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C34" s="6"/>
      <c r="BD34" s="6"/>
      <c r="BE34" s="6"/>
      <c r="BF34" s="6"/>
      <c r="BG34" s="6"/>
      <c r="BH34" s="1"/>
      <c r="BI34" s="1"/>
      <c r="BJ34" s="1"/>
      <c r="BK34" s="1"/>
      <c r="BL34" s="36"/>
      <c r="BM34" s="36"/>
      <c r="BN34" s="37"/>
      <c r="BO34" s="15"/>
      <c r="BP34" s="1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</row>
    <row r="35" spans="1:133" s="8" customFormat="1" ht="15.75" customHeight="1">
      <c r="A35">
        <v>22</v>
      </c>
      <c r="B35">
        <v>10</v>
      </c>
      <c r="C35" t="s">
        <v>745</v>
      </c>
      <c r="D35" t="s">
        <v>25</v>
      </c>
      <c r="E35"/>
      <c r="F35"/>
      <c r="G35">
        <v>0.5</v>
      </c>
      <c r="H35">
        <v>0.5</v>
      </c>
      <c r="I35">
        <v>1858</v>
      </c>
      <c r="J35">
        <v>5784</v>
      </c>
      <c r="K35"/>
      <c r="L35">
        <v>2801</v>
      </c>
      <c r="M35">
        <v>1.84</v>
      </c>
      <c r="N35">
        <v>5.1790000000000003</v>
      </c>
      <c r="O35">
        <v>3.3380000000000001</v>
      </c>
      <c r="P35"/>
      <c r="Q35">
        <v>0.17699999999999999</v>
      </c>
      <c r="R35">
        <v>1</v>
      </c>
      <c r="S35">
        <v>0</v>
      </c>
      <c r="T35">
        <v>0</v>
      </c>
      <c r="U35"/>
      <c r="V35">
        <v>0</v>
      </c>
      <c r="W35"/>
      <c r="X35"/>
      <c r="Y35" s="35">
        <v>44113</v>
      </c>
      <c r="Z35" s="31">
        <v>0.68237268518518512</v>
      </c>
      <c r="AA35"/>
      <c r="AB35" s="8">
        <v>1</v>
      </c>
      <c r="AC35" s="2"/>
      <c r="AD35" s="2">
        <v>3.160606128268312</v>
      </c>
      <c r="AE35" s="2">
        <v>5.4503390584056248</v>
      </c>
      <c r="AF35" s="2">
        <v>2.2897329301373128</v>
      </c>
      <c r="AG35" s="2">
        <v>0.27306787149196832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C35" s="6"/>
      <c r="BD35" s="6"/>
      <c r="BE35" s="6"/>
      <c r="BF35" s="6"/>
      <c r="BG35" s="6"/>
      <c r="BH35" s="1"/>
      <c r="BI35" s="1"/>
      <c r="BJ35" s="1"/>
      <c r="BK35" s="1"/>
      <c r="BL35" s="36"/>
      <c r="BM35" s="36"/>
      <c r="BN35" s="37"/>
      <c r="BO35" s="15"/>
      <c r="BP35" s="1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</row>
    <row r="36" spans="1:133" s="8" customFormat="1" ht="15.75" customHeight="1">
      <c r="A36">
        <v>23</v>
      </c>
      <c r="B36">
        <v>10</v>
      </c>
      <c r="C36" t="s">
        <v>745</v>
      </c>
      <c r="D36" t="s">
        <v>25</v>
      </c>
      <c r="E36"/>
      <c r="F36"/>
      <c r="G36">
        <v>0.5</v>
      </c>
      <c r="H36">
        <v>0.5</v>
      </c>
      <c r="I36">
        <v>1756</v>
      </c>
      <c r="J36">
        <v>5822</v>
      </c>
      <c r="K36"/>
      <c r="L36">
        <v>2801</v>
      </c>
      <c r="M36">
        <v>1.762</v>
      </c>
      <c r="N36">
        <v>5.2110000000000003</v>
      </c>
      <c r="O36">
        <v>3.4489999999999998</v>
      </c>
      <c r="P36"/>
      <c r="Q36">
        <v>0.17699999999999999</v>
      </c>
      <c r="R36">
        <v>1</v>
      </c>
      <c r="S36">
        <v>0</v>
      </c>
      <c r="T36">
        <v>0</v>
      </c>
      <c r="U36"/>
      <c r="V36">
        <v>0</v>
      </c>
      <c r="W36"/>
      <c r="X36"/>
      <c r="Y36" s="35">
        <v>44113</v>
      </c>
      <c r="Z36" s="31">
        <v>0.68785879629629632</v>
      </c>
      <c r="AA36"/>
      <c r="AB36" s="8">
        <v>1</v>
      </c>
      <c r="AC36" s="2"/>
      <c r="AD36" s="2">
        <v>2.9909130094646734</v>
      </c>
      <c r="AE36" s="2">
        <v>5.4874732808175812</v>
      </c>
      <c r="AF36" s="2">
        <v>2.4965602713529078</v>
      </c>
      <c r="AG36" s="2">
        <v>0.27306787149196832</v>
      </c>
      <c r="AH36" s="6"/>
      <c r="AI36" s="6"/>
      <c r="AJ36" s="6">
        <v>0.38860970471916118</v>
      </c>
      <c r="AK36" s="6"/>
      <c r="AL36" s="6"/>
      <c r="AM36" s="6"/>
      <c r="AN36" s="6"/>
      <c r="AO36" s="6">
        <v>1.0451888804162111</v>
      </c>
      <c r="AP36" s="6"/>
      <c r="AQ36" s="6"/>
      <c r="AR36" s="6"/>
      <c r="AS36" s="6"/>
      <c r="AT36" s="6">
        <v>1.8261149748573267</v>
      </c>
      <c r="AU36" s="6"/>
      <c r="AV36" s="6"/>
      <c r="AW36" s="6"/>
      <c r="AX36" s="6"/>
      <c r="AY36" s="6">
        <v>2.5742798671412284</v>
      </c>
      <c r="AZ36" s="6"/>
      <c r="BA36" s="6"/>
      <c r="BC36" s="6">
        <v>2.9967358125608765</v>
      </c>
      <c r="BD36" s="6">
        <v>5.5163011640058102</v>
      </c>
      <c r="BE36" s="6">
        <v>2.5195653514449341</v>
      </c>
      <c r="BF36" s="6">
        <v>0.27662846695780641</v>
      </c>
      <c r="BG36" s="6"/>
      <c r="BH36" s="1">
        <v>3</v>
      </c>
      <c r="BI36" s="1"/>
      <c r="BJ36" s="1"/>
      <c r="BK36" s="1"/>
      <c r="BL36" s="36"/>
      <c r="BM36" s="36"/>
      <c r="BN36" s="37"/>
      <c r="BO36" s="15"/>
      <c r="BP36" s="1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</row>
    <row r="37" spans="1:133" s="8" customFormat="1" ht="15.75" customHeight="1">
      <c r="A37">
        <v>24</v>
      </c>
      <c r="B37">
        <v>10</v>
      </c>
      <c r="C37" t="s">
        <v>745</v>
      </c>
      <c r="D37" t="s">
        <v>25</v>
      </c>
      <c r="E37"/>
      <c r="F37"/>
      <c r="G37">
        <v>0.5</v>
      </c>
      <c r="H37">
        <v>0.5</v>
      </c>
      <c r="I37">
        <v>1763</v>
      </c>
      <c r="J37">
        <v>5881</v>
      </c>
      <c r="K37"/>
      <c r="L37">
        <v>2871</v>
      </c>
      <c r="M37">
        <v>1.7669999999999999</v>
      </c>
      <c r="N37">
        <v>5.2610000000000001</v>
      </c>
      <c r="O37">
        <v>3.4940000000000002</v>
      </c>
      <c r="P37"/>
      <c r="Q37">
        <v>0.184</v>
      </c>
      <c r="R37">
        <v>1</v>
      </c>
      <c r="S37">
        <v>0</v>
      </c>
      <c r="T37">
        <v>0</v>
      </c>
      <c r="U37"/>
      <c r="V37">
        <v>0</v>
      </c>
      <c r="W37"/>
      <c r="X37"/>
      <c r="Y37" s="35">
        <v>44113</v>
      </c>
      <c r="Z37" s="31">
        <v>0.69378472222222232</v>
      </c>
      <c r="AA37"/>
      <c r="AB37" s="8">
        <v>1</v>
      </c>
      <c r="AC37" s="2"/>
      <c r="AD37" s="2">
        <v>3.0025586156570796</v>
      </c>
      <c r="AE37" s="2">
        <v>5.54512904719404</v>
      </c>
      <c r="AF37" s="2">
        <v>2.5425704315369604</v>
      </c>
      <c r="AG37" s="2">
        <v>0.28018906242364455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C37" s="6"/>
      <c r="BD37" s="6"/>
      <c r="BE37" s="6"/>
      <c r="BF37" s="6"/>
      <c r="BG37" s="6"/>
      <c r="BH37" s="1"/>
      <c r="BI37" s="1"/>
      <c r="BJ37" s="1"/>
      <c r="BK37" s="1"/>
      <c r="BL37" s="36"/>
      <c r="BM37" s="36"/>
      <c r="BN37" s="37"/>
      <c r="BO37" s="15"/>
      <c r="BP37" s="1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</row>
    <row r="38" spans="1:133" s="8" customFormat="1" ht="15.75" customHeight="1">
      <c r="A38">
        <v>25</v>
      </c>
      <c r="B38">
        <v>11</v>
      </c>
      <c r="C38" t="s">
        <v>745</v>
      </c>
      <c r="D38" t="s">
        <v>25</v>
      </c>
      <c r="E38"/>
      <c r="F38"/>
      <c r="G38">
        <v>0.5</v>
      </c>
      <c r="H38">
        <v>0.5</v>
      </c>
      <c r="I38">
        <v>1781</v>
      </c>
      <c r="J38">
        <v>5819</v>
      </c>
      <c r="K38"/>
      <c r="L38">
        <v>2829</v>
      </c>
      <c r="M38">
        <v>1.7809999999999999</v>
      </c>
      <c r="N38">
        <v>5.2089999999999996</v>
      </c>
      <c r="O38">
        <v>3.4279999999999999</v>
      </c>
      <c r="P38"/>
      <c r="Q38">
        <v>0.18</v>
      </c>
      <c r="R38">
        <v>1</v>
      </c>
      <c r="S38">
        <v>0</v>
      </c>
      <c r="T38">
        <v>0</v>
      </c>
      <c r="U38"/>
      <c r="V38">
        <v>0</v>
      </c>
      <c r="W38"/>
      <c r="X38"/>
      <c r="Y38" s="35">
        <v>44113</v>
      </c>
      <c r="Z38" s="31">
        <v>0.70416666666666661</v>
      </c>
      <c r="AA38"/>
      <c r="AB38" s="8">
        <v>1</v>
      </c>
      <c r="AC38" s="2"/>
      <c r="AD38" s="2">
        <v>3.0325044601518396</v>
      </c>
      <c r="AE38" s="2">
        <v>5.4845416316797948</v>
      </c>
      <c r="AF38" s="2">
        <v>2.4520371715279552</v>
      </c>
      <c r="AG38" s="2">
        <v>0.27591634786463881</v>
      </c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C38" s="6"/>
      <c r="BD38" s="6"/>
      <c r="BE38" s="6"/>
      <c r="BF38" s="6"/>
      <c r="BG38" s="6"/>
      <c r="BH38" s="1"/>
      <c r="BI38" s="1"/>
      <c r="BJ38" s="1"/>
      <c r="BK38" s="1"/>
      <c r="BL38" s="36"/>
      <c r="BM38" s="36"/>
      <c r="BN38" s="37"/>
      <c r="BO38" s="15"/>
      <c r="BP38" s="1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</row>
    <row r="39" spans="1:133" s="8" customFormat="1" ht="15.75" customHeight="1">
      <c r="A39">
        <v>26</v>
      </c>
      <c r="B39">
        <v>11</v>
      </c>
      <c r="C39" t="s">
        <v>745</v>
      </c>
      <c r="D39" t="s">
        <v>25</v>
      </c>
      <c r="E39"/>
      <c r="F39"/>
      <c r="G39">
        <v>0.5</v>
      </c>
      <c r="H39">
        <v>0.5</v>
      </c>
      <c r="I39">
        <v>1748</v>
      </c>
      <c r="J39">
        <v>5839</v>
      </c>
      <c r="K39"/>
      <c r="L39">
        <v>2844</v>
      </c>
      <c r="M39">
        <v>1.756</v>
      </c>
      <c r="N39">
        <v>5.2249999999999996</v>
      </c>
      <c r="O39">
        <v>3.4689999999999999</v>
      </c>
      <c r="P39"/>
      <c r="Q39">
        <v>0.18099999999999999</v>
      </c>
      <c r="R39">
        <v>1</v>
      </c>
      <c r="S39">
        <v>0</v>
      </c>
      <c r="T39">
        <v>0</v>
      </c>
      <c r="U39"/>
      <c r="V39">
        <v>0</v>
      </c>
      <c r="W39"/>
      <c r="X39"/>
      <c r="Y39" s="35">
        <v>44113</v>
      </c>
      <c r="Z39" s="31">
        <v>0.70961805555555557</v>
      </c>
      <c r="AA39"/>
      <c r="AB39" s="8">
        <v>1</v>
      </c>
      <c r="AC39" s="2"/>
      <c r="AD39" s="2">
        <v>2.9776037452447799</v>
      </c>
      <c r="AE39" s="2">
        <v>5.5040859592650353</v>
      </c>
      <c r="AF39" s="2">
        <v>2.5264822140202554</v>
      </c>
      <c r="AG39" s="2">
        <v>0.27744231734999797</v>
      </c>
      <c r="AH39" s="6"/>
      <c r="AI39" s="6"/>
      <c r="AJ39" s="6">
        <v>2.8094635809871642</v>
      </c>
      <c r="AK39" s="6"/>
      <c r="AL39" s="6"/>
      <c r="AM39" s="6"/>
      <c r="AN39" s="6"/>
      <c r="AO39" s="6">
        <v>0.28447414534615501</v>
      </c>
      <c r="AP39" s="6"/>
      <c r="AQ39" s="6"/>
      <c r="AR39" s="6"/>
      <c r="AS39" s="6"/>
      <c r="AT39" s="6">
        <v>4.0578446613642152</v>
      </c>
      <c r="AU39" s="6"/>
      <c r="AV39" s="6"/>
      <c r="AW39" s="6"/>
      <c r="AX39" s="6"/>
      <c r="AY39" s="6">
        <v>1.852721659452059</v>
      </c>
      <c r="AZ39" s="6"/>
      <c r="BA39" s="6"/>
      <c r="BC39" s="6">
        <v>3.0200270249456898</v>
      </c>
      <c r="BD39" s="6">
        <v>5.4962682282309387</v>
      </c>
      <c r="BE39" s="6">
        <v>2.4762412032852499</v>
      </c>
      <c r="BF39" s="6">
        <v>0.28003646547510863</v>
      </c>
      <c r="BG39" s="6"/>
      <c r="BH39" s="1">
        <v>4</v>
      </c>
      <c r="BI39" s="1"/>
      <c r="BJ39" s="1"/>
      <c r="BK39" s="1"/>
      <c r="BL39" s="36"/>
      <c r="BM39" s="36"/>
      <c r="BN39" s="37"/>
      <c r="BO39" s="15"/>
      <c r="BP39" s="1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</row>
    <row r="40" spans="1:133" s="8" customFormat="1" ht="15.75" customHeight="1">
      <c r="A40">
        <v>27</v>
      </c>
      <c r="B40">
        <v>11</v>
      </c>
      <c r="C40" t="s">
        <v>745</v>
      </c>
      <c r="D40" t="s">
        <v>25</v>
      </c>
      <c r="E40"/>
      <c r="F40"/>
      <c r="G40">
        <v>0.5</v>
      </c>
      <c r="H40">
        <v>0.5</v>
      </c>
      <c r="I40">
        <v>1799</v>
      </c>
      <c r="J40">
        <v>5823</v>
      </c>
      <c r="K40"/>
      <c r="L40">
        <v>2895</v>
      </c>
      <c r="M40">
        <v>1.7949999999999999</v>
      </c>
      <c r="N40">
        <v>5.2119999999999997</v>
      </c>
      <c r="O40">
        <v>3.4169999999999998</v>
      </c>
      <c r="P40"/>
      <c r="Q40">
        <v>0.187</v>
      </c>
      <c r="R40">
        <v>1</v>
      </c>
      <c r="S40">
        <v>0</v>
      </c>
      <c r="T40">
        <v>0</v>
      </c>
      <c r="U40"/>
      <c r="V40">
        <v>0</v>
      </c>
      <c r="W40"/>
      <c r="X40"/>
      <c r="Y40" s="35">
        <v>44113</v>
      </c>
      <c r="Z40" s="31">
        <v>0.7155555555555555</v>
      </c>
      <c r="AA40"/>
      <c r="AB40" s="8">
        <v>1</v>
      </c>
      <c r="AC40" s="2"/>
      <c r="AD40" s="2">
        <v>3.0624503046465992</v>
      </c>
      <c r="AE40" s="2">
        <v>5.4884504971968431</v>
      </c>
      <c r="AF40" s="2">
        <v>2.4260001925502439</v>
      </c>
      <c r="AG40" s="2">
        <v>0.28263061360021929</v>
      </c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C40" s="6"/>
      <c r="BD40" s="6"/>
      <c r="BE40" s="6"/>
      <c r="BF40" s="6"/>
      <c r="BG40" s="6"/>
      <c r="BH40" s="1"/>
      <c r="BI40" s="1"/>
      <c r="BJ40" s="1"/>
      <c r="BK40" s="1"/>
      <c r="BL40" s="36"/>
      <c r="BM40" s="36"/>
      <c r="BN40" s="37"/>
      <c r="BO40" s="15"/>
      <c r="BP40" s="1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</row>
    <row r="41" spans="1:133" s="8" customFormat="1" ht="15.75" customHeight="1">
      <c r="A41">
        <v>112</v>
      </c>
      <c r="B41">
        <v>4</v>
      </c>
      <c r="C41" t="s">
        <v>752</v>
      </c>
      <c r="D41" t="s">
        <v>25</v>
      </c>
      <c r="E41"/>
      <c r="F41"/>
      <c r="G41">
        <v>0.5</v>
      </c>
      <c r="H41">
        <v>0.5</v>
      </c>
      <c r="I41">
        <v>1316</v>
      </c>
      <c r="J41">
        <v>6841</v>
      </c>
      <c r="K41"/>
      <c r="L41">
        <v>3290</v>
      </c>
      <c r="M41">
        <v>1.425</v>
      </c>
      <c r="N41">
        <v>6.0739999999999998</v>
      </c>
      <c r="O41">
        <v>4.6500000000000004</v>
      </c>
      <c r="P41"/>
      <c r="Q41">
        <v>0.22800000000000001</v>
      </c>
      <c r="R41">
        <v>1</v>
      </c>
      <c r="S41">
        <v>0</v>
      </c>
      <c r="T41">
        <v>0</v>
      </c>
      <c r="U41"/>
      <c r="V41">
        <v>0</v>
      </c>
      <c r="W41"/>
      <c r="X41"/>
      <c r="Y41" s="35">
        <v>44121</v>
      </c>
      <c r="Z41" s="31">
        <v>0.26412037037037034</v>
      </c>
      <c r="AA41"/>
      <c r="AB41" s="8">
        <v>1</v>
      </c>
      <c r="AC41" s="2"/>
      <c r="AD41" s="2">
        <v>2.7239501182095638</v>
      </c>
      <c r="AE41" s="2">
        <v>5.4720656059336168</v>
      </c>
      <c r="AF41" s="2">
        <v>2.748115487724053</v>
      </c>
      <c r="AG41" s="2">
        <v>0.26556353919491532</v>
      </c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C41" s="6"/>
      <c r="BD41" s="6"/>
      <c r="BE41" s="6"/>
      <c r="BF41" s="6"/>
      <c r="BG41" s="6"/>
      <c r="BH41" s="1"/>
      <c r="BI41" s="1"/>
      <c r="BJ41" s="1"/>
      <c r="BK41" s="1"/>
      <c r="BL41" s="36"/>
      <c r="BM41" s="36"/>
      <c r="BN41" s="37"/>
      <c r="BO41" s="15"/>
      <c r="BP41" s="1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</row>
    <row r="42" spans="1:133" s="8" customFormat="1" ht="15.75" customHeight="1">
      <c r="A42">
        <v>113</v>
      </c>
      <c r="B42">
        <v>4</v>
      </c>
      <c r="C42" t="s">
        <v>752</v>
      </c>
      <c r="D42" t="s">
        <v>25</v>
      </c>
      <c r="E42"/>
      <c r="F42"/>
      <c r="G42">
        <v>0.5</v>
      </c>
      <c r="H42">
        <v>0.5</v>
      </c>
      <c r="I42">
        <v>1140</v>
      </c>
      <c r="J42">
        <v>6840</v>
      </c>
      <c r="K42"/>
      <c r="L42">
        <v>3222</v>
      </c>
      <c r="M42">
        <v>1.2889999999999999</v>
      </c>
      <c r="N42">
        <v>6.0739999999999998</v>
      </c>
      <c r="O42">
        <v>4.7839999999999998</v>
      </c>
      <c r="P42"/>
      <c r="Q42">
        <v>0.221</v>
      </c>
      <c r="R42">
        <v>1</v>
      </c>
      <c r="S42">
        <v>0</v>
      </c>
      <c r="T42">
        <v>0</v>
      </c>
      <c r="U42"/>
      <c r="V42">
        <v>0</v>
      </c>
      <c r="W42"/>
      <c r="X42"/>
      <c r="Y42" s="35">
        <v>44121</v>
      </c>
      <c r="Z42" s="31">
        <v>0.26993055555555556</v>
      </c>
      <c r="AA42"/>
      <c r="AB42" s="8">
        <v>1</v>
      </c>
      <c r="AC42" s="2"/>
      <c r="AD42" s="2">
        <v>2.3361062451263508</v>
      </c>
      <c r="AE42" s="2">
        <v>5.4712884615141419</v>
      </c>
      <c r="AF42" s="2">
        <v>3.1351822163877912</v>
      </c>
      <c r="AG42" s="2">
        <v>0.26009740637749929</v>
      </c>
      <c r="AH42" s="6"/>
      <c r="AI42" s="6"/>
      <c r="AJ42" s="6">
        <v>9.43749123019266E-2</v>
      </c>
      <c r="AK42" s="6"/>
      <c r="AL42" s="6"/>
      <c r="AM42" s="6"/>
      <c r="AN42" s="6"/>
      <c r="AO42" s="6">
        <v>0.11369697939477211</v>
      </c>
      <c r="AP42" s="6"/>
      <c r="AQ42" s="6"/>
      <c r="AR42" s="6"/>
      <c r="AS42" s="6"/>
      <c r="AT42" s="6">
        <v>0.12809678318783127</v>
      </c>
      <c r="AU42" s="6"/>
      <c r="AV42" s="6"/>
      <c r="AW42" s="6"/>
      <c r="AX42" s="6"/>
      <c r="AY42" s="6">
        <v>2.0607779864517091</v>
      </c>
      <c r="AZ42" s="6"/>
      <c r="BA42" s="6"/>
      <c r="BC42" s="6">
        <v>2.3350044159414551</v>
      </c>
      <c r="BD42" s="6">
        <v>5.4681798838362443</v>
      </c>
      <c r="BE42" s="6">
        <v>3.1331754678947892</v>
      </c>
      <c r="BF42" s="6">
        <v>0.25744472427492976</v>
      </c>
      <c r="BG42" s="6"/>
      <c r="BH42" s="1">
        <v>5</v>
      </c>
      <c r="BI42" s="1"/>
      <c r="BJ42" s="1"/>
      <c r="BK42" s="1"/>
      <c r="BL42" s="36"/>
      <c r="BM42" s="36"/>
      <c r="BN42" s="37"/>
      <c r="BO42" s="15"/>
      <c r="BP42" s="1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</row>
    <row r="43" spans="1:133" s="8" customFormat="1" ht="15.75" customHeight="1">
      <c r="A43">
        <v>114</v>
      </c>
      <c r="B43">
        <v>4</v>
      </c>
      <c r="C43" t="s">
        <v>752</v>
      </c>
      <c r="D43" t="s">
        <v>25</v>
      </c>
      <c r="E43"/>
      <c r="F43"/>
      <c r="G43">
        <v>0.5</v>
      </c>
      <c r="H43">
        <v>0.5</v>
      </c>
      <c r="I43">
        <v>1139</v>
      </c>
      <c r="J43">
        <v>6832</v>
      </c>
      <c r="K43"/>
      <c r="L43">
        <v>3156</v>
      </c>
      <c r="M43">
        <v>1.288</v>
      </c>
      <c r="N43">
        <v>6.0670000000000002</v>
      </c>
      <c r="O43">
        <v>4.7779999999999996</v>
      </c>
      <c r="P43"/>
      <c r="Q43">
        <v>0.214</v>
      </c>
      <c r="R43">
        <v>1</v>
      </c>
      <c r="S43">
        <v>0</v>
      </c>
      <c r="T43">
        <v>0</v>
      </c>
      <c r="U43"/>
      <c r="V43">
        <v>0</v>
      </c>
      <c r="W43"/>
      <c r="X43"/>
      <c r="Y43" s="35">
        <v>44121</v>
      </c>
      <c r="Z43" s="31">
        <v>0.27611111111111114</v>
      </c>
      <c r="AA43"/>
      <c r="AB43" s="8">
        <v>1</v>
      </c>
      <c r="AC43" s="2"/>
      <c r="AD43" s="2">
        <v>2.3339025867565599</v>
      </c>
      <c r="AE43" s="2">
        <v>5.4650713061583476</v>
      </c>
      <c r="AF43" s="2">
        <v>3.1311687194017876</v>
      </c>
      <c r="AG43" s="2">
        <v>0.25479204217236023</v>
      </c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C43" s="6"/>
      <c r="BD43" s="6"/>
      <c r="BE43" s="6"/>
      <c r="BF43" s="6"/>
      <c r="BG43" s="6"/>
      <c r="BH43" s="1"/>
      <c r="BI43" s="1"/>
      <c r="BJ43" s="1"/>
      <c r="BK43" s="1"/>
      <c r="BL43" s="36"/>
      <c r="BM43" s="36"/>
      <c r="BN43" s="37"/>
      <c r="BO43" s="15"/>
      <c r="BP43" s="1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</row>
    <row r="44" spans="1:133" s="8" customFormat="1" ht="15.75" customHeight="1">
      <c r="A44">
        <v>115</v>
      </c>
      <c r="B44">
        <v>5</v>
      </c>
      <c r="C44" t="s">
        <v>752</v>
      </c>
      <c r="D44" t="s">
        <v>25</v>
      </c>
      <c r="E44"/>
      <c r="F44"/>
      <c r="G44">
        <v>0.5</v>
      </c>
      <c r="H44">
        <v>0.5</v>
      </c>
      <c r="I44">
        <v>1132</v>
      </c>
      <c r="J44">
        <v>6807</v>
      </c>
      <c r="K44"/>
      <c r="L44">
        <v>2978</v>
      </c>
      <c r="M44">
        <v>1.2829999999999999</v>
      </c>
      <c r="N44">
        <v>6.0449999999999999</v>
      </c>
      <c r="O44">
        <v>4.7619999999999996</v>
      </c>
      <c r="P44"/>
      <c r="Q44">
        <v>0.19500000000000001</v>
      </c>
      <c r="R44">
        <v>1</v>
      </c>
      <c r="S44">
        <v>0</v>
      </c>
      <c r="T44">
        <v>0</v>
      </c>
      <c r="U44"/>
      <c r="V44">
        <v>0</v>
      </c>
      <c r="W44"/>
      <c r="X44"/>
      <c r="Y44" s="35">
        <v>44121</v>
      </c>
      <c r="Z44" s="31">
        <v>0.28688657407407409</v>
      </c>
      <c r="AA44"/>
      <c r="AB44" s="8">
        <v>1</v>
      </c>
      <c r="AC44" s="2"/>
      <c r="AD44" s="2">
        <v>2.318476978168023</v>
      </c>
      <c r="AE44" s="2">
        <v>5.4456426956714896</v>
      </c>
      <c r="AF44" s="2">
        <v>3.1271657175034666</v>
      </c>
      <c r="AG44" s="2">
        <v>0.2404836356797124</v>
      </c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C44" s="6"/>
      <c r="BD44" s="6"/>
      <c r="BE44" s="6"/>
      <c r="BF44" s="6"/>
      <c r="BG44" s="6"/>
      <c r="BH44" s="1"/>
      <c r="BI44" s="1"/>
      <c r="BJ44" s="1"/>
      <c r="BK44" s="1"/>
      <c r="BL44" s="36"/>
      <c r="BM44" s="36"/>
      <c r="BN44" s="37"/>
      <c r="BO44" s="15"/>
      <c r="BP44" s="1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</row>
    <row r="45" spans="1:133" s="8" customFormat="1" ht="15.75" customHeight="1">
      <c r="A45">
        <v>116</v>
      </c>
      <c r="B45">
        <v>5</v>
      </c>
      <c r="C45" t="s">
        <v>752</v>
      </c>
      <c r="D45" t="s">
        <v>25</v>
      </c>
      <c r="E45"/>
      <c r="F45"/>
      <c r="G45">
        <v>0.5</v>
      </c>
      <c r="H45">
        <v>0.5</v>
      </c>
      <c r="I45">
        <v>1132</v>
      </c>
      <c r="J45">
        <v>6787</v>
      </c>
      <c r="K45"/>
      <c r="L45">
        <v>3000</v>
      </c>
      <c r="M45">
        <v>1.2829999999999999</v>
      </c>
      <c r="N45">
        <v>6.0279999999999996</v>
      </c>
      <c r="O45">
        <v>4.7450000000000001</v>
      </c>
      <c r="P45"/>
      <c r="Q45">
        <v>0.19800000000000001</v>
      </c>
      <c r="R45">
        <v>1</v>
      </c>
      <c r="S45">
        <v>0</v>
      </c>
      <c r="T45">
        <v>0</v>
      </c>
      <c r="U45"/>
      <c r="V45">
        <v>0</v>
      </c>
      <c r="W45"/>
      <c r="X45"/>
      <c r="Y45" s="35">
        <v>44121</v>
      </c>
      <c r="Z45" s="31">
        <v>0.29267361111111112</v>
      </c>
      <c r="AA45"/>
      <c r="AB45" s="8">
        <v>1</v>
      </c>
      <c r="AC45" s="2"/>
      <c r="AD45" s="2">
        <v>2.318476978168023</v>
      </c>
      <c r="AE45" s="2">
        <v>5.4300998072820033</v>
      </c>
      <c r="AF45" s="2">
        <v>3.1116228291139802</v>
      </c>
      <c r="AG45" s="2">
        <v>0.24225209041475876</v>
      </c>
      <c r="AH45" s="6"/>
      <c r="AI45" s="6"/>
      <c r="AJ45" s="6">
        <v>1.4359513519657157</v>
      </c>
      <c r="AK45" s="6"/>
      <c r="AL45" s="6"/>
      <c r="AM45" s="6"/>
      <c r="AN45" s="6"/>
      <c r="AO45" s="6">
        <v>1.1808648559132209</v>
      </c>
      <c r="AP45" s="6"/>
      <c r="AQ45" s="6"/>
      <c r="AR45" s="6"/>
      <c r="AS45" s="6"/>
      <c r="AT45" s="6">
        <v>3.0868816613400787</v>
      </c>
      <c r="AU45" s="6"/>
      <c r="AV45" s="6"/>
      <c r="AW45" s="6"/>
      <c r="AX45" s="6"/>
      <c r="AY45" s="6">
        <v>9.949674669412828E-2</v>
      </c>
      <c r="AZ45" s="6"/>
      <c r="BA45" s="6"/>
      <c r="BC45" s="6">
        <v>2.3019495403945909</v>
      </c>
      <c r="BD45" s="6">
        <v>5.4623513006901874</v>
      </c>
      <c r="BE45" s="6">
        <v>3.1604017602955974</v>
      </c>
      <c r="BF45" s="6">
        <v>0.24237266687396647</v>
      </c>
      <c r="BG45" s="6"/>
      <c r="BH45" s="1">
        <v>6</v>
      </c>
      <c r="BI45" s="1"/>
      <c r="BJ45" s="1"/>
      <c r="BK45" s="1"/>
      <c r="BL45" s="36"/>
      <c r="BM45" s="36"/>
      <c r="BN45" s="37"/>
      <c r="BO45" s="15"/>
      <c r="BP45" s="1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</row>
    <row r="46" spans="1:133" s="8" customFormat="1">
      <c r="A46">
        <v>117</v>
      </c>
      <c r="B46">
        <v>5</v>
      </c>
      <c r="C46" t="s">
        <v>752</v>
      </c>
      <c r="D46" t="s">
        <v>25</v>
      </c>
      <c r="E46"/>
      <c r="F46"/>
      <c r="G46">
        <v>0.5</v>
      </c>
      <c r="H46">
        <v>0.5</v>
      </c>
      <c r="I46">
        <v>1117</v>
      </c>
      <c r="J46">
        <v>6870</v>
      </c>
      <c r="K46"/>
      <c r="L46">
        <v>3003</v>
      </c>
      <c r="M46">
        <v>1.272</v>
      </c>
      <c r="N46">
        <v>6.0979999999999999</v>
      </c>
      <c r="O46">
        <v>4.827</v>
      </c>
      <c r="P46"/>
      <c r="Q46">
        <v>0.19800000000000001</v>
      </c>
      <c r="R46">
        <v>1</v>
      </c>
      <c r="S46">
        <v>0</v>
      </c>
      <c r="T46">
        <v>0</v>
      </c>
      <c r="U46"/>
      <c r="V46">
        <v>0</v>
      </c>
      <c r="W46"/>
      <c r="X46"/>
      <c r="Y46" s="35">
        <v>44121</v>
      </c>
      <c r="Z46" s="31">
        <v>0.29887731481481483</v>
      </c>
      <c r="AA46"/>
      <c r="AB46" s="8">
        <v>1</v>
      </c>
      <c r="AC46" s="2"/>
      <c r="AD46" s="2">
        <v>2.2854221026211583</v>
      </c>
      <c r="AE46" s="2">
        <v>5.4946027940983724</v>
      </c>
      <c r="AF46" s="2">
        <v>3.2091806914772141</v>
      </c>
      <c r="AG46" s="2">
        <v>0.24249324333317415</v>
      </c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C46" s="6"/>
      <c r="BD46" s="6"/>
      <c r="BE46" s="6"/>
      <c r="BF46" s="6"/>
      <c r="BG46" s="6"/>
      <c r="BH46" s="1"/>
      <c r="BI46" s="1"/>
      <c r="BJ46" s="1"/>
      <c r="BK46" s="1"/>
      <c r="BL46" s="36"/>
      <c r="BM46" s="36"/>
      <c r="BN46" s="37"/>
      <c r="BO46" s="15"/>
      <c r="BP46" s="1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</row>
    <row r="47" spans="1:133" s="8" customFormat="1">
      <c r="A47">
        <v>118</v>
      </c>
      <c r="B47">
        <v>6</v>
      </c>
      <c r="C47" t="s">
        <v>752</v>
      </c>
      <c r="D47" t="s">
        <v>25</v>
      </c>
      <c r="E47"/>
      <c r="F47"/>
      <c r="G47">
        <v>0.5</v>
      </c>
      <c r="H47">
        <v>0.5</v>
      </c>
      <c r="I47">
        <v>1138</v>
      </c>
      <c r="J47">
        <v>6843</v>
      </c>
      <c r="K47"/>
      <c r="L47">
        <v>3021</v>
      </c>
      <c r="M47">
        <v>1.288</v>
      </c>
      <c r="N47">
        <v>6.0759999999999996</v>
      </c>
      <c r="O47">
        <v>4.7869999999999999</v>
      </c>
      <c r="P47"/>
      <c r="Q47">
        <v>0.2</v>
      </c>
      <c r="R47">
        <v>1</v>
      </c>
      <c r="S47">
        <v>0</v>
      </c>
      <c r="T47">
        <v>0</v>
      </c>
      <c r="U47"/>
      <c r="V47">
        <v>0</v>
      </c>
      <c r="W47"/>
      <c r="X47"/>
      <c r="Y47" s="35">
        <v>44121</v>
      </c>
      <c r="Z47" s="31">
        <v>0.30982638888888886</v>
      </c>
      <c r="AA47"/>
      <c r="AB47" s="8">
        <v>1</v>
      </c>
      <c r="AC47" s="2"/>
      <c r="AD47" s="2">
        <v>2.3316989283867691</v>
      </c>
      <c r="AE47" s="2">
        <v>5.4736198947725656</v>
      </c>
      <c r="AF47" s="2">
        <v>3.1419209663857965</v>
      </c>
      <c r="AG47" s="2">
        <v>0.24394016084366665</v>
      </c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C47" s="6"/>
      <c r="BD47" s="6"/>
      <c r="BE47" s="6"/>
      <c r="BF47" s="6"/>
      <c r="BG47" s="6"/>
      <c r="BH47" s="1"/>
      <c r="BI47" s="1"/>
      <c r="BJ47" s="1"/>
      <c r="BK47" s="1"/>
      <c r="BL47" s="36"/>
      <c r="BM47" s="36"/>
      <c r="BN47" s="37"/>
      <c r="BO47" s="15"/>
      <c r="BP47" s="1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</row>
    <row r="48" spans="1:133" s="8" customFormat="1">
      <c r="A48">
        <v>119</v>
      </c>
      <c r="B48">
        <v>6</v>
      </c>
      <c r="C48" t="s">
        <v>752</v>
      </c>
      <c r="D48" t="s">
        <v>25</v>
      </c>
      <c r="E48"/>
      <c r="F48"/>
      <c r="G48">
        <v>0.5</v>
      </c>
      <c r="H48">
        <v>0.5</v>
      </c>
      <c r="I48">
        <v>1108</v>
      </c>
      <c r="J48">
        <v>6818</v>
      </c>
      <c r="K48"/>
      <c r="L48">
        <v>3015</v>
      </c>
      <c r="M48">
        <v>1.2649999999999999</v>
      </c>
      <c r="N48">
        <v>6.0549999999999997</v>
      </c>
      <c r="O48">
        <v>4.7889999999999997</v>
      </c>
      <c r="P48"/>
      <c r="Q48">
        <v>0.19900000000000001</v>
      </c>
      <c r="R48">
        <v>1</v>
      </c>
      <c r="S48">
        <v>0</v>
      </c>
      <c r="T48">
        <v>0</v>
      </c>
      <c r="U48"/>
      <c r="V48">
        <v>0</v>
      </c>
      <c r="W48"/>
      <c r="X48"/>
      <c r="Y48" s="35">
        <v>44121</v>
      </c>
      <c r="Z48" s="31">
        <v>0.31560185185185186</v>
      </c>
      <c r="AA48"/>
      <c r="AB48" s="8">
        <v>1</v>
      </c>
      <c r="AC48" s="2"/>
      <c r="AD48" s="2">
        <v>2.2655891772930392</v>
      </c>
      <c r="AE48" s="2">
        <v>5.4541912842857077</v>
      </c>
      <c r="AF48" s="2">
        <v>3.1886021069926684</v>
      </c>
      <c r="AG48" s="2">
        <v>0.24345785500683581</v>
      </c>
      <c r="AH48" s="6"/>
      <c r="AI48" s="6"/>
      <c r="AJ48" s="6">
        <v>0.6831910184723331</v>
      </c>
      <c r="AK48" s="6"/>
      <c r="AL48" s="6"/>
      <c r="AM48" s="6"/>
      <c r="AN48" s="6"/>
      <c r="AO48" s="6">
        <v>0.32718106168470923</v>
      </c>
      <c r="AP48" s="6"/>
      <c r="AQ48" s="6"/>
      <c r="AR48" s="6"/>
      <c r="AS48" s="6"/>
      <c r="AT48" s="6">
        <v>1.0389176728467162</v>
      </c>
      <c r="AU48" s="6"/>
      <c r="AV48" s="6"/>
      <c r="AW48" s="6"/>
      <c r="AX48" s="6"/>
      <c r="AY48" s="6">
        <v>1.1957455522144207</v>
      </c>
      <c r="AZ48" s="6"/>
      <c r="BA48" s="6"/>
      <c r="BC48" s="6">
        <v>2.257876372998771</v>
      </c>
      <c r="BD48" s="6">
        <v>5.4631284451096622</v>
      </c>
      <c r="BE48" s="6">
        <v>3.2052520721108912</v>
      </c>
      <c r="BF48" s="6">
        <v>0.24201093749634334</v>
      </c>
      <c r="BG48" s="6"/>
      <c r="BH48" s="1">
        <v>7</v>
      </c>
      <c r="BI48" s="1"/>
      <c r="BJ48" s="1"/>
      <c r="BK48" s="1"/>
      <c r="BL48" s="36"/>
      <c r="BM48" s="36"/>
      <c r="BN48" s="37"/>
      <c r="BO48" s="15"/>
      <c r="BP48" s="1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</row>
    <row r="49" spans="1:133" s="8" customFormat="1">
      <c r="A49">
        <v>120</v>
      </c>
      <c r="B49">
        <v>6</v>
      </c>
      <c r="C49" t="s">
        <v>752</v>
      </c>
      <c r="D49" t="s">
        <v>25</v>
      </c>
      <c r="E49"/>
      <c r="F49"/>
      <c r="G49">
        <v>0.5</v>
      </c>
      <c r="H49">
        <v>0.5</v>
      </c>
      <c r="I49">
        <v>1101</v>
      </c>
      <c r="J49">
        <v>6841</v>
      </c>
      <c r="K49"/>
      <c r="L49">
        <v>2979</v>
      </c>
      <c r="M49">
        <v>1.2589999999999999</v>
      </c>
      <c r="N49">
        <v>6.0739999999999998</v>
      </c>
      <c r="O49">
        <v>4.8150000000000004</v>
      </c>
      <c r="P49"/>
      <c r="Q49">
        <v>0.19600000000000001</v>
      </c>
      <c r="R49">
        <v>1</v>
      </c>
      <c r="S49">
        <v>0</v>
      </c>
      <c r="T49">
        <v>0</v>
      </c>
      <c r="U49"/>
      <c r="V49">
        <v>0</v>
      </c>
      <c r="W49"/>
      <c r="X49"/>
      <c r="Y49" s="35">
        <v>44121</v>
      </c>
      <c r="Z49" s="31">
        <v>0.32185185185185183</v>
      </c>
      <c r="AA49"/>
      <c r="AB49" s="8">
        <v>1</v>
      </c>
      <c r="AC49" s="2"/>
      <c r="AD49" s="2">
        <v>2.2501635687045027</v>
      </c>
      <c r="AE49" s="2">
        <v>5.4720656059336168</v>
      </c>
      <c r="AF49" s="2">
        <v>3.2219020372291141</v>
      </c>
      <c r="AG49" s="2">
        <v>0.24056401998585086</v>
      </c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C49" s="6"/>
      <c r="BD49" s="6"/>
      <c r="BE49" s="6"/>
      <c r="BF49" s="6"/>
      <c r="BG49" s="6"/>
      <c r="BH49" s="1"/>
      <c r="BI49" s="1"/>
      <c r="BJ49" s="1"/>
      <c r="BK49" s="1"/>
      <c r="BL49" s="36"/>
      <c r="BM49" s="36"/>
      <c r="BN49" s="37"/>
      <c r="BO49" s="15"/>
      <c r="BP49" s="1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</row>
    <row r="50" spans="1:133" s="8" customFormat="1">
      <c r="A50">
        <v>20</v>
      </c>
      <c r="B50">
        <v>9</v>
      </c>
      <c r="C50" t="s">
        <v>754</v>
      </c>
      <c r="D50" t="s">
        <v>25</v>
      </c>
      <c r="E50"/>
      <c r="F50"/>
      <c r="G50">
        <v>0.5</v>
      </c>
      <c r="H50">
        <v>0.5</v>
      </c>
      <c r="I50">
        <v>1656</v>
      </c>
      <c r="J50">
        <v>7161</v>
      </c>
      <c r="K50"/>
      <c r="L50">
        <v>3359</v>
      </c>
      <c r="M50">
        <v>1.6850000000000001</v>
      </c>
      <c r="N50">
        <v>6.3449999999999998</v>
      </c>
      <c r="O50">
        <v>4.66</v>
      </c>
      <c r="P50"/>
      <c r="Q50">
        <v>0.23499999999999999</v>
      </c>
      <c r="R50">
        <v>1</v>
      </c>
      <c r="S50">
        <v>0</v>
      </c>
      <c r="T50">
        <v>0</v>
      </c>
      <c r="U50"/>
      <c r="V50">
        <v>0</v>
      </c>
      <c r="W50"/>
      <c r="X50"/>
      <c r="Y50" s="35">
        <v>44139</v>
      </c>
      <c r="Z50" s="31">
        <v>0.65841435185185182</v>
      </c>
      <c r="AA50"/>
      <c r="AB50" s="8">
        <v>1</v>
      </c>
      <c r="AC50" s="2"/>
      <c r="AD50" s="2">
        <v>4.5935922901831727</v>
      </c>
      <c r="AE50" s="2">
        <v>5.5666620694554725</v>
      </c>
      <c r="AF50" s="2">
        <v>0.97306977927229976</v>
      </c>
      <c r="AG50" s="2">
        <v>0.2830240113571289</v>
      </c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C50" s="6"/>
      <c r="BD50" s="6"/>
      <c r="BE50" s="6"/>
      <c r="BF50" s="6"/>
      <c r="BG50" s="6"/>
      <c r="BH50" s="1"/>
      <c r="BI50" s="1"/>
      <c r="BJ50" s="1"/>
      <c r="BK50" s="1"/>
      <c r="BL50" s="36"/>
      <c r="BM50" s="36"/>
      <c r="BN50" s="37"/>
      <c r="BO50" s="15"/>
      <c r="BP50" s="1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</row>
    <row r="51" spans="1:133" s="8" customFormat="1">
      <c r="A51">
        <v>21</v>
      </c>
      <c r="B51">
        <v>9</v>
      </c>
      <c r="C51" t="s">
        <v>754</v>
      </c>
      <c r="D51" t="s">
        <v>25</v>
      </c>
      <c r="E51"/>
      <c r="F51"/>
      <c r="G51">
        <v>0.5</v>
      </c>
      <c r="H51">
        <v>0.5</v>
      </c>
      <c r="I51">
        <v>1000</v>
      </c>
      <c r="J51">
        <v>7140</v>
      </c>
      <c r="K51"/>
      <c r="L51">
        <v>3455</v>
      </c>
      <c r="M51">
        <v>1.1819999999999999</v>
      </c>
      <c r="N51">
        <v>6.327</v>
      </c>
      <c r="O51">
        <v>5.1449999999999996</v>
      </c>
      <c r="P51"/>
      <c r="Q51">
        <v>0.245</v>
      </c>
      <c r="R51">
        <v>1</v>
      </c>
      <c r="S51">
        <v>0</v>
      </c>
      <c r="T51">
        <v>0</v>
      </c>
      <c r="U51"/>
      <c r="V51">
        <v>0</v>
      </c>
      <c r="W51"/>
      <c r="X51"/>
      <c r="Y51" s="35">
        <v>44139</v>
      </c>
      <c r="Z51" s="31">
        <v>0.66450231481481481</v>
      </c>
      <c r="AA51"/>
      <c r="AB51" s="8">
        <v>1</v>
      </c>
      <c r="AC51" s="2"/>
      <c r="AD51" s="2">
        <v>2.7333609789711595</v>
      </c>
      <c r="AE51" s="2">
        <v>5.5492900614404466</v>
      </c>
      <c r="AF51" s="2">
        <v>2.8159290824692871</v>
      </c>
      <c r="AG51" s="2">
        <v>0.29194971535128922</v>
      </c>
      <c r="AH51" s="6"/>
      <c r="AI51" s="6"/>
      <c r="AJ51" s="6">
        <v>0.52007261053396747</v>
      </c>
      <c r="AK51" s="6"/>
      <c r="AL51" s="6"/>
      <c r="AM51" s="6"/>
      <c r="AN51" s="6"/>
      <c r="AO51" s="6">
        <v>0.14896001839158673</v>
      </c>
      <c r="AP51" s="6"/>
      <c r="AQ51" s="6"/>
      <c r="AR51" s="6"/>
      <c r="AS51" s="6"/>
      <c r="AT51" s="6">
        <v>0.79411919356475058</v>
      </c>
      <c r="AU51" s="6"/>
      <c r="AV51" s="6"/>
      <c r="AW51" s="6"/>
      <c r="AX51" s="6"/>
      <c r="AY51" s="6">
        <v>4.1611783333062915</v>
      </c>
      <c r="AZ51" s="6"/>
      <c r="BA51" s="6"/>
      <c r="BC51" s="6">
        <v>2.7262716828156259</v>
      </c>
      <c r="BD51" s="6">
        <v>5.553426253824977</v>
      </c>
      <c r="BE51" s="6">
        <v>2.8271545710093511</v>
      </c>
      <c r="BF51" s="6">
        <v>0.28599924602184895</v>
      </c>
      <c r="BG51" s="6"/>
      <c r="BH51" s="1">
        <v>8</v>
      </c>
      <c r="BI51" s="1"/>
      <c r="BJ51" s="1"/>
      <c r="BK51" s="1"/>
      <c r="BL51" s="36"/>
      <c r="BM51" s="36"/>
      <c r="BN51" s="37"/>
      <c r="BO51" s="15"/>
      <c r="BP51" s="1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</row>
    <row r="52" spans="1:133" s="8" customFormat="1">
      <c r="A52">
        <v>22</v>
      </c>
      <c r="B52">
        <v>9</v>
      </c>
      <c r="C52" t="s">
        <v>754</v>
      </c>
      <c r="D52" t="s">
        <v>25</v>
      </c>
      <c r="E52"/>
      <c r="F52"/>
      <c r="G52">
        <v>0.5</v>
      </c>
      <c r="H52">
        <v>0.5</v>
      </c>
      <c r="I52">
        <v>995</v>
      </c>
      <c r="J52">
        <v>7150</v>
      </c>
      <c r="K52"/>
      <c r="L52">
        <v>3327</v>
      </c>
      <c r="M52">
        <v>1.1779999999999999</v>
      </c>
      <c r="N52">
        <v>6.3360000000000003</v>
      </c>
      <c r="O52">
        <v>5.1580000000000004</v>
      </c>
      <c r="P52"/>
      <c r="Q52">
        <v>0.23200000000000001</v>
      </c>
      <c r="R52">
        <v>1</v>
      </c>
      <c r="S52">
        <v>0</v>
      </c>
      <c r="T52">
        <v>0</v>
      </c>
      <c r="U52"/>
      <c r="V52">
        <v>0</v>
      </c>
      <c r="W52"/>
      <c r="X52"/>
      <c r="Y52" s="35">
        <v>44139</v>
      </c>
      <c r="Z52" s="31">
        <v>0.67101851851851846</v>
      </c>
      <c r="AA52"/>
      <c r="AB52" s="8">
        <v>1</v>
      </c>
      <c r="AC52" s="2"/>
      <c r="AD52" s="2">
        <v>2.7191823866600919</v>
      </c>
      <c r="AE52" s="2">
        <v>5.5575624462095075</v>
      </c>
      <c r="AF52" s="2">
        <v>2.8383800595494155</v>
      </c>
      <c r="AG52" s="2">
        <v>0.28004877669240869</v>
      </c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C52" s="6"/>
      <c r="BD52" s="6"/>
      <c r="BE52" s="6"/>
      <c r="BF52" s="6"/>
      <c r="BG52" s="6"/>
      <c r="BH52" s="1"/>
      <c r="BI52" s="1"/>
      <c r="BJ52" s="1"/>
      <c r="BK52" s="1"/>
      <c r="BL52" s="36"/>
      <c r="BM52" s="36"/>
      <c r="BN52" s="37"/>
      <c r="BO52" s="15"/>
      <c r="BP52" s="1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</row>
    <row r="53" spans="1:133" s="8" customFormat="1">
      <c r="A53">
        <v>23</v>
      </c>
      <c r="B53">
        <v>10</v>
      </c>
      <c r="C53" t="s">
        <v>755</v>
      </c>
      <c r="D53" t="s">
        <v>25</v>
      </c>
      <c r="E53"/>
      <c r="F53"/>
      <c r="G53">
        <v>0.5</v>
      </c>
      <c r="H53">
        <v>0.5</v>
      </c>
      <c r="I53">
        <v>952</v>
      </c>
      <c r="J53">
        <v>6979</v>
      </c>
      <c r="K53"/>
      <c r="L53">
        <v>3285</v>
      </c>
      <c r="M53">
        <v>1.1459999999999999</v>
      </c>
      <c r="N53">
        <v>6.1909999999999998</v>
      </c>
      <c r="O53">
        <v>5.0460000000000003</v>
      </c>
      <c r="P53"/>
      <c r="Q53">
        <v>0.22800000000000001</v>
      </c>
      <c r="R53">
        <v>1</v>
      </c>
      <c r="S53">
        <v>0</v>
      </c>
      <c r="T53">
        <v>0</v>
      </c>
      <c r="U53"/>
      <c r="V53">
        <v>0</v>
      </c>
      <c r="W53"/>
      <c r="X53"/>
      <c r="Y53" s="35">
        <v>44139</v>
      </c>
      <c r="Z53" s="31">
        <v>0.68196759259259254</v>
      </c>
      <c r="AA53"/>
      <c r="AB53" s="8">
        <v>1</v>
      </c>
      <c r="AC53" s="2"/>
      <c r="AD53" s="2">
        <v>2.5972464927849144</v>
      </c>
      <c r="AE53" s="2">
        <v>5.4161046666585824</v>
      </c>
      <c r="AF53" s="2">
        <v>2.818858173873668</v>
      </c>
      <c r="AG53" s="2">
        <v>0.27614378119496358</v>
      </c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C53" s="6"/>
      <c r="BD53" s="6"/>
      <c r="BE53" s="6"/>
      <c r="BF53" s="6"/>
      <c r="BG53" s="6"/>
      <c r="BH53" s="1"/>
      <c r="BI53" s="1"/>
      <c r="BJ53" s="1"/>
      <c r="BK53" s="1"/>
      <c r="BL53" s="36"/>
      <c r="BM53" s="36"/>
      <c r="BN53" s="37"/>
      <c r="BO53" s="15"/>
      <c r="BP53" s="1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</row>
    <row r="54" spans="1:133" s="8" customFormat="1">
      <c r="A54">
        <v>24</v>
      </c>
      <c r="B54">
        <v>10</v>
      </c>
      <c r="C54" t="s">
        <v>755</v>
      </c>
      <c r="D54" t="s">
        <v>25</v>
      </c>
      <c r="E54"/>
      <c r="F54"/>
      <c r="G54">
        <v>0.5</v>
      </c>
      <c r="H54">
        <v>0.5</v>
      </c>
      <c r="I54">
        <v>937</v>
      </c>
      <c r="J54">
        <v>6985</v>
      </c>
      <c r="K54"/>
      <c r="L54">
        <v>3370</v>
      </c>
      <c r="M54">
        <v>1.1339999999999999</v>
      </c>
      <c r="N54">
        <v>6.1970000000000001</v>
      </c>
      <c r="O54">
        <v>5.0629999999999997</v>
      </c>
      <c r="P54"/>
      <c r="Q54">
        <v>0.23599999999999999</v>
      </c>
      <c r="R54">
        <v>1</v>
      </c>
      <c r="S54">
        <v>0</v>
      </c>
      <c r="T54">
        <v>0</v>
      </c>
      <c r="U54"/>
      <c r="V54">
        <v>0</v>
      </c>
      <c r="W54"/>
      <c r="X54"/>
      <c r="Y54" s="35">
        <v>44139</v>
      </c>
      <c r="Z54" s="31">
        <v>0.68785879629629632</v>
      </c>
      <c r="AA54"/>
      <c r="AB54" s="8">
        <v>1</v>
      </c>
      <c r="AC54" s="2"/>
      <c r="AD54" s="2">
        <v>2.5547107158517131</v>
      </c>
      <c r="AE54" s="2">
        <v>5.4210680975200187</v>
      </c>
      <c r="AF54" s="2">
        <v>2.8663573816683057</v>
      </c>
      <c r="AG54" s="2">
        <v>0.28404674827312637</v>
      </c>
      <c r="AH54" s="6"/>
      <c r="AI54" s="6"/>
      <c r="AJ54" s="6">
        <v>1.4534815219382458</v>
      </c>
      <c r="AK54" s="6"/>
      <c r="AL54" s="6"/>
      <c r="AM54" s="6"/>
      <c r="AN54" s="6"/>
      <c r="AO54" s="6">
        <v>0.5174872037150744</v>
      </c>
      <c r="AP54" s="6"/>
      <c r="AQ54" s="6"/>
      <c r="AR54" s="6"/>
      <c r="AS54" s="6"/>
      <c r="AT54" s="6">
        <v>2.2419369682333103</v>
      </c>
      <c r="AU54" s="6"/>
      <c r="AV54" s="6"/>
      <c r="AW54" s="6"/>
      <c r="AX54" s="6"/>
      <c r="AY54" s="6">
        <v>9.8246246359722789E-2</v>
      </c>
      <c r="AZ54" s="6"/>
      <c r="BA54" s="6"/>
      <c r="BC54" s="6">
        <v>2.5362785458473258</v>
      </c>
      <c r="BD54" s="6">
        <v>5.4351311516274201</v>
      </c>
      <c r="BE54" s="6">
        <v>2.8988526057800952</v>
      </c>
      <c r="BF54" s="6">
        <v>0.28390728414821764</v>
      </c>
      <c r="BG54" s="6"/>
      <c r="BH54" s="1">
        <v>9</v>
      </c>
      <c r="BI54" s="1"/>
      <c r="BJ54" s="1"/>
      <c r="BK54" s="1"/>
      <c r="BL54" s="36"/>
      <c r="BM54" s="36"/>
      <c r="BN54" s="37"/>
      <c r="BO54" s="15"/>
      <c r="BP54" s="1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</row>
    <row r="55" spans="1:133" s="8" customFormat="1">
      <c r="A55">
        <v>25</v>
      </c>
      <c r="B55">
        <v>10</v>
      </c>
      <c r="C55" t="s">
        <v>755</v>
      </c>
      <c r="D55" t="s">
        <v>25</v>
      </c>
      <c r="E55"/>
      <c r="F55"/>
      <c r="G55">
        <v>0.5</v>
      </c>
      <c r="H55">
        <v>0.5</v>
      </c>
      <c r="I55">
        <v>924</v>
      </c>
      <c r="J55">
        <v>7019</v>
      </c>
      <c r="K55"/>
      <c r="L55">
        <v>3367</v>
      </c>
      <c r="M55">
        <v>1.1240000000000001</v>
      </c>
      <c r="N55">
        <v>6.2249999999999996</v>
      </c>
      <c r="O55">
        <v>5.101</v>
      </c>
      <c r="P55"/>
      <c r="Q55">
        <v>0.23599999999999999</v>
      </c>
      <c r="R55">
        <v>1</v>
      </c>
      <c r="S55">
        <v>0</v>
      </c>
      <c r="T55">
        <v>0</v>
      </c>
      <c r="U55"/>
      <c r="V55">
        <v>0</v>
      </c>
      <c r="W55"/>
      <c r="X55"/>
      <c r="Y55" s="35">
        <v>44139</v>
      </c>
      <c r="Z55" s="31">
        <v>0.69434027777777774</v>
      </c>
      <c r="AA55"/>
      <c r="AB55" s="8">
        <v>1</v>
      </c>
      <c r="AC55" s="2"/>
      <c r="AD55" s="2">
        <v>2.5178463758429381</v>
      </c>
      <c r="AE55" s="2">
        <v>5.4491942057348224</v>
      </c>
      <c r="AF55" s="2">
        <v>2.9313478298918842</v>
      </c>
      <c r="AG55" s="2">
        <v>0.28376782002330891</v>
      </c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C55" s="6"/>
      <c r="BD55" s="6"/>
      <c r="BE55" s="6"/>
      <c r="BF55" s="6"/>
      <c r="BG55" s="6"/>
      <c r="BH55" s="1"/>
      <c r="BI55" s="1"/>
      <c r="BJ55" s="1"/>
      <c r="BK55" s="1"/>
      <c r="BL55" s="36"/>
      <c r="BM55" s="36"/>
      <c r="BN55" s="37"/>
      <c r="BO55" s="15"/>
      <c r="BP55" s="1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</row>
    <row r="56" spans="1:133" s="8" customFormat="1">
      <c r="A56">
        <v>26</v>
      </c>
      <c r="B56">
        <v>11</v>
      </c>
      <c r="C56" t="s">
        <v>756</v>
      </c>
      <c r="D56" t="s">
        <v>25</v>
      </c>
      <c r="E56"/>
      <c r="F56"/>
      <c r="G56">
        <v>0.5</v>
      </c>
      <c r="H56">
        <v>0.5</v>
      </c>
      <c r="I56">
        <v>927</v>
      </c>
      <c r="J56">
        <v>6984</v>
      </c>
      <c r="K56"/>
      <c r="L56">
        <v>3297</v>
      </c>
      <c r="M56">
        <v>1.1259999999999999</v>
      </c>
      <c r="N56">
        <v>6.1959999999999997</v>
      </c>
      <c r="O56">
        <v>5.07</v>
      </c>
      <c r="P56"/>
      <c r="Q56">
        <v>0.22900000000000001</v>
      </c>
      <c r="R56">
        <v>1</v>
      </c>
      <c r="S56">
        <v>0</v>
      </c>
      <c r="T56">
        <v>0</v>
      </c>
      <c r="U56"/>
      <c r="V56">
        <v>0</v>
      </c>
      <c r="W56"/>
      <c r="X56"/>
      <c r="Y56" s="35">
        <v>44139</v>
      </c>
      <c r="Z56" s="31">
        <v>0.70545138888888881</v>
      </c>
      <c r="AA56"/>
      <c r="AB56" s="8">
        <v>1</v>
      </c>
      <c r="AC56" s="2"/>
      <c r="AD56" s="2">
        <v>2.5263535312295788</v>
      </c>
      <c r="AE56" s="2">
        <v>5.4202408590431128</v>
      </c>
      <c r="AF56" s="2">
        <v>2.893887327813534</v>
      </c>
      <c r="AG56" s="2">
        <v>0.27725949419423362</v>
      </c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C56" s="6"/>
      <c r="BD56" s="6"/>
      <c r="BE56" s="6"/>
      <c r="BF56" s="6"/>
      <c r="BG56" s="6"/>
      <c r="BH56" s="1"/>
      <c r="BI56" s="1"/>
      <c r="BJ56" s="1"/>
      <c r="BK56" s="1"/>
      <c r="BL56" s="36"/>
      <c r="BM56" s="36"/>
      <c r="BN56" s="37"/>
      <c r="BO56" s="15"/>
      <c r="BP56" s="1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</row>
    <row r="57" spans="1:133" s="8" customFormat="1">
      <c r="A57">
        <v>27</v>
      </c>
      <c r="B57">
        <v>11</v>
      </c>
      <c r="C57" t="s">
        <v>756</v>
      </c>
      <c r="D57" t="s">
        <v>25</v>
      </c>
      <c r="E57"/>
      <c r="F57"/>
      <c r="G57">
        <v>0.5</v>
      </c>
      <c r="H57">
        <v>0.5</v>
      </c>
      <c r="I57">
        <v>930</v>
      </c>
      <c r="J57">
        <v>6877</v>
      </c>
      <c r="K57"/>
      <c r="L57">
        <v>3169</v>
      </c>
      <c r="M57">
        <v>1.129</v>
      </c>
      <c r="N57">
        <v>6.1050000000000004</v>
      </c>
      <c r="O57">
        <v>4.976</v>
      </c>
      <c r="P57"/>
      <c r="Q57">
        <v>0.215</v>
      </c>
      <c r="R57">
        <v>1</v>
      </c>
      <c r="S57">
        <v>0</v>
      </c>
      <c r="T57">
        <v>0</v>
      </c>
      <c r="U57"/>
      <c r="V57">
        <v>0</v>
      </c>
      <c r="W57"/>
      <c r="X57"/>
      <c r="Y57" s="35">
        <v>44139</v>
      </c>
      <c r="Z57" s="31">
        <v>0.711400462962963</v>
      </c>
      <c r="AA57"/>
      <c r="AB57" s="8">
        <v>1</v>
      </c>
      <c r="AC57" s="2"/>
      <c r="AD57" s="2">
        <v>2.5348606866162191</v>
      </c>
      <c r="AE57" s="2">
        <v>5.3317263420141714</v>
      </c>
      <c r="AF57" s="2">
        <v>2.7968656553979523</v>
      </c>
      <c r="AG57" s="2">
        <v>0.26535855553535309</v>
      </c>
      <c r="AH57" s="6"/>
      <c r="AI57" s="6"/>
      <c r="AJ57" s="6">
        <v>1.0119133511793361</v>
      </c>
      <c r="AK57" s="6"/>
      <c r="AL57" s="6"/>
      <c r="AM57" s="6"/>
      <c r="AN57" s="6"/>
      <c r="AO57" s="6">
        <v>2.3005391275689107</v>
      </c>
      <c r="AP57" s="6"/>
      <c r="AQ57" s="6"/>
      <c r="AR57" s="6"/>
      <c r="AS57" s="6"/>
      <c r="AT57" s="6">
        <v>5.2097655895666888</v>
      </c>
      <c r="AU57" s="6"/>
      <c r="AV57" s="6"/>
      <c r="AW57" s="6"/>
      <c r="AX57" s="6"/>
      <c r="AY57" s="6">
        <v>6.1140229089350857</v>
      </c>
      <c r="AZ57" s="6"/>
      <c r="BA57" s="6"/>
      <c r="BC57" s="6">
        <v>2.5220999535362587</v>
      </c>
      <c r="BD57" s="6">
        <v>5.393769227782121</v>
      </c>
      <c r="BE57" s="6">
        <v>2.8716692742458623</v>
      </c>
      <c r="BF57" s="6">
        <v>0.2737264030298785</v>
      </c>
      <c r="BG57" s="6"/>
      <c r="BH57" s="1">
        <v>10</v>
      </c>
      <c r="BI57" s="1"/>
      <c r="BJ57" s="1"/>
      <c r="BK57" s="1"/>
      <c r="BL57" s="36"/>
      <c r="BM57" s="36"/>
      <c r="BN57" s="37"/>
      <c r="BO57" s="15"/>
      <c r="BP57" s="1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</row>
    <row r="58" spans="1:133" s="8" customFormat="1">
      <c r="A58">
        <v>28</v>
      </c>
      <c r="B58">
        <v>11</v>
      </c>
      <c r="C58" t="s">
        <v>756</v>
      </c>
      <c r="D58" t="s">
        <v>25</v>
      </c>
      <c r="E58"/>
      <c r="F58"/>
      <c r="G58">
        <v>0.5</v>
      </c>
      <c r="H58">
        <v>0.5</v>
      </c>
      <c r="I58">
        <v>921</v>
      </c>
      <c r="J58">
        <v>7027</v>
      </c>
      <c r="K58"/>
      <c r="L58">
        <v>3349</v>
      </c>
      <c r="M58">
        <v>1.121</v>
      </c>
      <c r="N58">
        <v>6.2320000000000002</v>
      </c>
      <c r="O58">
        <v>5.1100000000000003</v>
      </c>
      <c r="P58"/>
      <c r="Q58">
        <v>0.23400000000000001</v>
      </c>
      <c r="R58">
        <v>1</v>
      </c>
      <c r="S58">
        <v>0</v>
      </c>
      <c r="T58">
        <v>0</v>
      </c>
      <c r="U58"/>
      <c r="V58">
        <v>0</v>
      </c>
      <c r="W58"/>
      <c r="X58"/>
      <c r="Y58" s="35">
        <v>44139</v>
      </c>
      <c r="Z58" s="31">
        <v>0.71771990740740732</v>
      </c>
      <c r="AA58"/>
      <c r="AB58" s="8">
        <v>1</v>
      </c>
      <c r="AC58" s="2"/>
      <c r="AD58" s="2">
        <v>2.5093392204562979</v>
      </c>
      <c r="AE58" s="2">
        <v>5.4558121135500706</v>
      </c>
      <c r="AF58" s="2">
        <v>2.9464728930937727</v>
      </c>
      <c r="AG58" s="2">
        <v>0.28209425052440384</v>
      </c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C58" s="6"/>
      <c r="BD58" s="6"/>
      <c r="BE58" s="6"/>
      <c r="BF58" s="6"/>
      <c r="BG58" s="6"/>
      <c r="BH58" s="1"/>
      <c r="BI58" s="1"/>
      <c r="BJ58" s="1"/>
      <c r="BK58" s="1"/>
      <c r="BL58" s="36"/>
      <c r="BM58" s="36"/>
      <c r="BN58" s="37"/>
      <c r="BO58" s="15"/>
      <c r="BP58" s="1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</row>
    <row r="59" spans="1:133" s="8" customFormat="1">
      <c r="A59">
        <v>57</v>
      </c>
      <c r="B59">
        <v>19</v>
      </c>
      <c r="C59" t="s">
        <v>757</v>
      </c>
      <c r="D59" t="s">
        <v>25</v>
      </c>
      <c r="E59"/>
      <c r="F59"/>
      <c r="G59">
        <v>0.5</v>
      </c>
      <c r="H59">
        <v>0.5</v>
      </c>
      <c r="I59">
        <v>937</v>
      </c>
      <c r="J59">
        <v>6984</v>
      </c>
      <c r="K59"/>
      <c r="L59">
        <v>3255</v>
      </c>
      <c r="M59">
        <v>1.1339999999999999</v>
      </c>
      <c r="N59">
        <v>6.1950000000000003</v>
      </c>
      <c r="O59">
        <v>5.0620000000000003</v>
      </c>
      <c r="P59"/>
      <c r="Q59">
        <v>0.224</v>
      </c>
      <c r="R59">
        <v>1</v>
      </c>
      <c r="S59">
        <v>0</v>
      </c>
      <c r="T59">
        <v>0</v>
      </c>
      <c r="U59"/>
      <c r="V59">
        <v>0</v>
      </c>
      <c r="W59"/>
      <c r="X59"/>
      <c r="Y59" s="35">
        <v>44243</v>
      </c>
      <c r="Z59" s="31">
        <v>0.9240856481481482</v>
      </c>
      <c r="AA59"/>
      <c r="AB59" s="8">
        <v>1</v>
      </c>
      <c r="AC59" s="2"/>
      <c r="AD59" s="2">
        <v>3.1529825229911359</v>
      </c>
      <c r="AE59" s="2">
        <v>5.9284113671966043</v>
      </c>
      <c r="AF59" s="2">
        <v>2.7754288442054684</v>
      </c>
      <c r="AG59" s="2">
        <v>0.28497570274158734</v>
      </c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C59" s="6"/>
      <c r="BD59" s="6"/>
      <c r="BE59" s="6"/>
      <c r="BF59" s="6"/>
      <c r="BG59" s="6"/>
      <c r="BH59" s="1"/>
      <c r="BI59" s="1"/>
      <c r="BJ59" s="1"/>
      <c r="BK59" s="1"/>
      <c r="BL59" s="36"/>
      <c r="BM59" s="36"/>
      <c r="BN59" s="37"/>
      <c r="BO59" s="15"/>
      <c r="BP59" s="1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</row>
    <row r="60" spans="1:133" s="8" customFormat="1">
      <c r="A60">
        <v>58</v>
      </c>
      <c r="B60">
        <v>19</v>
      </c>
      <c r="C60" t="s">
        <v>757</v>
      </c>
      <c r="D60" t="s">
        <v>25</v>
      </c>
      <c r="E60"/>
      <c r="F60"/>
      <c r="G60">
        <v>0.5</v>
      </c>
      <c r="H60">
        <v>0.5</v>
      </c>
      <c r="I60">
        <v>902</v>
      </c>
      <c r="J60">
        <v>7007</v>
      </c>
      <c r="K60"/>
      <c r="L60">
        <v>3333</v>
      </c>
      <c r="M60">
        <v>1.107</v>
      </c>
      <c r="N60">
        <v>6.2149999999999999</v>
      </c>
      <c r="O60">
        <v>5.1079999999999997</v>
      </c>
      <c r="P60"/>
      <c r="Q60">
        <v>0.23300000000000001</v>
      </c>
      <c r="R60">
        <v>1</v>
      </c>
      <c r="S60">
        <v>0</v>
      </c>
      <c r="T60">
        <v>0</v>
      </c>
      <c r="U60"/>
      <c r="V60">
        <v>0</v>
      </c>
      <c r="W60"/>
      <c r="X60"/>
      <c r="Y60" s="35">
        <v>44243</v>
      </c>
      <c r="Z60" s="31">
        <v>0.92988425925925933</v>
      </c>
      <c r="AA60"/>
      <c r="AB60" s="8">
        <v>1</v>
      </c>
      <c r="AC60" s="2"/>
      <c r="AD60" s="2">
        <v>3.0294952036113649</v>
      </c>
      <c r="AE60" s="2">
        <v>5.9482604966261503</v>
      </c>
      <c r="AF60" s="2">
        <v>2.9187652930147854</v>
      </c>
      <c r="AG60" s="2">
        <v>0.29141343239753442</v>
      </c>
      <c r="AH60" s="6"/>
      <c r="AI60" s="6"/>
      <c r="AJ60" s="6">
        <v>0.11639417042357726</v>
      </c>
      <c r="AK60" s="6"/>
      <c r="AL60" s="6"/>
      <c r="AM60" s="6"/>
      <c r="AN60" s="6"/>
      <c r="AO60" s="6">
        <v>1.2261890703866456</v>
      </c>
      <c r="AP60" s="6"/>
      <c r="AQ60" s="6"/>
      <c r="AR60" s="6"/>
      <c r="AS60" s="6"/>
      <c r="AT60" s="6">
        <v>2.6389152527139204</v>
      </c>
      <c r="AU60" s="6"/>
      <c r="AV60" s="6"/>
      <c r="AW60" s="6"/>
      <c r="AX60" s="6"/>
      <c r="AY60" s="6">
        <v>2.118045966923626</v>
      </c>
      <c r="AZ60" s="6"/>
      <c r="BA60" s="6"/>
      <c r="BC60" s="6">
        <v>3.031259308173933</v>
      </c>
      <c r="BD60" s="6">
        <v>5.9120142602765444</v>
      </c>
      <c r="BE60" s="6">
        <v>2.8807549521026115</v>
      </c>
      <c r="BF60" s="6">
        <v>0.28835963756073901</v>
      </c>
      <c r="BG60" s="6"/>
      <c r="BH60" s="1">
        <v>11</v>
      </c>
      <c r="BI60" s="1"/>
      <c r="BJ60" s="1"/>
      <c r="BK60" s="1"/>
      <c r="BL60" s="36"/>
      <c r="BM60" s="36"/>
      <c r="BN60" s="37"/>
      <c r="BO60" s="15"/>
      <c r="BP60" s="1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</row>
    <row r="61" spans="1:133" s="8" customFormat="1">
      <c r="A61">
        <v>59</v>
      </c>
      <c r="B61">
        <v>19</v>
      </c>
      <c r="C61" t="s">
        <v>757</v>
      </c>
      <c r="D61" t="s">
        <v>25</v>
      </c>
      <c r="E61"/>
      <c r="F61"/>
      <c r="G61">
        <v>0.5</v>
      </c>
      <c r="H61">
        <v>0.5</v>
      </c>
      <c r="I61">
        <v>903</v>
      </c>
      <c r="J61">
        <v>6923</v>
      </c>
      <c r="K61"/>
      <c r="L61">
        <v>3259</v>
      </c>
      <c r="M61">
        <v>1.1080000000000001</v>
      </c>
      <c r="N61">
        <v>6.1440000000000001</v>
      </c>
      <c r="O61">
        <v>5.0359999999999996</v>
      </c>
      <c r="P61"/>
      <c r="Q61">
        <v>0.22500000000000001</v>
      </c>
      <c r="R61">
        <v>1</v>
      </c>
      <c r="S61">
        <v>0</v>
      </c>
      <c r="T61">
        <v>0</v>
      </c>
      <c r="U61"/>
      <c r="V61">
        <v>0</v>
      </c>
      <c r="W61"/>
      <c r="X61"/>
      <c r="Y61" s="35">
        <v>44243</v>
      </c>
      <c r="Z61" s="31">
        <v>0.93601851851851858</v>
      </c>
      <c r="AA61"/>
      <c r="AB61" s="8">
        <v>1</v>
      </c>
      <c r="AC61" s="2"/>
      <c r="AD61" s="2">
        <v>3.0330234127365014</v>
      </c>
      <c r="AE61" s="2">
        <v>5.8757680239269394</v>
      </c>
      <c r="AF61" s="2">
        <v>2.842744611190438</v>
      </c>
      <c r="AG61" s="2">
        <v>0.2853058427239436</v>
      </c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C61" s="6"/>
      <c r="BD61" s="6"/>
      <c r="BE61" s="6"/>
      <c r="BF61" s="6"/>
      <c r="BG61" s="6"/>
      <c r="BH61" s="1"/>
      <c r="BI61" s="1"/>
      <c r="BJ61" s="1"/>
      <c r="BK61" s="1"/>
      <c r="BL61" s="36"/>
      <c r="BM61" s="36"/>
      <c r="BN61" s="37"/>
      <c r="BO61" s="15"/>
      <c r="BP61" s="1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</row>
    <row r="62" spans="1:133" s="8" customFormat="1">
      <c r="A62">
        <v>60</v>
      </c>
      <c r="B62">
        <v>20</v>
      </c>
      <c r="C62" t="s">
        <v>757</v>
      </c>
      <c r="D62" t="s">
        <v>25</v>
      </c>
      <c r="E62"/>
      <c r="F62"/>
      <c r="G62">
        <v>0.5</v>
      </c>
      <c r="H62">
        <v>0.5</v>
      </c>
      <c r="I62">
        <v>851</v>
      </c>
      <c r="J62">
        <v>7035</v>
      </c>
      <c r="K62"/>
      <c r="L62">
        <v>3420</v>
      </c>
      <c r="M62">
        <v>1.0680000000000001</v>
      </c>
      <c r="N62">
        <v>6.2380000000000004</v>
      </c>
      <c r="O62">
        <v>5.17</v>
      </c>
      <c r="P62"/>
      <c r="Q62">
        <v>0.24199999999999999</v>
      </c>
      <c r="R62">
        <v>1</v>
      </c>
      <c r="S62">
        <v>0</v>
      </c>
      <c r="T62">
        <v>0</v>
      </c>
      <c r="U62"/>
      <c r="V62">
        <v>0</v>
      </c>
      <c r="W62"/>
      <c r="X62"/>
      <c r="Y62" s="35">
        <v>44243</v>
      </c>
      <c r="Z62" s="31">
        <v>0.94660879629629635</v>
      </c>
      <c r="AA62"/>
      <c r="AB62" s="8">
        <v>1</v>
      </c>
      <c r="AC62" s="2"/>
      <c r="AD62" s="2">
        <v>2.8495565382294124</v>
      </c>
      <c r="AE62" s="2">
        <v>5.9724246541925536</v>
      </c>
      <c r="AF62" s="2">
        <v>3.1228681159631413</v>
      </c>
      <c r="AG62" s="2">
        <v>0.29859397701378315</v>
      </c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C62" s="6"/>
      <c r="BD62" s="6"/>
      <c r="BE62" s="6"/>
      <c r="BF62" s="6"/>
      <c r="BG62" s="6"/>
      <c r="BH62" s="1"/>
      <c r="BI62" s="1"/>
      <c r="BJ62" s="1"/>
      <c r="BK62" s="1"/>
      <c r="BL62" s="36"/>
      <c r="BM62" s="36"/>
      <c r="BN62" s="37"/>
      <c r="BO62" s="15"/>
      <c r="BP62" s="1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</row>
    <row r="63" spans="1:133" s="8" customFormat="1">
      <c r="A63">
        <v>61</v>
      </c>
      <c r="B63">
        <v>20</v>
      </c>
      <c r="C63" t="s">
        <v>757</v>
      </c>
      <c r="D63" t="s">
        <v>25</v>
      </c>
      <c r="E63"/>
      <c r="F63"/>
      <c r="G63">
        <v>0.5</v>
      </c>
      <c r="H63">
        <v>0.5</v>
      </c>
      <c r="I63">
        <v>863</v>
      </c>
      <c r="J63">
        <v>7065</v>
      </c>
      <c r="K63"/>
      <c r="L63">
        <v>3421</v>
      </c>
      <c r="M63">
        <v>1.077</v>
      </c>
      <c r="N63">
        <v>6.2640000000000002</v>
      </c>
      <c r="O63">
        <v>5.1870000000000003</v>
      </c>
      <c r="P63"/>
      <c r="Q63">
        <v>0.24199999999999999</v>
      </c>
      <c r="R63">
        <v>1</v>
      </c>
      <c r="S63">
        <v>0</v>
      </c>
      <c r="T63">
        <v>0</v>
      </c>
      <c r="U63"/>
      <c r="V63">
        <v>0</v>
      </c>
      <c r="W63"/>
      <c r="X63"/>
      <c r="Y63" s="35">
        <v>44243</v>
      </c>
      <c r="Z63" s="31">
        <v>0.95243055555555556</v>
      </c>
      <c r="AA63"/>
      <c r="AB63" s="8">
        <v>1</v>
      </c>
      <c r="AC63" s="2"/>
      <c r="AD63" s="2">
        <v>2.8918950477310483</v>
      </c>
      <c r="AE63" s="2">
        <v>5.9983148230137004</v>
      </c>
      <c r="AF63" s="2">
        <v>3.1064197752826521</v>
      </c>
      <c r="AG63" s="2">
        <v>0.29867651200937217</v>
      </c>
      <c r="AH63" s="6"/>
      <c r="AI63" s="6"/>
      <c r="AJ63" s="6">
        <v>1.474836419596957</v>
      </c>
      <c r="AK63" s="6"/>
      <c r="AL63" s="6"/>
      <c r="AM63" s="6"/>
      <c r="AN63" s="6"/>
      <c r="AO63" s="6">
        <v>0.77995309205179053</v>
      </c>
      <c r="AP63" s="6"/>
      <c r="AQ63" s="6"/>
      <c r="AR63" s="6"/>
      <c r="AS63" s="6"/>
      <c r="AT63" s="6">
        <v>0.13735177096543705</v>
      </c>
      <c r="AU63" s="6"/>
      <c r="AV63" s="6"/>
      <c r="AW63" s="6"/>
      <c r="AX63" s="6"/>
      <c r="AY63" s="6">
        <v>0.44311677936626148</v>
      </c>
      <c r="AZ63" s="6"/>
      <c r="BA63" s="6"/>
      <c r="BC63" s="6">
        <v>2.8707257929802301</v>
      </c>
      <c r="BD63" s="6">
        <v>5.9750136710746684</v>
      </c>
      <c r="BE63" s="6">
        <v>3.1042878780944383</v>
      </c>
      <c r="BF63" s="6">
        <v>0.29801623204465966</v>
      </c>
      <c r="BG63" s="6"/>
      <c r="BH63" s="1">
        <v>12</v>
      </c>
      <c r="BI63" s="1"/>
      <c r="BJ63" s="1"/>
      <c r="BK63" s="1"/>
      <c r="BL63" s="36"/>
      <c r="BM63" s="36"/>
      <c r="BN63" s="37"/>
      <c r="BO63" s="15"/>
      <c r="BP63" s="1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</row>
    <row r="64" spans="1:133" s="8" customFormat="1">
      <c r="A64">
        <v>62</v>
      </c>
      <c r="B64">
        <v>20</v>
      </c>
      <c r="C64" t="s">
        <v>757</v>
      </c>
      <c r="D64" t="s">
        <v>25</v>
      </c>
      <c r="E64"/>
      <c r="F64"/>
      <c r="G64">
        <v>0.5</v>
      </c>
      <c r="H64">
        <v>0.5</v>
      </c>
      <c r="I64">
        <v>851</v>
      </c>
      <c r="J64">
        <v>7011</v>
      </c>
      <c r="K64"/>
      <c r="L64">
        <v>3405</v>
      </c>
      <c r="M64">
        <v>1.0669999999999999</v>
      </c>
      <c r="N64">
        <v>6.218</v>
      </c>
      <c r="O64">
        <v>5.1509999999999998</v>
      </c>
      <c r="P64"/>
      <c r="Q64">
        <v>0.24</v>
      </c>
      <c r="R64">
        <v>1</v>
      </c>
      <c r="S64">
        <v>0</v>
      </c>
      <c r="T64">
        <v>0</v>
      </c>
      <c r="U64"/>
      <c r="V64">
        <v>0</v>
      </c>
      <c r="W64"/>
      <c r="X64"/>
      <c r="Y64" s="35">
        <v>44243</v>
      </c>
      <c r="Z64" s="31">
        <v>0.95854166666666663</v>
      </c>
      <c r="AA64"/>
      <c r="AB64" s="8">
        <v>1</v>
      </c>
      <c r="AC64" s="2"/>
      <c r="AD64" s="2">
        <v>2.8495565382294124</v>
      </c>
      <c r="AE64" s="2">
        <v>5.9517125191356364</v>
      </c>
      <c r="AF64" s="2">
        <v>3.102155980906224</v>
      </c>
      <c r="AG64" s="2">
        <v>0.29735595207994719</v>
      </c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C64" s="6"/>
      <c r="BD64" s="6"/>
      <c r="BE64" s="6"/>
      <c r="BF64" s="6"/>
      <c r="BG64" s="6"/>
      <c r="BH64" s="1"/>
      <c r="BI64" s="1"/>
      <c r="BJ64" s="1"/>
      <c r="BK64" s="1"/>
      <c r="BL64" s="36"/>
      <c r="BM64" s="36"/>
      <c r="BN64" s="37"/>
      <c r="BO64" s="15"/>
      <c r="BP64" s="1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</row>
    <row r="65" spans="1:133" s="8" customFormat="1">
      <c r="A65">
        <v>95</v>
      </c>
      <c r="B65">
        <v>28</v>
      </c>
      <c r="C65" t="s">
        <v>757</v>
      </c>
      <c r="D65" t="s">
        <v>25</v>
      </c>
      <c r="E65"/>
      <c r="F65"/>
      <c r="G65">
        <v>0.5</v>
      </c>
      <c r="H65">
        <v>0.5</v>
      </c>
      <c r="I65">
        <v>1262</v>
      </c>
      <c r="J65">
        <v>7117</v>
      </c>
      <c r="K65"/>
      <c r="L65">
        <v>3327</v>
      </c>
      <c r="M65">
        <v>1.383</v>
      </c>
      <c r="N65">
        <v>6.3079999999999998</v>
      </c>
      <c r="O65">
        <v>4.9249999999999998</v>
      </c>
      <c r="P65"/>
      <c r="Q65">
        <v>0.23200000000000001</v>
      </c>
      <c r="R65">
        <v>1</v>
      </c>
      <c r="S65">
        <v>0</v>
      </c>
      <c r="T65">
        <v>0</v>
      </c>
      <c r="U65"/>
      <c r="V65">
        <v>0</v>
      </c>
      <c r="W65"/>
      <c r="X65"/>
      <c r="Y65" s="35">
        <v>44244</v>
      </c>
      <c r="Z65" s="31">
        <v>0.19813657407407406</v>
      </c>
      <c r="AA65"/>
      <c r="AB65" s="8">
        <v>1</v>
      </c>
      <c r="AC65" s="2"/>
      <c r="AD65" s="2">
        <v>4.2996504886604408</v>
      </c>
      <c r="AE65" s="2">
        <v>6.0431911156370219</v>
      </c>
      <c r="AF65" s="2">
        <v>1.7435406269765812</v>
      </c>
      <c r="AG65" s="2">
        <v>0.29091822242400006</v>
      </c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C65" s="6"/>
      <c r="BD65" s="6"/>
      <c r="BE65" s="6"/>
      <c r="BF65" s="6"/>
      <c r="BG65" s="6"/>
      <c r="BH65" s="1"/>
      <c r="BI65" s="1"/>
      <c r="BJ65" s="1"/>
      <c r="BK65" s="1"/>
      <c r="BL65" s="36"/>
      <c r="BM65" s="36"/>
      <c r="BN65" s="37"/>
      <c r="BO65" s="15"/>
      <c r="BP65" s="1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</row>
    <row r="66" spans="1:133" s="8" customFormat="1" ht="15.75" customHeight="1">
      <c r="A66">
        <v>96</v>
      </c>
      <c r="B66">
        <v>28</v>
      </c>
      <c r="C66" t="s">
        <v>757</v>
      </c>
      <c r="D66" t="s">
        <v>25</v>
      </c>
      <c r="E66"/>
      <c r="F66"/>
      <c r="G66">
        <v>0.5</v>
      </c>
      <c r="H66">
        <v>0.5</v>
      </c>
      <c r="I66">
        <v>976</v>
      </c>
      <c r="J66">
        <v>7106</v>
      </c>
      <c r="K66"/>
      <c r="L66">
        <v>3375</v>
      </c>
      <c r="M66">
        <v>1.1639999999999999</v>
      </c>
      <c r="N66">
        <v>6.298</v>
      </c>
      <c r="O66">
        <v>5.1340000000000003</v>
      </c>
      <c r="P66"/>
      <c r="Q66">
        <v>0.23699999999999999</v>
      </c>
      <c r="R66">
        <v>1</v>
      </c>
      <c r="S66">
        <v>0</v>
      </c>
      <c r="T66">
        <v>0</v>
      </c>
      <c r="U66"/>
      <c r="V66">
        <v>0</v>
      </c>
      <c r="W66"/>
      <c r="X66"/>
      <c r="Y66" s="35">
        <v>44244</v>
      </c>
      <c r="Z66" s="31">
        <v>0.20394675925925929</v>
      </c>
      <c r="AA66"/>
      <c r="AB66" s="8">
        <v>1</v>
      </c>
      <c r="AC66" s="2"/>
      <c r="AD66" s="2">
        <v>3.2905826788714529</v>
      </c>
      <c r="AE66" s="2">
        <v>6.033698053735935</v>
      </c>
      <c r="AF66" s="2">
        <v>2.7431153748644821</v>
      </c>
      <c r="AG66" s="2">
        <v>0.29487990221227517</v>
      </c>
      <c r="AH66" s="6"/>
      <c r="AI66" s="6"/>
      <c r="AJ66" s="6">
        <v>2.8271638681934883</v>
      </c>
      <c r="AK66" s="6"/>
      <c r="AL66" s="6"/>
      <c r="AM66" s="6"/>
      <c r="AN66" s="6"/>
      <c r="AO66" s="6">
        <v>8.5855416186134695E-2</v>
      </c>
      <c r="AP66" s="6"/>
      <c r="AQ66" s="6"/>
      <c r="AR66" s="6"/>
      <c r="AS66" s="6"/>
      <c r="AT66" s="6">
        <v>3.1063601261400962</v>
      </c>
      <c r="AU66" s="6"/>
      <c r="AV66" s="6"/>
      <c r="AW66" s="6"/>
      <c r="AX66" s="6"/>
      <c r="AY66" s="6">
        <v>0.61387588729422438</v>
      </c>
      <c r="AZ66" s="6"/>
      <c r="BA66" s="6"/>
      <c r="BC66" s="6">
        <v>3.2447159602446805</v>
      </c>
      <c r="BD66" s="6">
        <v>6.0311090368538203</v>
      </c>
      <c r="BE66" s="6">
        <v>2.7863930766091394</v>
      </c>
      <c r="BF66" s="6">
        <v>0.29578778716375487</v>
      </c>
      <c r="BG66" s="6"/>
      <c r="BH66" s="1">
        <v>13</v>
      </c>
      <c r="BI66" s="1"/>
      <c r="BJ66" s="1"/>
      <c r="BK66" s="1"/>
      <c r="BL66" s="36"/>
      <c r="BM66" s="36"/>
      <c r="BN66" s="37"/>
      <c r="BO66" s="15"/>
      <c r="BP66" s="1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</row>
    <row r="67" spans="1:133" s="8" customFormat="1" ht="15.75" customHeight="1">
      <c r="A67">
        <v>97</v>
      </c>
      <c r="B67">
        <v>28</v>
      </c>
      <c r="C67" t="s">
        <v>757</v>
      </c>
      <c r="D67" t="s">
        <v>25</v>
      </c>
      <c r="E67"/>
      <c r="F67"/>
      <c r="G67">
        <v>0.5</v>
      </c>
      <c r="H67">
        <v>0.5</v>
      </c>
      <c r="I67">
        <v>950</v>
      </c>
      <c r="J67">
        <v>7100</v>
      </c>
      <c r="K67"/>
      <c r="L67">
        <v>3397</v>
      </c>
      <c r="M67">
        <v>1.143</v>
      </c>
      <c r="N67">
        <v>6.2939999999999996</v>
      </c>
      <c r="O67">
        <v>5.15</v>
      </c>
      <c r="P67"/>
      <c r="Q67">
        <v>0.23899999999999999</v>
      </c>
      <c r="R67">
        <v>1</v>
      </c>
      <c r="S67">
        <v>0</v>
      </c>
      <c r="T67">
        <v>0</v>
      </c>
      <c r="U67"/>
      <c r="V67">
        <v>0</v>
      </c>
      <c r="W67"/>
      <c r="X67"/>
      <c r="Y67" s="35">
        <v>44244</v>
      </c>
      <c r="Z67" s="31">
        <v>0.21016203703703704</v>
      </c>
      <c r="AA67"/>
      <c r="AB67" s="8">
        <v>1</v>
      </c>
      <c r="AC67" s="2"/>
      <c r="AD67" s="2">
        <v>3.198849241617908</v>
      </c>
      <c r="AE67" s="2">
        <v>6.0285200199717046</v>
      </c>
      <c r="AF67" s="2">
        <v>2.8296707783537967</v>
      </c>
      <c r="AG67" s="2">
        <v>0.29669567211523462</v>
      </c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C67" s="6"/>
      <c r="BD67" s="6"/>
      <c r="BE67" s="6"/>
      <c r="BF67" s="6"/>
      <c r="BG67" s="6"/>
      <c r="BH67" s="1"/>
      <c r="BI67" s="1"/>
      <c r="BJ67" s="1"/>
      <c r="BK67" s="1"/>
      <c r="BL67" s="36"/>
      <c r="BM67" s="36"/>
      <c r="BN67" s="37"/>
      <c r="BO67" s="15"/>
      <c r="BP67" s="1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</row>
    <row r="68" spans="1:133" s="8" customFormat="1">
      <c r="A68">
        <v>98</v>
      </c>
      <c r="B68">
        <v>29</v>
      </c>
      <c r="C68" t="s">
        <v>757</v>
      </c>
      <c r="D68" t="s">
        <v>25</v>
      </c>
      <c r="E68"/>
      <c r="F68"/>
      <c r="G68">
        <v>0.5</v>
      </c>
      <c r="H68">
        <v>0.5</v>
      </c>
      <c r="I68">
        <v>932</v>
      </c>
      <c r="J68">
        <v>6707</v>
      </c>
      <c r="K68"/>
      <c r="L68">
        <v>3130</v>
      </c>
      <c r="M68">
        <v>1.1299999999999999</v>
      </c>
      <c r="N68">
        <v>5.96</v>
      </c>
      <c r="O68">
        <v>4.83</v>
      </c>
      <c r="P68"/>
      <c r="Q68">
        <v>0.21099999999999999</v>
      </c>
      <c r="R68">
        <v>1</v>
      </c>
      <c r="S68">
        <v>0</v>
      </c>
      <c r="T68">
        <v>0</v>
      </c>
      <c r="U68"/>
      <c r="V68">
        <v>0</v>
      </c>
      <c r="W68"/>
      <c r="X68"/>
      <c r="Y68" s="35">
        <v>44244</v>
      </c>
      <c r="Z68" s="31">
        <v>0.22068287037037038</v>
      </c>
      <c r="AA68"/>
      <c r="AB68" s="8">
        <v>1</v>
      </c>
      <c r="AC68" s="2"/>
      <c r="AD68" s="2">
        <v>3.1353414773654547</v>
      </c>
      <c r="AE68" s="2">
        <v>5.6893588084146831</v>
      </c>
      <c r="AF68" s="2">
        <v>2.5540173310492285</v>
      </c>
      <c r="AG68" s="2">
        <v>0.27465882829295413</v>
      </c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C68" s="6"/>
      <c r="BD68" s="6"/>
      <c r="BE68" s="6"/>
      <c r="BF68" s="6"/>
      <c r="BG68" s="6"/>
      <c r="BH68" s="1"/>
      <c r="BI68" s="1"/>
      <c r="BJ68" s="1"/>
      <c r="BK68" s="1"/>
      <c r="BL68" s="36"/>
      <c r="BM68" s="36"/>
      <c r="BN68" s="37"/>
      <c r="BO68" s="15"/>
      <c r="BP68" s="1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</row>
    <row r="69" spans="1:133" s="8" customFormat="1">
      <c r="A69">
        <v>99</v>
      </c>
      <c r="B69">
        <v>29</v>
      </c>
      <c r="C69" t="s">
        <v>757</v>
      </c>
      <c r="D69" t="s">
        <v>25</v>
      </c>
      <c r="E69"/>
      <c r="F69"/>
      <c r="G69">
        <v>0.5</v>
      </c>
      <c r="H69">
        <v>0.5</v>
      </c>
      <c r="I69">
        <v>927</v>
      </c>
      <c r="J69">
        <v>6988</v>
      </c>
      <c r="K69"/>
      <c r="L69">
        <v>3406</v>
      </c>
      <c r="M69">
        <v>1.1259999999999999</v>
      </c>
      <c r="N69">
        <v>6.1989999999999998</v>
      </c>
      <c r="O69">
        <v>5.0720000000000001</v>
      </c>
      <c r="P69"/>
      <c r="Q69">
        <v>0.24</v>
      </c>
      <c r="R69">
        <v>1</v>
      </c>
      <c r="S69">
        <v>0</v>
      </c>
      <c r="T69">
        <v>0</v>
      </c>
      <c r="U69"/>
      <c r="V69">
        <v>0</v>
      </c>
      <c r="W69"/>
      <c r="X69"/>
      <c r="Y69" s="35">
        <v>44244</v>
      </c>
      <c r="Z69" s="31">
        <v>0.22649305555555554</v>
      </c>
      <c r="AA69"/>
      <c r="AB69" s="8">
        <v>1</v>
      </c>
      <c r="AC69" s="2"/>
      <c r="AD69" s="2">
        <v>3.117700431739773</v>
      </c>
      <c r="AE69" s="2">
        <v>5.9318633897060904</v>
      </c>
      <c r="AF69" s="2">
        <v>2.8141629579663174</v>
      </c>
      <c r="AG69" s="2">
        <v>0.29743848707553622</v>
      </c>
      <c r="AH69" s="6"/>
      <c r="AI69" s="6"/>
      <c r="AJ69" s="6">
        <v>0.22607822310374603</v>
      </c>
      <c r="AK69" s="6"/>
      <c r="AL69" s="6"/>
      <c r="AM69" s="6"/>
      <c r="AN69" s="6"/>
      <c r="AO69" s="6">
        <v>0.97953312453691854</v>
      </c>
      <c r="AP69" s="6"/>
      <c r="AQ69" s="6"/>
      <c r="AR69" s="6"/>
      <c r="AS69" s="6"/>
      <c r="AT69" s="6">
        <v>2.3322872390371088</v>
      </c>
      <c r="AU69" s="6"/>
      <c r="AV69" s="6"/>
      <c r="AW69" s="6"/>
      <c r="AX69" s="6"/>
      <c r="AY69" s="6">
        <v>0.52861676475511887</v>
      </c>
      <c r="AZ69" s="6"/>
      <c r="BA69" s="6"/>
      <c r="BC69" s="6">
        <v>3.121228640864909</v>
      </c>
      <c r="BD69" s="6">
        <v>5.9029527011891432</v>
      </c>
      <c r="BE69" s="6">
        <v>2.7817240603242341</v>
      </c>
      <c r="BF69" s="6">
        <v>0.29665440461744008</v>
      </c>
      <c r="BG69" s="6"/>
      <c r="BH69" s="1">
        <v>14</v>
      </c>
      <c r="BI69" s="1"/>
      <c r="BJ69" s="1"/>
      <c r="BK69" s="1"/>
      <c r="BL69" s="36"/>
      <c r="BM69" s="36"/>
      <c r="BN69" s="37"/>
      <c r="BO69" s="15"/>
      <c r="BP69" s="1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</row>
    <row r="70" spans="1:133" s="8" customFormat="1">
      <c r="A70">
        <v>100</v>
      </c>
      <c r="B70">
        <v>29</v>
      </c>
      <c r="C70" t="s">
        <v>757</v>
      </c>
      <c r="D70" t="s">
        <v>25</v>
      </c>
      <c r="E70"/>
      <c r="F70"/>
      <c r="G70">
        <v>0.5</v>
      </c>
      <c r="H70">
        <v>0.5</v>
      </c>
      <c r="I70">
        <v>929</v>
      </c>
      <c r="J70">
        <v>6921</v>
      </c>
      <c r="K70"/>
      <c r="L70">
        <v>3387</v>
      </c>
      <c r="M70">
        <v>1.1279999999999999</v>
      </c>
      <c r="N70">
        <v>6.1420000000000003</v>
      </c>
      <c r="O70">
        <v>5.0149999999999997</v>
      </c>
      <c r="P70"/>
      <c r="Q70">
        <v>0.23799999999999999</v>
      </c>
      <c r="R70">
        <v>1</v>
      </c>
      <c r="S70">
        <v>0</v>
      </c>
      <c r="T70">
        <v>0</v>
      </c>
      <c r="U70"/>
      <c r="V70">
        <v>0</v>
      </c>
      <c r="W70"/>
      <c r="X70"/>
      <c r="Y70" s="35">
        <v>44244</v>
      </c>
      <c r="Z70" s="31">
        <v>0.23265046296296296</v>
      </c>
      <c r="AA70"/>
      <c r="AB70" s="8">
        <v>1</v>
      </c>
      <c r="AC70" s="2"/>
      <c r="AD70" s="2">
        <v>3.1247568499900455</v>
      </c>
      <c r="AE70" s="2">
        <v>5.8740420126721959</v>
      </c>
      <c r="AF70" s="2">
        <v>2.7492851626821504</v>
      </c>
      <c r="AG70" s="2">
        <v>0.29587032215934395</v>
      </c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C70" s="6"/>
      <c r="BD70" s="6"/>
      <c r="BE70" s="6"/>
      <c r="BF70" s="6"/>
      <c r="BG70" s="6"/>
      <c r="BH70" s="1"/>
      <c r="BI70" s="1"/>
      <c r="BJ70" s="1"/>
      <c r="BK70" s="1"/>
      <c r="BL70" s="36"/>
      <c r="BM70" s="36"/>
      <c r="BN70" s="37"/>
      <c r="BO70" s="15"/>
      <c r="BP70" s="1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</row>
    <row r="71" spans="1:133" s="8" customFormat="1">
      <c r="A71">
        <v>27</v>
      </c>
      <c r="B71">
        <v>9</v>
      </c>
      <c r="C71" t="s">
        <v>758</v>
      </c>
      <c r="D71" t="s">
        <v>25</v>
      </c>
      <c r="E71"/>
      <c r="F71"/>
      <c r="G71">
        <v>0.5</v>
      </c>
      <c r="H71">
        <v>0.5</v>
      </c>
      <c r="I71">
        <v>2547</v>
      </c>
      <c r="J71">
        <v>6134</v>
      </c>
      <c r="K71"/>
      <c r="L71">
        <v>4188</v>
      </c>
      <c r="M71">
        <v>2.3690000000000002</v>
      </c>
      <c r="N71">
        <v>5.4749999999999996</v>
      </c>
      <c r="O71">
        <v>3.1059999999999999</v>
      </c>
      <c r="P71"/>
      <c r="Q71">
        <v>0.32200000000000001</v>
      </c>
      <c r="R71">
        <v>1</v>
      </c>
      <c r="S71">
        <v>0</v>
      </c>
      <c r="T71">
        <v>0</v>
      </c>
      <c r="U71"/>
      <c r="V71">
        <v>0</v>
      </c>
      <c r="W71"/>
      <c r="X71"/>
      <c r="Y71" s="35">
        <v>44369</v>
      </c>
      <c r="Z71" s="31">
        <v>0.68068287037037034</v>
      </c>
      <c r="AA71"/>
      <c r="AB71" s="8">
        <v>1</v>
      </c>
      <c r="AC71" s="2"/>
      <c r="AD71" s="2">
        <v>2.466176606799332</v>
      </c>
      <c r="AE71" s="2">
        <v>5.9818301927304489</v>
      </c>
      <c r="AF71" s="2">
        <v>3.5156535859311169</v>
      </c>
      <c r="AG71" s="2">
        <v>0.42406358435820712</v>
      </c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C71" s="6"/>
      <c r="BD71" s="6"/>
      <c r="BE71" s="6"/>
      <c r="BF71" s="6"/>
      <c r="BG71" s="6"/>
      <c r="BH71" s="1"/>
      <c r="BI71" s="1"/>
      <c r="BJ71" s="1"/>
      <c r="BK71" s="1"/>
      <c r="BL71" s="36"/>
      <c r="BM71" s="36"/>
      <c r="BN71" s="37"/>
      <c r="BO71" s="15"/>
      <c r="BP71" s="1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</row>
    <row r="72" spans="1:133" s="8" customFormat="1">
      <c r="A72">
        <v>28</v>
      </c>
      <c r="B72">
        <v>9</v>
      </c>
      <c r="C72" t="s">
        <v>758</v>
      </c>
      <c r="D72" t="s">
        <v>25</v>
      </c>
      <c r="E72"/>
      <c r="F72"/>
      <c r="G72">
        <v>0.5</v>
      </c>
      <c r="H72">
        <v>0.5</v>
      </c>
      <c r="I72">
        <v>2923</v>
      </c>
      <c r="J72">
        <v>6169</v>
      </c>
      <c r="K72"/>
      <c r="L72">
        <v>4244</v>
      </c>
      <c r="M72">
        <v>2.6579999999999999</v>
      </c>
      <c r="N72">
        <v>5.5039999999999996</v>
      </c>
      <c r="O72">
        <v>2.847</v>
      </c>
      <c r="P72"/>
      <c r="Q72">
        <v>0.32800000000000001</v>
      </c>
      <c r="R72">
        <v>1</v>
      </c>
      <c r="S72">
        <v>0</v>
      </c>
      <c r="T72">
        <v>0</v>
      </c>
      <c r="U72"/>
      <c r="V72">
        <v>0</v>
      </c>
      <c r="W72"/>
      <c r="X72"/>
      <c r="Y72" s="35">
        <v>44369</v>
      </c>
      <c r="Z72" s="31">
        <v>0.68650462962962966</v>
      </c>
      <c r="AA72"/>
      <c r="AB72" s="8">
        <v>1</v>
      </c>
      <c r="AC72" s="2"/>
      <c r="AD72" s="2">
        <v>2.8328297337074306</v>
      </c>
      <c r="AE72" s="2">
        <v>6.0170581666596687</v>
      </c>
      <c r="AF72" s="2">
        <v>3.1842284329522381</v>
      </c>
      <c r="AG72" s="2">
        <v>0.42983547343311773</v>
      </c>
      <c r="AH72" s="6"/>
      <c r="AI72" s="6"/>
      <c r="AJ72" s="6">
        <v>0.85688469479860918</v>
      </c>
      <c r="AK72" s="6"/>
      <c r="AL72" s="6"/>
      <c r="AM72" s="6"/>
      <c r="AN72" s="6"/>
      <c r="AO72" s="6">
        <v>0.40227153068391502</v>
      </c>
      <c r="AP72" s="6"/>
      <c r="AQ72" s="6"/>
      <c r="AR72" s="6"/>
      <c r="AS72" s="6"/>
      <c r="AT72" s="6">
        <v>1.5359321614596553</v>
      </c>
      <c r="AU72" s="6"/>
      <c r="AV72" s="6"/>
      <c r="AW72" s="6"/>
      <c r="AX72" s="6"/>
      <c r="AY72" s="6">
        <v>1.5221626599170051</v>
      </c>
      <c r="AZ72" s="6"/>
      <c r="BA72" s="6"/>
      <c r="BC72" s="6">
        <v>2.8450189998945348</v>
      </c>
      <c r="BD72" s="6">
        <v>6.0049800041696511</v>
      </c>
      <c r="BE72" s="6">
        <v>3.1599610042751154</v>
      </c>
      <c r="BF72" s="6">
        <v>0.42658878582848048</v>
      </c>
      <c r="BG72" s="6"/>
      <c r="BH72" s="1">
        <v>15</v>
      </c>
      <c r="BI72" s="1"/>
      <c r="BJ72" s="1"/>
      <c r="BK72" s="1"/>
      <c r="BL72" s="36"/>
      <c r="BM72" s="36"/>
      <c r="BN72" s="37"/>
      <c r="BO72" s="15"/>
      <c r="BP72" s="1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</row>
    <row r="73" spans="1:133" s="8" customFormat="1">
      <c r="A73">
        <v>29</v>
      </c>
      <c r="B73">
        <v>9</v>
      </c>
      <c r="C73" t="s">
        <v>758</v>
      </c>
      <c r="D73" t="s">
        <v>25</v>
      </c>
      <c r="E73"/>
      <c r="F73"/>
      <c r="G73">
        <v>0.5</v>
      </c>
      <c r="H73">
        <v>0.5</v>
      </c>
      <c r="I73">
        <v>2948</v>
      </c>
      <c r="J73">
        <v>6145</v>
      </c>
      <c r="K73"/>
      <c r="L73">
        <v>4181</v>
      </c>
      <c r="M73">
        <v>2.6760000000000002</v>
      </c>
      <c r="N73">
        <v>5.484</v>
      </c>
      <c r="O73">
        <v>2.8079999999999998</v>
      </c>
      <c r="P73"/>
      <c r="Q73">
        <v>0.32100000000000001</v>
      </c>
      <c r="R73">
        <v>1</v>
      </c>
      <c r="S73">
        <v>0</v>
      </c>
      <c r="T73">
        <v>0</v>
      </c>
      <c r="U73"/>
      <c r="V73">
        <v>0</v>
      </c>
      <c r="W73"/>
      <c r="X73"/>
      <c r="Y73" s="35">
        <v>44369</v>
      </c>
      <c r="Z73" s="31">
        <v>0.69274305555555549</v>
      </c>
      <c r="AA73"/>
      <c r="AB73" s="8">
        <v>1</v>
      </c>
      <c r="AC73" s="2"/>
      <c r="AD73" s="2">
        <v>2.8572082660816394</v>
      </c>
      <c r="AE73" s="2">
        <v>5.9929018416796325</v>
      </c>
      <c r="AF73" s="2">
        <v>3.1356935755979931</v>
      </c>
      <c r="AG73" s="2">
        <v>0.42334209822384328</v>
      </c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C73" s="6"/>
      <c r="BD73" s="6"/>
      <c r="BE73" s="6"/>
      <c r="BF73" s="6"/>
      <c r="BG73" s="6"/>
      <c r="BH73" s="1"/>
      <c r="BI73" s="1"/>
      <c r="BJ73" s="1"/>
      <c r="BK73" s="1"/>
      <c r="BL73" s="36"/>
      <c r="BM73" s="36"/>
      <c r="BN73" s="37"/>
      <c r="BO73" s="15"/>
      <c r="BP73" s="1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</row>
    <row r="74" spans="1:133" s="8" customFormat="1">
      <c r="A74">
        <v>30</v>
      </c>
      <c r="B74">
        <v>10</v>
      </c>
      <c r="C74" t="s">
        <v>758</v>
      </c>
      <c r="D74" t="s">
        <v>25</v>
      </c>
      <c r="E74"/>
      <c r="F74"/>
      <c r="G74">
        <v>0.5</v>
      </c>
      <c r="H74">
        <v>0.5</v>
      </c>
      <c r="I74">
        <v>3134</v>
      </c>
      <c r="J74">
        <v>6507</v>
      </c>
      <c r="K74"/>
      <c r="L74">
        <v>3152</v>
      </c>
      <c r="M74">
        <v>2.819</v>
      </c>
      <c r="N74">
        <v>5.7910000000000004</v>
      </c>
      <c r="O74">
        <v>2.972</v>
      </c>
      <c r="P74"/>
      <c r="Q74">
        <v>0.214</v>
      </c>
      <c r="R74">
        <v>1</v>
      </c>
      <c r="S74">
        <v>0</v>
      </c>
      <c r="T74">
        <v>0</v>
      </c>
      <c r="U74"/>
      <c r="V74">
        <v>0</v>
      </c>
      <c r="W74"/>
      <c r="X74"/>
      <c r="Y74" s="35">
        <v>44369</v>
      </c>
      <c r="Z74" s="31">
        <v>0.70320601851851849</v>
      </c>
      <c r="AA74"/>
      <c r="AB74" s="8">
        <v>1</v>
      </c>
      <c r="AC74" s="2"/>
      <c r="AD74" s="2">
        <v>3.0385845469457515</v>
      </c>
      <c r="AE74" s="2">
        <v>6.3572597434618503</v>
      </c>
      <c r="AF74" s="2">
        <v>3.3186751965160988</v>
      </c>
      <c r="AG74" s="2">
        <v>0.31728363647236069</v>
      </c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C74" s="6"/>
      <c r="BD74" s="6"/>
      <c r="BE74" s="6"/>
      <c r="BF74" s="6"/>
      <c r="BG74" s="6"/>
      <c r="BH74" s="1"/>
      <c r="BI74" s="1"/>
      <c r="BJ74" s="1"/>
      <c r="BK74" s="1"/>
      <c r="BL74" s="36"/>
      <c r="BM74" s="36"/>
      <c r="BN74" s="37"/>
      <c r="BO74" s="15"/>
      <c r="BP74" s="1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</row>
    <row r="75" spans="1:133" s="8" customFormat="1">
      <c r="A75">
        <v>31</v>
      </c>
      <c r="B75">
        <v>10</v>
      </c>
      <c r="C75" t="s">
        <v>758</v>
      </c>
      <c r="D75" t="s">
        <v>25</v>
      </c>
      <c r="E75"/>
      <c r="F75"/>
      <c r="G75">
        <v>0.5</v>
      </c>
      <c r="H75">
        <v>0.5</v>
      </c>
      <c r="I75">
        <v>3230</v>
      </c>
      <c r="J75">
        <v>6506</v>
      </c>
      <c r="K75"/>
      <c r="L75">
        <v>3085</v>
      </c>
      <c r="M75">
        <v>2.8929999999999998</v>
      </c>
      <c r="N75">
        <v>5.79</v>
      </c>
      <c r="O75">
        <v>2.8969999999999998</v>
      </c>
      <c r="P75"/>
      <c r="Q75">
        <v>0.20699999999999999</v>
      </c>
      <c r="R75">
        <v>1</v>
      </c>
      <c r="S75">
        <v>0</v>
      </c>
      <c r="T75">
        <v>0</v>
      </c>
      <c r="U75"/>
      <c r="V75">
        <v>0</v>
      </c>
      <c r="W75"/>
      <c r="X75"/>
      <c r="Y75" s="35">
        <v>44369</v>
      </c>
      <c r="Z75" s="31">
        <v>0.7090277777777777</v>
      </c>
      <c r="AA75"/>
      <c r="AB75" s="8">
        <v>1</v>
      </c>
      <c r="AC75" s="2"/>
      <c r="AD75" s="2">
        <v>3.1321981112627126</v>
      </c>
      <c r="AE75" s="2">
        <v>6.3562532299210153</v>
      </c>
      <c r="AF75" s="2">
        <v>3.2240551186583026</v>
      </c>
      <c r="AG75" s="2">
        <v>0.31037798347202117</v>
      </c>
      <c r="AH75" s="6"/>
      <c r="AI75" s="6"/>
      <c r="AJ75" s="6">
        <v>1.5372330067375046</v>
      </c>
      <c r="AK75" s="6"/>
      <c r="AL75" s="6"/>
      <c r="AM75" s="6"/>
      <c r="AN75" s="6"/>
      <c r="AO75" s="6">
        <v>1.2275501069402801</v>
      </c>
      <c r="AP75" s="6"/>
      <c r="AQ75" s="6"/>
      <c r="AR75" s="6"/>
      <c r="AS75" s="6"/>
      <c r="AT75" s="6">
        <v>3.8418707553844991</v>
      </c>
      <c r="AU75" s="6"/>
      <c r="AV75" s="6"/>
      <c r="AW75" s="6"/>
      <c r="AX75" s="6"/>
      <c r="AY75" s="6">
        <v>9.9573557044387709E-2</v>
      </c>
      <c r="AZ75" s="6"/>
      <c r="BA75" s="6"/>
      <c r="BC75" s="6">
        <v>3.108307149535988</v>
      </c>
      <c r="BD75" s="6">
        <v>6.3955072580135752</v>
      </c>
      <c r="BE75" s="6">
        <v>3.2872001084775864</v>
      </c>
      <c r="BF75" s="6">
        <v>0.31053258764367053</v>
      </c>
      <c r="BG75" s="6"/>
      <c r="BH75" s="1">
        <v>16</v>
      </c>
      <c r="BI75" s="1"/>
      <c r="BJ75" s="1"/>
      <c r="BK75" s="1"/>
      <c r="BL75" s="36"/>
      <c r="BM75" s="36"/>
      <c r="BN75" s="37"/>
      <c r="BO75" s="15"/>
      <c r="BP75" s="1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</row>
    <row r="76" spans="1:133" s="8" customFormat="1">
      <c r="A76">
        <v>32</v>
      </c>
      <c r="B76">
        <v>10</v>
      </c>
      <c r="C76" t="s">
        <v>758</v>
      </c>
      <c r="D76" t="s">
        <v>25</v>
      </c>
      <c r="E76"/>
      <c r="F76"/>
      <c r="G76">
        <v>0.5</v>
      </c>
      <c r="H76">
        <v>0.5</v>
      </c>
      <c r="I76">
        <v>3181</v>
      </c>
      <c r="J76">
        <v>6584</v>
      </c>
      <c r="K76"/>
      <c r="L76">
        <v>3088</v>
      </c>
      <c r="M76">
        <v>2.855</v>
      </c>
      <c r="N76">
        <v>5.8559999999999999</v>
      </c>
      <c r="O76">
        <v>3.0009999999999999</v>
      </c>
      <c r="P76"/>
      <c r="Q76">
        <v>0.20699999999999999</v>
      </c>
      <c r="R76">
        <v>1</v>
      </c>
      <c r="S76">
        <v>0</v>
      </c>
      <c r="T76">
        <v>0</v>
      </c>
      <c r="U76"/>
      <c r="V76">
        <v>0</v>
      </c>
      <c r="W76"/>
      <c r="X76"/>
      <c r="Y76" s="35">
        <v>44369</v>
      </c>
      <c r="Z76" s="31">
        <v>0.71532407407407417</v>
      </c>
      <c r="AA76"/>
      <c r="AB76" s="8">
        <v>1</v>
      </c>
      <c r="AC76" s="2"/>
      <c r="AD76" s="2">
        <v>3.0844161878092637</v>
      </c>
      <c r="AE76" s="2">
        <v>6.4347612861061343</v>
      </c>
      <c r="AF76" s="2">
        <v>3.3503450982968705</v>
      </c>
      <c r="AG76" s="2">
        <v>0.31068719181531995</v>
      </c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C76" s="6"/>
      <c r="BD76" s="6"/>
      <c r="BE76" s="6"/>
      <c r="BF76" s="6"/>
      <c r="BG76" s="6"/>
      <c r="BH76" s="1"/>
      <c r="BI76" s="1"/>
      <c r="BJ76" s="1"/>
      <c r="BK76" s="1"/>
      <c r="BL76" s="36"/>
      <c r="BM76" s="36"/>
      <c r="BN76" s="37"/>
      <c r="BO76" s="15"/>
      <c r="BP76" s="1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</row>
    <row r="77" spans="1:133" s="8" customFormat="1">
      <c r="A77">
        <v>33</v>
      </c>
      <c r="B77">
        <v>11</v>
      </c>
      <c r="C77" t="s">
        <v>758</v>
      </c>
      <c r="D77" t="s">
        <v>25</v>
      </c>
      <c r="E77"/>
      <c r="F77"/>
      <c r="G77">
        <v>0.5</v>
      </c>
      <c r="H77">
        <v>0.5</v>
      </c>
      <c r="I77">
        <v>2915</v>
      </c>
      <c r="J77">
        <v>6044</v>
      </c>
      <c r="K77"/>
      <c r="L77">
        <v>3046</v>
      </c>
      <c r="M77">
        <v>2.6509999999999998</v>
      </c>
      <c r="N77">
        <v>5.399</v>
      </c>
      <c r="O77">
        <v>2.7480000000000002</v>
      </c>
      <c r="P77"/>
      <c r="Q77">
        <v>0.20300000000000001</v>
      </c>
      <c r="R77">
        <v>1</v>
      </c>
      <c r="S77">
        <v>0</v>
      </c>
      <c r="T77">
        <v>0</v>
      </c>
      <c r="U77"/>
      <c r="V77">
        <v>0</v>
      </c>
      <c r="W77"/>
      <c r="X77"/>
      <c r="Y77" s="35">
        <v>44369</v>
      </c>
      <c r="Z77" s="31">
        <v>0.72585648148148152</v>
      </c>
      <c r="AA77"/>
      <c r="AB77" s="8">
        <v>1</v>
      </c>
      <c r="AC77" s="2"/>
      <c r="AD77" s="2">
        <v>2.8250286033476839</v>
      </c>
      <c r="AE77" s="2">
        <v>5.8912439740553122</v>
      </c>
      <c r="AF77" s="2">
        <v>3.0662153707076283</v>
      </c>
      <c r="AG77" s="2">
        <v>0.30635827500913698</v>
      </c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C77" s="6"/>
      <c r="BD77" s="6"/>
      <c r="BE77" s="6"/>
      <c r="BF77" s="6"/>
      <c r="BG77" s="6"/>
      <c r="BH77" s="1"/>
      <c r="BI77" s="1"/>
      <c r="BJ77" s="1"/>
      <c r="BK77" s="1"/>
      <c r="BL77" s="36"/>
      <c r="BM77" s="36"/>
      <c r="BN77" s="37"/>
      <c r="BO77" s="15"/>
      <c r="BP77" s="1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</row>
    <row r="78" spans="1:133" s="8" customFormat="1">
      <c r="A78">
        <v>34</v>
      </c>
      <c r="B78">
        <v>11</v>
      </c>
      <c r="C78" t="s">
        <v>758</v>
      </c>
      <c r="D78" t="s">
        <v>25</v>
      </c>
      <c r="E78"/>
      <c r="F78"/>
      <c r="G78">
        <v>0.5</v>
      </c>
      <c r="H78">
        <v>0.5</v>
      </c>
      <c r="I78">
        <v>2825</v>
      </c>
      <c r="J78">
        <v>5678</v>
      </c>
      <c r="K78"/>
      <c r="L78">
        <v>2731</v>
      </c>
      <c r="M78">
        <v>2.5819999999999999</v>
      </c>
      <c r="N78">
        <v>5.0890000000000004</v>
      </c>
      <c r="O78">
        <v>2.5059999999999998</v>
      </c>
      <c r="P78"/>
      <c r="Q78">
        <v>0.17</v>
      </c>
      <c r="R78">
        <v>1</v>
      </c>
      <c r="S78">
        <v>0</v>
      </c>
      <c r="T78">
        <v>0</v>
      </c>
      <c r="U78"/>
      <c r="V78">
        <v>0</v>
      </c>
      <c r="W78"/>
      <c r="X78"/>
      <c r="Y78" s="35">
        <v>44369</v>
      </c>
      <c r="Z78" s="31">
        <v>0.73163194444444446</v>
      </c>
      <c r="AA78"/>
      <c r="AB78" s="8">
        <v>1</v>
      </c>
      <c r="AC78" s="2"/>
      <c r="AD78" s="2">
        <v>2.7372658868005324</v>
      </c>
      <c r="AE78" s="2">
        <v>5.5228600181097542</v>
      </c>
      <c r="AF78" s="2">
        <v>2.7855941313092218</v>
      </c>
      <c r="AG78" s="2">
        <v>0.27389139896276482</v>
      </c>
      <c r="AH78" s="6"/>
      <c r="AI78" s="6"/>
      <c r="AJ78" s="6">
        <v>0.82273748788140966</v>
      </c>
      <c r="AK78" s="6"/>
      <c r="AL78" s="6"/>
      <c r="AM78" s="6"/>
      <c r="AN78" s="6"/>
      <c r="AO78" s="6">
        <v>6.5913311105252745</v>
      </c>
      <c r="AP78" s="6"/>
      <c r="AQ78" s="6"/>
      <c r="AR78" s="6"/>
      <c r="AS78" s="6"/>
      <c r="AT78" s="6">
        <v>13.362170899964092</v>
      </c>
      <c r="AU78" s="6"/>
      <c r="AV78" s="6"/>
      <c r="AW78" s="6"/>
      <c r="AX78" s="6"/>
      <c r="AY78" s="6">
        <v>9.4645771191108352</v>
      </c>
      <c r="AZ78" s="6"/>
      <c r="BA78" s="6"/>
      <c r="BC78" s="6">
        <v>2.7260517619083964</v>
      </c>
      <c r="BD78" s="6">
        <v>5.711078050245872</v>
      </c>
      <c r="BE78" s="6">
        <v>2.9850262883374761</v>
      </c>
      <c r="BF78" s="6">
        <v>0.2874965660679113</v>
      </c>
      <c r="BG78" s="6"/>
      <c r="BH78" s="1">
        <v>17</v>
      </c>
      <c r="BI78" s="1"/>
      <c r="BJ78" s="1"/>
      <c r="BK78" s="1"/>
      <c r="BL78" s="36"/>
      <c r="BM78" s="36"/>
      <c r="BN78" s="37"/>
      <c r="BO78" s="15"/>
      <c r="BP78" s="1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</row>
    <row r="79" spans="1:133" s="8" customFormat="1">
      <c r="A79">
        <v>35</v>
      </c>
      <c r="B79">
        <v>11</v>
      </c>
      <c r="C79" t="s">
        <v>758</v>
      </c>
      <c r="D79" t="s">
        <v>25</v>
      </c>
      <c r="E79"/>
      <c r="F79"/>
      <c r="G79">
        <v>0.5</v>
      </c>
      <c r="H79">
        <v>0.5</v>
      </c>
      <c r="I79">
        <v>2802</v>
      </c>
      <c r="J79">
        <v>6052</v>
      </c>
      <c r="K79"/>
      <c r="L79">
        <v>2995</v>
      </c>
      <c r="M79">
        <v>2.5649999999999999</v>
      </c>
      <c r="N79">
        <v>5.4059999999999997</v>
      </c>
      <c r="O79">
        <v>2.8410000000000002</v>
      </c>
      <c r="P79"/>
      <c r="Q79">
        <v>0.19700000000000001</v>
      </c>
      <c r="R79">
        <v>1</v>
      </c>
      <c r="S79">
        <v>0</v>
      </c>
      <c r="T79">
        <v>0</v>
      </c>
      <c r="U79"/>
      <c r="V79">
        <v>0</v>
      </c>
      <c r="W79"/>
      <c r="X79"/>
      <c r="Y79" s="35">
        <v>44369</v>
      </c>
      <c r="Z79" s="31">
        <v>0.73802083333333324</v>
      </c>
      <c r="AA79"/>
      <c r="AB79" s="8">
        <v>1</v>
      </c>
      <c r="AC79" s="2"/>
      <c r="AD79" s="2">
        <v>2.7148376370162604</v>
      </c>
      <c r="AE79" s="2">
        <v>5.8992960823819907</v>
      </c>
      <c r="AF79" s="2">
        <v>3.1844584453657303</v>
      </c>
      <c r="AG79" s="2">
        <v>0.30110173317305772</v>
      </c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C79" s="6"/>
      <c r="BD79" s="6"/>
      <c r="BE79" s="6"/>
      <c r="BF79" s="6"/>
      <c r="BG79" s="6"/>
      <c r="BH79" s="1"/>
      <c r="BI79" s="1"/>
      <c r="BJ79" s="1"/>
      <c r="BK79" s="1"/>
      <c r="BL79" s="36"/>
      <c r="BM79" s="36"/>
      <c r="BN79" s="37"/>
      <c r="BO79" s="15"/>
      <c r="BP79" s="1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</row>
    <row r="80" spans="1:133" s="8" customFormat="1">
      <c r="A80">
        <v>27</v>
      </c>
      <c r="B80">
        <v>9</v>
      </c>
      <c r="C80" t="s">
        <v>759</v>
      </c>
      <c r="D80" t="s">
        <v>25</v>
      </c>
      <c r="E80"/>
      <c r="F80"/>
      <c r="G80">
        <v>0.5</v>
      </c>
      <c r="H80">
        <v>0.5</v>
      </c>
      <c r="I80">
        <v>2995</v>
      </c>
      <c r="J80">
        <v>6848</v>
      </c>
      <c r="K80"/>
      <c r="L80">
        <v>3199</v>
      </c>
      <c r="M80">
        <v>2.7130000000000001</v>
      </c>
      <c r="N80">
        <v>6.08</v>
      </c>
      <c r="O80">
        <v>3.367</v>
      </c>
      <c r="P80"/>
      <c r="Q80">
        <v>0.219</v>
      </c>
      <c r="R80">
        <v>1</v>
      </c>
      <c r="S80">
        <v>0</v>
      </c>
      <c r="T80">
        <v>0</v>
      </c>
      <c r="U80"/>
      <c r="V80">
        <v>0</v>
      </c>
      <c r="W80"/>
      <c r="X80"/>
      <c r="Y80" s="35">
        <v>44403</v>
      </c>
      <c r="Z80" s="31">
        <v>0.69554398148148155</v>
      </c>
      <c r="AA80"/>
      <c r="AB80" s="8">
        <v>1</v>
      </c>
      <c r="AC80" s="2"/>
      <c r="AD80" s="2">
        <v>3.0242283159071994</v>
      </c>
      <c r="AE80" s="2">
        <v>6.5174830743660843</v>
      </c>
      <c r="AF80" s="2">
        <v>3.4932547584588849</v>
      </c>
      <c r="AG80" s="2">
        <v>0.31242577807208555</v>
      </c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C80" s="6"/>
      <c r="BD80" s="6"/>
      <c r="BE80" s="6"/>
      <c r="BF80" s="6"/>
      <c r="BG80" s="6"/>
      <c r="BH80" s="1"/>
      <c r="BI80" s="1"/>
      <c r="BJ80" s="1"/>
      <c r="BK80" s="1"/>
      <c r="BL80" s="36"/>
      <c r="BM80" s="36"/>
      <c r="BN80" s="37"/>
      <c r="BO80" s="15"/>
      <c r="BP80" s="1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</row>
    <row r="81" spans="1:133" s="8" customFormat="1">
      <c r="A81">
        <v>28</v>
      </c>
      <c r="B81">
        <v>9</v>
      </c>
      <c r="C81" t="s">
        <v>759</v>
      </c>
      <c r="D81" t="s">
        <v>25</v>
      </c>
      <c r="E81"/>
      <c r="F81"/>
      <c r="G81">
        <v>0.5</v>
      </c>
      <c r="H81">
        <v>0.5</v>
      </c>
      <c r="I81">
        <v>3408</v>
      </c>
      <c r="J81">
        <v>6813</v>
      </c>
      <c r="K81"/>
      <c r="L81">
        <v>3183</v>
      </c>
      <c r="M81">
        <v>3.0289999999999999</v>
      </c>
      <c r="N81">
        <v>6.05</v>
      </c>
      <c r="O81">
        <v>3.0209999999999999</v>
      </c>
      <c r="P81"/>
      <c r="Q81">
        <v>0.217</v>
      </c>
      <c r="R81">
        <v>1</v>
      </c>
      <c r="S81">
        <v>0</v>
      </c>
      <c r="T81">
        <v>0</v>
      </c>
      <c r="U81"/>
      <c r="V81">
        <v>0</v>
      </c>
      <c r="W81"/>
      <c r="X81"/>
      <c r="Y81" s="35">
        <v>44403</v>
      </c>
      <c r="Z81" s="31">
        <v>0.70150462962962967</v>
      </c>
      <c r="AA81"/>
      <c r="AB81" s="8">
        <v>1</v>
      </c>
      <c r="AC81" s="2"/>
      <c r="AD81" s="2">
        <v>3.4331623090733685</v>
      </c>
      <c r="AE81" s="2">
        <v>6.4831403387763631</v>
      </c>
      <c r="AF81" s="2">
        <v>3.0499780297029946</v>
      </c>
      <c r="AG81" s="2">
        <v>0.31086354102657476</v>
      </c>
      <c r="AH81" s="6"/>
      <c r="AI81" s="6"/>
      <c r="AJ81" s="6">
        <v>0.81081909706974453</v>
      </c>
      <c r="AK81" s="6"/>
      <c r="AL81" s="6"/>
      <c r="AM81" s="6"/>
      <c r="AN81" s="6"/>
      <c r="AO81" s="6">
        <v>0.30315812742839682</v>
      </c>
      <c r="AP81" s="6"/>
      <c r="AQ81" s="6"/>
      <c r="AR81" s="6"/>
      <c r="AS81" s="6"/>
      <c r="AT81" s="6">
        <v>0.26522082353130594</v>
      </c>
      <c r="AU81" s="6"/>
      <c r="AV81" s="6"/>
      <c r="AW81" s="6"/>
      <c r="AX81" s="6"/>
      <c r="AY81" s="6">
        <v>1.7425585441885338</v>
      </c>
      <c r="AZ81" s="6"/>
      <c r="BA81" s="6"/>
      <c r="BC81" s="6">
        <v>3.4193001398134983</v>
      </c>
      <c r="BD81" s="6">
        <v>6.4733281286078714</v>
      </c>
      <c r="BE81" s="6">
        <v>3.0540279887943731</v>
      </c>
      <c r="BF81" s="6">
        <v>0.30817844610460315</v>
      </c>
      <c r="BG81" s="6"/>
      <c r="BH81" s="1">
        <v>18</v>
      </c>
      <c r="BI81" s="1"/>
      <c r="BJ81" s="1"/>
      <c r="BK81" s="1"/>
      <c r="BL81" s="36"/>
      <c r="BM81" s="36"/>
      <c r="BN81" s="37"/>
      <c r="BO81" s="15"/>
      <c r="BP81" s="1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</row>
    <row r="82" spans="1:133" s="8" customFormat="1">
      <c r="A82">
        <v>29</v>
      </c>
      <c r="B82">
        <v>9</v>
      </c>
      <c r="C82" t="s">
        <v>759</v>
      </c>
      <c r="D82" t="s">
        <v>25</v>
      </c>
      <c r="E82"/>
      <c r="F82"/>
      <c r="G82">
        <v>0.5</v>
      </c>
      <c r="H82">
        <v>0.5</v>
      </c>
      <c r="I82">
        <v>3380</v>
      </c>
      <c r="J82">
        <v>6793</v>
      </c>
      <c r="K82"/>
      <c r="L82">
        <v>3128</v>
      </c>
      <c r="M82">
        <v>3.008</v>
      </c>
      <c r="N82">
        <v>6.0339999999999998</v>
      </c>
      <c r="O82">
        <v>3.0259999999999998</v>
      </c>
      <c r="P82"/>
      <c r="Q82">
        <v>0.21099999999999999</v>
      </c>
      <c r="R82">
        <v>1</v>
      </c>
      <c r="S82">
        <v>0</v>
      </c>
      <c r="T82">
        <v>0</v>
      </c>
      <c r="U82"/>
      <c r="V82">
        <v>0</v>
      </c>
      <c r="W82"/>
      <c r="X82"/>
      <c r="Y82" s="35">
        <v>44403</v>
      </c>
      <c r="Z82" s="31">
        <v>0.70789351851851856</v>
      </c>
      <c r="AA82"/>
      <c r="AB82" s="8">
        <v>1</v>
      </c>
      <c r="AC82" s="2"/>
      <c r="AD82" s="2">
        <v>3.4054379705536282</v>
      </c>
      <c r="AE82" s="2">
        <v>6.4635159184393798</v>
      </c>
      <c r="AF82" s="2">
        <v>3.0580779478857516</v>
      </c>
      <c r="AG82" s="2">
        <v>0.30549335118263155</v>
      </c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C82" s="6"/>
      <c r="BD82" s="6"/>
      <c r="BE82" s="6"/>
      <c r="BF82" s="6"/>
      <c r="BG82" s="6"/>
      <c r="BH82" s="1"/>
      <c r="BI82" s="1"/>
      <c r="BJ82" s="1"/>
      <c r="BK82" s="1"/>
      <c r="BL82" s="36"/>
      <c r="BM82" s="36"/>
      <c r="BN82" s="37"/>
      <c r="BO82" s="15"/>
      <c r="BP82" s="1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</row>
    <row r="83" spans="1:133" s="8" customFormat="1">
      <c r="A83">
        <v>30</v>
      </c>
      <c r="B83">
        <v>10</v>
      </c>
      <c r="C83" t="s">
        <v>759</v>
      </c>
      <c r="D83" t="s">
        <v>25</v>
      </c>
      <c r="E83"/>
      <c r="F83"/>
      <c r="G83">
        <v>0.5</v>
      </c>
      <c r="H83">
        <v>0.5</v>
      </c>
      <c r="I83">
        <v>3335</v>
      </c>
      <c r="J83">
        <v>6850</v>
      </c>
      <c r="K83"/>
      <c r="L83">
        <v>3451</v>
      </c>
      <c r="M83">
        <v>2.9740000000000002</v>
      </c>
      <c r="N83">
        <v>6.0819999999999999</v>
      </c>
      <c r="O83">
        <v>3.1080000000000001</v>
      </c>
      <c r="P83"/>
      <c r="Q83">
        <v>0.245</v>
      </c>
      <c r="R83">
        <v>1</v>
      </c>
      <c r="S83">
        <v>0</v>
      </c>
      <c r="T83">
        <v>0</v>
      </c>
      <c r="U83"/>
      <c r="V83">
        <v>0</v>
      </c>
      <c r="W83"/>
      <c r="X83"/>
      <c r="Y83" s="35">
        <v>44403</v>
      </c>
      <c r="Z83" s="31">
        <v>0.71863425925925928</v>
      </c>
      <c r="AA83"/>
      <c r="AB83" s="8">
        <v>1</v>
      </c>
      <c r="AC83" s="2"/>
      <c r="AD83" s="2">
        <v>3.3608809979326169</v>
      </c>
      <c r="AE83" s="2">
        <v>6.5194455163997835</v>
      </c>
      <c r="AF83" s="2">
        <v>3.1585645184671667</v>
      </c>
      <c r="AG83" s="2">
        <v>0.33703101153888004</v>
      </c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C83" s="6"/>
      <c r="BD83" s="6"/>
      <c r="BE83" s="6"/>
      <c r="BF83" s="6"/>
      <c r="BG83" s="6"/>
      <c r="BH83" s="1"/>
      <c r="BI83" s="1"/>
      <c r="BJ83" s="1"/>
      <c r="BK83" s="1"/>
      <c r="BL83" s="36"/>
      <c r="BM83" s="36"/>
      <c r="BN83" s="37"/>
      <c r="BO83" s="15"/>
      <c r="BP83" s="1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</row>
    <row r="84" spans="1:133" s="8" customFormat="1">
      <c r="A84">
        <v>31</v>
      </c>
      <c r="B84">
        <v>10</v>
      </c>
      <c r="C84" t="s">
        <v>759</v>
      </c>
      <c r="D84" t="s">
        <v>25</v>
      </c>
      <c r="E84"/>
      <c r="F84"/>
      <c r="G84">
        <v>0.5</v>
      </c>
      <c r="H84">
        <v>0.5</v>
      </c>
      <c r="I84">
        <v>3264</v>
      </c>
      <c r="J84">
        <v>6716</v>
      </c>
      <c r="K84"/>
      <c r="L84">
        <v>3425</v>
      </c>
      <c r="M84">
        <v>2.919</v>
      </c>
      <c r="N84">
        <v>5.968</v>
      </c>
      <c r="O84">
        <v>3.0489999999999999</v>
      </c>
      <c r="P84"/>
      <c r="Q84">
        <v>0.24199999999999999</v>
      </c>
      <c r="R84">
        <v>1</v>
      </c>
      <c r="S84">
        <v>0</v>
      </c>
      <c r="T84">
        <v>0</v>
      </c>
      <c r="U84"/>
      <c r="V84">
        <v>0</v>
      </c>
      <c r="W84"/>
      <c r="X84"/>
      <c r="Y84" s="35">
        <v>44403</v>
      </c>
      <c r="Z84" s="31">
        <v>0.72464120370370377</v>
      </c>
      <c r="AA84"/>
      <c r="AB84" s="8">
        <v>1</v>
      </c>
      <c r="AC84" s="2"/>
      <c r="AD84" s="2">
        <v>3.2905799966861324</v>
      </c>
      <c r="AE84" s="2">
        <v>6.3879619001419918</v>
      </c>
      <c r="AF84" s="2">
        <v>3.0973819034558594</v>
      </c>
      <c r="AG84" s="2">
        <v>0.33449237633992501</v>
      </c>
      <c r="AH84" s="6"/>
      <c r="AI84" s="6"/>
      <c r="AJ84" s="6">
        <v>1.4548549235270916</v>
      </c>
      <c r="AK84" s="6"/>
      <c r="AL84" s="6"/>
      <c r="AM84" s="6"/>
      <c r="AN84" s="6"/>
      <c r="AO84" s="6">
        <v>0.8412722463643546</v>
      </c>
      <c r="AP84" s="6"/>
      <c r="AQ84" s="6"/>
      <c r="AR84" s="6"/>
      <c r="AS84" s="6"/>
      <c r="AT84" s="6">
        <v>3.2239653119785467</v>
      </c>
      <c r="AU84" s="6"/>
      <c r="AV84" s="6"/>
      <c r="AW84" s="6"/>
      <c r="AX84" s="6"/>
      <c r="AY84" s="6">
        <v>0.34967292138698491</v>
      </c>
      <c r="AZ84" s="6"/>
      <c r="BA84" s="6"/>
      <c r="BC84" s="6">
        <v>3.2668162779549266</v>
      </c>
      <c r="BD84" s="6">
        <v>6.414945478105345</v>
      </c>
      <c r="BE84" s="6">
        <v>3.148129200150418</v>
      </c>
      <c r="BF84" s="6">
        <v>0.33507821523199155</v>
      </c>
      <c r="BG84" s="6"/>
      <c r="BH84" s="1">
        <v>19</v>
      </c>
      <c r="BI84" s="1"/>
      <c r="BJ84" s="1"/>
      <c r="BK84" s="1"/>
      <c r="BL84" s="36"/>
      <c r="BM84" s="36"/>
      <c r="BN84" s="37"/>
      <c r="BO84" s="15"/>
      <c r="BP84" s="1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</row>
    <row r="85" spans="1:133" s="8" customFormat="1">
      <c r="A85">
        <v>32</v>
      </c>
      <c r="B85">
        <v>10</v>
      </c>
      <c r="C85" t="s">
        <v>759</v>
      </c>
      <c r="D85" t="s">
        <v>25</v>
      </c>
      <c r="E85"/>
      <c r="F85"/>
      <c r="G85">
        <v>0.5</v>
      </c>
      <c r="H85">
        <v>0.5</v>
      </c>
      <c r="I85">
        <v>3216</v>
      </c>
      <c r="J85">
        <v>6771</v>
      </c>
      <c r="K85"/>
      <c r="L85">
        <v>3437</v>
      </c>
      <c r="M85">
        <v>2.8820000000000001</v>
      </c>
      <c r="N85">
        <v>6.0149999999999997</v>
      </c>
      <c r="O85">
        <v>3.133</v>
      </c>
      <c r="P85"/>
      <c r="Q85">
        <v>0.24299999999999999</v>
      </c>
      <c r="R85">
        <v>1</v>
      </c>
      <c r="S85">
        <v>0</v>
      </c>
      <c r="T85">
        <v>0</v>
      </c>
      <c r="U85"/>
      <c r="V85">
        <v>0</v>
      </c>
      <c r="W85"/>
      <c r="X85"/>
      <c r="Y85" s="35">
        <v>44403</v>
      </c>
      <c r="Z85" s="31">
        <v>0.7310416666666667</v>
      </c>
      <c r="AA85"/>
      <c r="AB85" s="8">
        <v>1</v>
      </c>
      <c r="AC85" s="2"/>
      <c r="AD85" s="2">
        <v>3.2430525592237207</v>
      </c>
      <c r="AE85" s="2">
        <v>6.4419290560686973</v>
      </c>
      <c r="AF85" s="2">
        <v>3.1988764968449765</v>
      </c>
      <c r="AG85" s="2">
        <v>0.33566405412405809</v>
      </c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C85" s="6"/>
      <c r="BD85" s="6"/>
      <c r="BE85" s="6"/>
      <c r="BF85" s="6"/>
      <c r="BG85" s="6"/>
      <c r="BH85" s="1"/>
      <c r="BI85" s="1"/>
      <c r="BJ85" s="1"/>
      <c r="BK85" s="1"/>
      <c r="BL85" s="36"/>
      <c r="BM85" s="36"/>
      <c r="BN85" s="37"/>
      <c r="BO85" s="15"/>
      <c r="BP85" s="1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</row>
    <row r="86" spans="1:133" s="8" customFormat="1">
      <c r="A86">
        <v>33</v>
      </c>
      <c r="B86">
        <v>11</v>
      </c>
      <c r="C86" t="s">
        <v>759</v>
      </c>
      <c r="D86" t="s">
        <v>25</v>
      </c>
      <c r="E86"/>
      <c r="F86"/>
      <c r="G86">
        <v>0.5</v>
      </c>
      <c r="H86">
        <v>0.5</v>
      </c>
      <c r="I86">
        <v>3252</v>
      </c>
      <c r="J86">
        <v>6718</v>
      </c>
      <c r="K86"/>
      <c r="L86">
        <v>3107</v>
      </c>
      <c r="M86">
        <v>2.91</v>
      </c>
      <c r="N86">
        <v>5.97</v>
      </c>
      <c r="O86">
        <v>3.0609999999999999</v>
      </c>
      <c r="P86"/>
      <c r="Q86">
        <v>0.20899999999999999</v>
      </c>
      <c r="R86">
        <v>1</v>
      </c>
      <c r="S86">
        <v>0</v>
      </c>
      <c r="T86">
        <v>0</v>
      </c>
      <c r="U86"/>
      <c r="V86">
        <v>0</v>
      </c>
      <c r="W86"/>
      <c r="X86"/>
      <c r="Y86" s="35">
        <v>44403</v>
      </c>
      <c r="Z86" s="31">
        <v>0.74200231481481482</v>
      </c>
      <c r="AA86"/>
      <c r="AB86" s="8">
        <v>1</v>
      </c>
      <c r="AC86" s="2"/>
      <c r="AD86" s="2">
        <v>3.2786981373205299</v>
      </c>
      <c r="AE86" s="2">
        <v>6.3899243421756902</v>
      </c>
      <c r="AF86" s="2">
        <v>3.1112262048551602</v>
      </c>
      <c r="AG86" s="2">
        <v>0.30344291506039867</v>
      </c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C86" s="6"/>
      <c r="BD86" s="6"/>
      <c r="BE86" s="6"/>
      <c r="BF86" s="6"/>
      <c r="BG86" s="6"/>
      <c r="BH86" s="1"/>
      <c r="BI86" s="1"/>
      <c r="BJ86" s="1"/>
      <c r="BK86" s="1"/>
      <c r="BL86" s="36"/>
      <c r="BM86" s="36"/>
      <c r="BN86" s="37"/>
      <c r="BO86" s="15"/>
      <c r="BP86" s="1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</row>
    <row r="87" spans="1:133" s="8" customFormat="1">
      <c r="A87">
        <v>34</v>
      </c>
      <c r="B87">
        <v>11</v>
      </c>
      <c r="C87" t="s">
        <v>759</v>
      </c>
      <c r="D87" t="s">
        <v>25</v>
      </c>
      <c r="E87"/>
      <c r="F87"/>
      <c r="G87">
        <v>0.5</v>
      </c>
      <c r="H87">
        <v>0.5</v>
      </c>
      <c r="I87">
        <v>3225</v>
      </c>
      <c r="J87">
        <v>6609</v>
      </c>
      <c r="K87"/>
      <c r="L87">
        <v>3103</v>
      </c>
      <c r="M87">
        <v>2.8889999999999998</v>
      </c>
      <c r="N87">
        <v>5.8769999999999998</v>
      </c>
      <c r="O87">
        <v>2.988</v>
      </c>
      <c r="P87"/>
      <c r="Q87">
        <v>0.20899999999999999</v>
      </c>
      <c r="R87">
        <v>1</v>
      </c>
      <c r="S87">
        <v>0</v>
      </c>
      <c r="T87">
        <v>0</v>
      </c>
      <c r="U87"/>
      <c r="V87">
        <v>0</v>
      </c>
      <c r="W87"/>
      <c r="X87"/>
      <c r="Y87" s="35">
        <v>44403</v>
      </c>
      <c r="Z87" s="31">
        <v>0.74790509259259252</v>
      </c>
      <c r="AA87"/>
      <c r="AB87" s="8">
        <v>1</v>
      </c>
      <c r="AC87" s="2"/>
      <c r="AD87" s="2">
        <v>3.2519639537479232</v>
      </c>
      <c r="AE87" s="2">
        <v>6.282971251339128</v>
      </c>
      <c r="AF87" s="2">
        <v>3.0310072975912048</v>
      </c>
      <c r="AG87" s="2">
        <v>0.30305235579902101</v>
      </c>
      <c r="AH87" s="6"/>
      <c r="AI87" s="6"/>
      <c r="AJ87" s="6">
        <v>1.5031606061092699</v>
      </c>
      <c r="AK87" s="6"/>
      <c r="AL87" s="6"/>
      <c r="AM87" s="6"/>
      <c r="AN87" s="6"/>
      <c r="AO87" s="6">
        <v>0.3274232318191716</v>
      </c>
      <c r="AP87" s="6"/>
      <c r="AQ87" s="6"/>
      <c r="AR87" s="6"/>
      <c r="AS87" s="6"/>
      <c r="AT87" s="6">
        <v>2.2548256356932694</v>
      </c>
      <c r="AU87" s="6"/>
      <c r="AV87" s="6"/>
      <c r="AW87" s="6"/>
      <c r="AX87" s="6"/>
      <c r="AY87" s="6">
        <v>0.74378812549734719</v>
      </c>
      <c r="AZ87" s="6"/>
      <c r="BA87" s="6"/>
      <c r="BC87" s="6">
        <v>3.2277051575431503</v>
      </c>
      <c r="BD87" s="6">
        <v>6.2932740720160449</v>
      </c>
      <c r="BE87" s="6">
        <v>3.0655689144728941</v>
      </c>
      <c r="BF87" s="6">
        <v>0.30192949792256013</v>
      </c>
      <c r="BG87" s="6"/>
      <c r="BH87" s="1">
        <v>20</v>
      </c>
      <c r="BI87" s="1"/>
      <c r="BJ87" s="1"/>
      <c r="BK87" s="1"/>
      <c r="BL87" s="36"/>
      <c r="BM87" s="36"/>
      <c r="BN87" s="37"/>
      <c r="BO87" s="15"/>
      <c r="BP87" s="1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</row>
    <row r="88" spans="1:133" s="8" customFormat="1">
      <c r="A88">
        <v>35</v>
      </c>
      <c r="B88">
        <v>11</v>
      </c>
      <c r="C88" t="s">
        <v>759</v>
      </c>
      <c r="D88" t="s">
        <v>25</v>
      </c>
      <c r="E88"/>
      <c r="F88"/>
      <c r="G88">
        <v>0.5</v>
      </c>
      <c r="H88">
        <v>0.5</v>
      </c>
      <c r="I88">
        <v>3176</v>
      </c>
      <c r="J88">
        <v>6630</v>
      </c>
      <c r="K88"/>
      <c r="L88">
        <v>3080</v>
      </c>
      <c r="M88">
        <v>2.851</v>
      </c>
      <c r="N88">
        <v>5.8949999999999996</v>
      </c>
      <c r="O88">
        <v>3.044</v>
      </c>
      <c r="P88"/>
      <c r="Q88">
        <v>0.20599999999999999</v>
      </c>
      <c r="R88">
        <v>1</v>
      </c>
      <c r="S88">
        <v>0</v>
      </c>
      <c r="T88">
        <v>0</v>
      </c>
      <c r="U88"/>
      <c r="V88">
        <v>0</v>
      </c>
      <c r="W88"/>
      <c r="X88"/>
      <c r="Y88" s="35">
        <v>44403</v>
      </c>
      <c r="Z88" s="31">
        <v>0.75429398148148152</v>
      </c>
      <c r="AA88"/>
      <c r="AB88" s="8">
        <v>1</v>
      </c>
      <c r="AC88" s="2"/>
      <c r="AD88" s="2">
        <v>3.2034463613383775</v>
      </c>
      <c r="AE88" s="2">
        <v>6.303576892692961</v>
      </c>
      <c r="AF88" s="2">
        <v>3.1001305313545835</v>
      </c>
      <c r="AG88" s="2">
        <v>0.30080664004609925</v>
      </c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C88" s="6"/>
      <c r="BD88" s="6"/>
      <c r="BE88" s="6"/>
      <c r="BF88" s="6"/>
      <c r="BG88" s="6"/>
      <c r="BH88" s="1"/>
      <c r="BI88" s="1"/>
      <c r="BJ88" s="1"/>
      <c r="BK88" s="1"/>
      <c r="BL88" s="36"/>
      <c r="BM88" s="36"/>
      <c r="BN88" s="37"/>
      <c r="BO88" s="15"/>
      <c r="BP88" s="1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</row>
    <row r="89" spans="1:133" s="8" customFormat="1">
      <c r="A89">
        <v>22</v>
      </c>
      <c r="B89">
        <v>9</v>
      </c>
      <c r="C89" t="s">
        <v>777</v>
      </c>
      <c r="D89" t="s">
        <v>25</v>
      </c>
      <c r="E89"/>
      <c r="F89"/>
      <c r="G89">
        <v>0.5</v>
      </c>
      <c r="H89">
        <v>0.5</v>
      </c>
      <c r="I89">
        <v>6030</v>
      </c>
      <c r="J89">
        <v>8295</v>
      </c>
      <c r="K89"/>
      <c r="L89">
        <v>3425</v>
      </c>
      <c r="M89">
        <v>5.0410000000000004</v>
      </c>
      <c r="N89">
        <v>7.306</v>
      </c>
      <c r="O89">
        <v>2.2650000000000001</v>
      </c>
      <c r="P89"/>
      <c r="Q89">
        <v>0.24199999999999999</v>
      </c>
      <c r="R89">
        <v>1</v>
      </c>
      <c r="S89">
        <v>0</v>
      </c>
      <c r="T89">
        <v>0</v>
      </c>
      <c r="U89"/>
      <c r="V89">
        <v>0</v>
      </c>
      <c r="W89"/>
      <c r="X89"/>
      <c r="Y89" s="35">
        <v>44469</v>
      </c>
      <c r="Z89" s="31">
        <v>0.82956018518518526</v>
      </c>
      <c r="AA89"/>
      <c r="AB89" s="8">
        <v>1</v>
      </c>
      <c r="AC89" s="2"/>
      <c r="AD89" s="2">
        <v>4.7543298288195484</v>
      </c>
      <c r="AE89" s="2">
        <v>6.5899974368293401</v>
      </c>
      <c r="AF89" s="2">
        <v>1.8356676080097918</v>
      </c>
      <c r="AG89" s="2">
        <v>0.33401911317412902</v>
      </c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C89" s="6"/>
      <c r="BD89" s="6"/>
      <c r="BE89" s="6"/>
      <c r="BF89" s="6"/>
      <c r="BG89" s="6"/>
      <c r="BH89" s="1"/>
      <c r="BI89" s="1"/>
      <c r="BJ89" s="1"/>
      <c r="BK89" s="1"/>
      <c r="BL89" s="36"/>
      <c r="BM89" s="36"/>
      <c r="BN89" s="37"/>
      <c r="BO89" s="15"/>
      <c r="BP89" s="1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</row>
    <row r="90" spans="1:133" s="8" customFormat="1">
      <c r="A90">
        <v>23</v>
      </c>
      <c r="B90">
        <v>9</v>
      </c>
      <c r="C90" t="s">
        <v>777</v>
      </c>
      <c r="D90" t="s">
        <v>25</v>
      </c>
      <c r="E90"/>
      <c r="F90"/>
      <c r="G90">
        <v>0.5</v>
      </c>
      <c r="H90">
        <v>0.5</v>
      </c>
      <c r="I90">
        <v>4147</v>
      </c>
      <c r="J90">
        <v>7449</v>
      </c>
      <c r="K90"/>
      <c r="L90">
        <v>2968</v>
      </c>
      <c r="M90">
        <v>3.5960000000000001</v>
      </c>
      <c r="N90">
        <v>6.5890000000000004</v>
      </c>
      <c r="O90">
        <v>2.9929999999999999</v>
      </c>
      <c r="P90"/>
      <c r="Q90">
        <v>0.19400000000000001</v>
      </c>
      <c r="R90">
        <v>1</v>
      </c>
      <c r="S90">
        <v>0</v>
      </c>
      <c r="T90">
        <v>0</v>
      </c>
      <c r="U90"/>
      <c r="V90">
        <v>0</v>
      </c>
      <c r="W90"/>
      <c r="X90"/>
      <c r="Y90" s="35">
        <v>44469</v>
      </c>
      <c r="Z90" s="31">
        <v>0.83549768518518519</v>
      </c>
      <c r="AA90"/>
      <c r="AB90" s="8">
        <v>1</v>
      </c>
      <c r="AC90" s="2"/>
      <c r="AD90" s="2">
        <v>3.2191630179806361</v>
      </c>
      <c r="AE90" s="2">
        <v>5.788368491100301</v>
      </c>
      <c r="AF90" s="2">
        <v>2.569205473119665</v>
      </c>
      <c r="AG90" s="2">
        <v>0.2858430158229554</v>
      </c>
      <c r="AH90" s="6"/>
      <c r="AI90" s="6"/>
      <c r="AJ90" s="6">
        <v>1.3333163322200929</v>
      </c>
      <c r="AK90" s="6"/>
      <c r="AL90" s="6"/>
      <c r="AM90" s="6"/>
      <c r="AN90" s="6"/>
      <c r="AO90" s="6">
        <v>13.323633709860456</v>
      </c>
      <c r="AP90" s="6"/>
      <c r="AQ90" s="6"/>
      <c r="AR90" s="6"/>
      <c r="AS90" s="6"/>
      <c r="AT90" s="6">
        <v>26.448029446714102</v>
      </c>
      <c r="AU90" s="6"/>
      <c r="AV90" s="6"/>
      <c r="AW90" s="6"/>
      <c r="AX90" s="6"/>
      <c r="AY90" s="6">
        <v>17.222691147642724</v>
      </c>
      <c r="AZ90" s="6"/>
      <c r="BA90" s="6"/>
      <c r="BC90" s="6">
        <v>3.2407678615744926</v>
      </c>
      <c r="BD90" s="6">
        <v>6.2015011392538009</v>
      </c>
      <c r="BE90" s="6">
        <v>2.9607332776793083</v>
      </c>
      <c r="BF90" s="6">
        <v>0.31277735471403828</v>
      </c>
      <c r="BG90" s="6"/>
      <c r="BH90" s="1">
        <v>21</v>
      </c>
      <c r="BI90" s="1"/>
      <c r="BJ90" s="1"/>
      <c r="BK90" s="1"/>
      <c r="BL90" s="36"/>
      <c r="BM90" s="36"/>
      <c r="BN90" s="37"/>
      <c r="BO90" s="15"/>
      <c r="BP90" s="1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</row>
    <row r="91" spans="1:133" s="8" customFormat="1">
      <c r="A91">
        <v>24</v>
      </c>
      <c r="B91">
        <v>9</v>
      </c>
      <c r="C91" t="s">
        <v>777</v>
      </c>
      <c r="D91" t="s">
        <v>25</v>
      </c>
      <c r="E91"/>
      <c r="F91"/>
      <c r="G91">
        <v>0.5</v>
      </c>
      <c r="H91">
        <v>0.5</v>
      </c>
      <c r="I91">
        <v>4200</v>
      </c>
      <c r="J91">
        <v>8321</v>
      </c>
      <c r="K91"/>
      <c r="L91">
        <v>3479</v>
      </c>
      <c r="M91">
        <v>3.637</v>
      </c>
      <c r="N91">
        <v>7.3280000000000003</v>
      </c>
      <c r="O91">
        <v>3.6909999999999998</v>
      </c>
      <c r="P91"/>
      <c r="Q91">
        <v>0.248</v>
      </c>
      <c r="R91">
        <v>1</v>
      </c>
      <c r="S91">
        <v>0</v>
      </c>
      <c r="T91">
        <v>0</v>
      </c>
      <c r="U91"/>
      <c r="V91">
        <v>0</v>
      </c>
      <c r="W91"/>
      <c r="X91"/>
      <c r="Y91" s="35">
        <v>44469</v>
      </c>
      <c r="Z91" s="31">
        <v>0.84228009259259251</v>
      </c>
      <c r="AA91"/>
      <c r="AB91" s="8">
        <v>1</v>
      </c>
      <c r="AC91" s="2"/>
      <c r="AD91" s="2">
        <v>3.2623727051683487</v>
      </c>
      <c r="AE91" s="2">
        <v>6.6146337874073007</v>
      </c>
      <c r="AF91" s="2">
        <v>3.352261082238952</v>
      </c>
      <c r="AG91" s="2">
        <v>0.33971169360512116</v>
      </c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C91" s="6"/>
      <c r="BD91" s="6"/>
      <c r="BE91" s="6"/>
      <c r="BF91" s="6"/>
      <c r="BG91" s="6"/>
      <c r="BH91" s="1"/>
      <c r="BI91" s="1"/>
      <c r="BJ91" s="1"/>
      <c r="BK91" s="1"/>
      <c r="BL91" s="36"/>
      <c r="BM91" s="36"/>
      <c r="BN91" s="37"/>
      <c r="BO91" s="15"/>
      <c r="BP91" s="1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</row>
    <row r="92" spans="1:133" s="8" customFormat="1">
      <c r="A92">
        <v>25</v>
      </c>
      <c r="B92">
        <v>10</v>
      </c>
      <c r="C92" t="s">
        <v>777</v>
      </c>
      <c r="D92" t="s">
        <v>25</v>
      </c>
      <c r="E92"/>
      <c r="F92"/>
      <c r="G92">
        <v>0.5</v>
      </c>
      <c r="H92">
        <v>0.5</v>
      </c>
      <c r="I92">
        <v>4016</v>
      </c>
      <c r="J92">
        <v>7894</v>
      </c>
      <c r="K92"/>
      <c r="L92">
        <v>3180</v>
      </c>
      <c r="M92">
        <v>3.496</v>
      </c>
      <c r="N92">
        <v>6.9660000000000002</v>
      </c>
      <c r="O92">
        <v>3.47</v>
      </c>
      <c r="P92"/>
      <c r="Q92">
        <v>0.217</v>
      </c>
      <c r="R92">
        <v>1</v>
      </c>
      <c r="S92">
        <v>0</v>
      </c>
      <c r="T92">
        <v>0</v>
      </c>
      <c r="U92"/>
      <c r="V92">
        <v>0</v>
      </c>
      <c r="W92"/>
      <c r="X92"/>
      <c r="Y92" s="35">
        <v>44469</v>
      </c>
      <c r="Z92" s="31">
        <v>0.8533912037037038</v>
      </c>
      <c r="AA92"/>
      <c r="AB92" s="8">
        <v>1</v>
      </c>
      <c r="AC92" s="2"/>
      <c r="AD92" s="2">
        <v>3.1123617156864789</v>
      </c>
      <c r="AE92" s="2">
        <v>6.2100291067615565</v>
      </c>
      <c r="AF92" s="2">
        <v>3.0976673910750776</v>
      </c>
      <c r="AG92" s="2">
        <v>0.30819166492240574</v>
      </c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C92" s="6"/>
      <c r="BD92" s="6"/>
      <c r="BE92" s="6"/>
      <c r="BF92" s="6"/>
      <c r="BG92" s="6"/>
      <c r="BH92" s="1"/>
      <c r="BI92" s="1"/>
      <c r="BJ92" s="1"/>
      <c r="BK92" s="1"/>
      <c r="BL92" s="36"/>
      <c r="BM92" s="36"/>
      <c r="BN92" s="37"/>
      <c r="BO92" s="15"/>
      <c r="BP92" s="1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</row>
    <row r="93" spans="1:133" s="8" customFormat="1">
      <c r="A93">
        <v>26</v>
      </c>
      <c r="B93">
        <v>10</v>
      </c>
      <c r="C93" t="s">
        <v>777</v>
      </c>
      <c r="D93" t="s">
        <v>25</v>
      </c>
      <c r="E93"/>
      <c r="F93"/>
      <c r="G93">
        <v>0.5</v>
      </c>
      <c r="H93">
        <v>0.5</v>
      </c>
      <c r="I93">
        <v>3948</v>
      </c>
      <c r="J93">
        <v>7719</v>
      </c>
      <c r="K93"/>
      <c r="L93">
        <v>3211</v>
      </c>
      <c r="M93">
        <v>3.444</v>
      </c>
      <c r="N93">
        <v>6.8179999999999996</v>
      </c>
      <c r="O93">
        <v>3.375</v>
      </c>
      <c r="P93"/>
      <c r="Q93">
        <v>0.22</v>
      </c>
      <c r="R93">
        <v>1</v>
      </c>
      <c r="S93">
        <v>0</v>
      </c>
      <c r="T93">
        <v>0</v>
      </c>
      <c r="U93"/>
      <c r="V93">
        <v>0</v>
      </c>
      <c r="W93"/>
      <c r="X93"/>
      <c r="Y93" s="35">
        <v>44469</v>
      </c>
      <c r="Z93" s="31">
        <v>0.85946759259259264</v>
      </c>
      <c r="AA93"/>
      <c r="AB93" s="8">
        <v>1</v>
      </c>
      <c r="AC93" s="2"/>
      <c r="AD93" s="2">
        <v>3.0569228717475276</v>
      </c>
      <c r="AE93" s="2">
        <v>6.0442075163329729</v>
      </c>
      <c r="AF93" s="2">
        <v>2.9872846445854453</v>
      </c>
      <c r="AG93" s="2">
        <v>0.3114596277624197</v>
      </c>
      <c r="AH93" s="6"/>
      <c r="AI93" s="6"/>
      <c r="AJ93" s="6">
        <v>1.9660383385197568</v>
      </c>
      <c r="AK93" s="6"/>
      <c r="AL93" s="6"/>
      <c r="AM93" s="6"/>
      <c r="AN93" s="6"/>
      <c r="AO93" s="6">
        <v>16.091436954478574</v>
      </c>
      <c r="AP93" s="6"/>
      <c r="AQ93" s="6"/>
      <c r="AR93" s="6"/>
      <c r="AS93" s="6"/>
      <c r="AT93" s="6">
        <v>32.749272604094102</v>
      </c>
      <c r="AU93" s="6"/>
      <c r="AV93" s="6"/>
      <c r="AW93" s="6"/>
      <c r="AX93" s="6"/>
      <c r="AY93" s="6">
        <v>14.521607486412673</v>
      </c>
      <c r="AZ93" s="6"/>
      <c r="BA93" s="6"/>
      <c r="BC93" s="6">
        <v>3.0271652569861782</v>
      </c>
      <c r="BD93" s="6">
        <v>5.5941203423125323</v>
      </c>
      <c r="BE93" s="6">
        <v>2.5669550853263532</v>
      </c>
      <c r="BF93" s="6">
        <v>0.29037599653652313</v>
      </c>
      <c r="BG93" s="6"/>
      <c r="BH93" s="1">
        <v>22</v>
      </c>
      <c r="BI93" s="1"/>
      <c r="BJ93" s="1"/>
      <c r="BK93" s="1"/>
      <c r="BL93" s="36"/>
      <c r="BM93" s="36"/>
      <c r="BN93" s="37"/>
      <c r="BO93" s="15"/>
      <c r="BP93" s="1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</row>
    <row r="94" spans="1:133" s="8" customFormat="1">
      <c r="A94">
        <v>27</v>
      </c>
      <c r="B94">
        <v>10</v>
      </c>
      <c r="C94" t="s">
        <v>777</v>
      </c>
      <c r="D94" t="s">
        <v>25</v>
      </c>
      <c r="E94"/>
      <c r="F94"/>
      <c r="G94">
        <v>0.5</v>
      </c>
      <c r="H94">
        <v>0.5</v>
      </c>
      <c r="I94">
        <v>3875</v>
      </c>
      <c r="J94">
        <v>6769</v>
      </c>
      <c r="K94"/>
      <c r="L94">
        <v>2811</v>
      </c>
      <c r="M94">
        <v>3.3879999999999999</v>
      </c>
      <c r="N94">
        <v>6.0129999999999999</v>
      </c>
      <c r="O94">
        <v>2.6259999999999999</v>
      </c>
      <c r="P94"/>
      <c r="Q94">
        <v>0.17799999999999999</v>
      </c>
      <c r="R94">
        <v>1</v>
      </c>
      <c r="S94">
        <v>0</v>
      </c>
      <c r="T94">
        <v>0</v>
      </c>
      <c r="U94"/>
      <c r="V94">
        <v>0</v>
      </c>
      <c r="W94"/>
      <c r="X94"/>
      <c r="Y94" s="35">
        <v>44469</v>
      </c>
      <c r="Z94" s="31">
        <v>0.86592592592592599</v>
      </c>
      <c r="AA94"/>
      <c r="AB94" s="8">
        <v>1</v>
      </c>
      <c r="AC94" s="2"/>
      <c r="AD94" s="2">
        <v>2.9974076422248292</v>
      </c>
      <c r="AE94" s="2">
        <v>5.1440331682920908</v>
      </c>
      <c r="AF94" s="2">
        <v>2.1466255260672615</v>
      </c>
      <c r="AG94" s="2">
        <v>0.26929236531062656</v>
      </c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C94" s="6"/>
      <c r="BD94" s="6"/>
      <c r="BE94" s="6"/>
      <c r="BF94" s="6"/>
      <c r="BG94" s="6"/>
      <c r="BH94" s="1"/>
      <c r="BI94" s="1"/>
      <c r="BJ94" s="1"/>
      <c r="BK94" s="1"/>
      <c r="BL94" s="36"/>
      <c r="BM94" s="36"/>
      <c r="BN94" s="37"/>
      <c r="BO94" s="15"/>
      <c r="BP94" s="1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</row>
    <row r="95" spans="1:133" s="8" customFormat="1">
      <c r="A95">
        <v>28</v>
      </c>
      <c r="B95">
        <v>11</v>
      </c>
      <c r="C95" t="s">
        <v>777</v>
      </c>
      <c r="D95" t="s">
        <v>25</v>
      </c>
      <c r="E95"/>
      <c r="F95"/>
      <c r="G95">
        <v>0.5</v>
      </c>
      <c r="H95">
        <v>0.5</v>
      </c>
      <c r="I95">
        <v>3931</v>
      </c>
      <c r="J95">
        <v>7819</v>
      </c>
      <c r="K95"/>
      <c r="L95">
        <v>3125</v>
      </c>
      <c r="M95">
        <v>3.431</v>
      </c>
      <c r="N95">
        <v>6.9029999999999996</v>
      </c>
      <c r="O95">
        <v>3.472</v>
      </c>
      <c r="P95"/>
      <c r="Q95">
        <v>0.21099999999999999</v>
      </c>
      <c r="R95">
        <v>1</v>
      </c>
      <c r="S95">
        <v>0</v>
      </c>
      <c r="T95">
        <v>0</v>
      </c>
      <c r="U95"/>
      <c r="V95">
        <v>0</v>
      </c>
      <c r="W95"/>
      <c r="X95"/>
      <c r="Y95" s="35">
        <v>44469</v>
      </c>
      <c r="Z95" s="31">
        <v>0.87707175925925929</v>
      </c>
      <c r="AA95"/>
      <c r="AB95" s="8">
        <v>1</v>
      </c>
      <c r="AC95" s="2"/>
      <c r="AD95" s="2">
        <v>3.0430631607627894</v>
      </c>
      <c r="AE95" s="2">
        <v>6.1389627108635922</v>
      </c>
      <c r="AF95" s="2">
        <v>3.0958995501008029</v>
      </c>
      <c r="AG95" s="2">
        <v>0.30239366633528419</v>
      </c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C95" s="6"/>
      <c r="BD95" s="6"/>
      <c r="BE95" s="6"/>
      <c r="BF95" s="6"/>
      <c r="BG95" s="6"/>
      <c r="BH95" s="1"/>
      <c r="BI95" s="1"/>
      <c r="BJ95" s="1"/>
      <c r="BK95" s="1"/>
      <c r="BL95" s="36"/>
      <c r="BM95" s="36"/>
      <c r="BN95" s="37"/>
      <c r="BO95" s="15"/>
      <c r="BP95" s="1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</row>
    <row r="96" spans="1:133" s="8" customFormat="1">
      <c r="A96">
        <v>29</v>
      </c>
      <c r="B96">
        <v>11</v>
      </c>
      <c r="C96" t="s">
        <v>777</v>
      </c>
      <c r="D96" t="s">
        <v>25</v>
      </c>
      <c r="E96"/>
      <c r="F96"/>
      <c r="G96">
        <v>0.5</v>
      </c>
      <c r="H96">
        <v>0.5</v>
      </c>
      <c r="I96">
        <v>3880</v>
      </c>
      <c r="J96">
        <v>7818</v>
      </c>
      <c r="K96"/>
      <c r="L96">
        <v>3188</v>
      </c>
      <c r="M96">
        <v>3.391</v>
      </c>
      <c r="N96">
        <v>6.9020000000000001</v>
      </c>
      <c r="O96">
        <v>3.51</v>
      </c>
      <c r="P96"/>
      <c r="Q96">
        <v>0.217</v>
      </c>
      <c r="R96">
        <v>1</v>
      </c>
      <c r="S96">
        <v>0</v>
      </c>
      <c r="T96">
        <v>0</v>
      </c>
      <c r="U96"/>
      <c r="V96">
        <v>0</v>
      </c>
      <c r="W96"/>
      <c r="X96"/>
      <c r="Y96" s="35">
        <v>44469</v>
      </c>
      <c r="Z96" s="31">
        <v>0.88314814814814813</v>
      </c>
      <c r="AA96"/>
      <c r="AB96" s="8">
        <v>1</v>
      </c>
      <c r="AC96" s="2"/>
      <c r="AD96" s="2">
        <v>3.0014840278085759</v>
      </c>
      <c r="AE96" s="2">
        <v>6.1380151589182859</v>
      </c>
      <c r="AF96" s="2">
        <v>3.1365311311097099</v>
      </c>
      <c r="AG96" s="2">
        <v>0.30903501017144164</v>
      </c>
      <c r="AH96" s="6"/>
      <c r="AI96" s="6"/>
      <c r="AJ96" s="6">
        <v>1.229827183914902</v>
      </c>
      <c r="AK96" s="6"/>
      <c r="AL96" s="6"/>
      <c r="AM96" s="6"/>
      <c r="AN96" s="6"/>
      <c r="AO96" s="6">
        <v>0.93055556495520009</v>
      </c>
      <c r="AP96" s="6"/>
      <c r="AQ96" s="6"/>
      <c r="AR96" s="6"/>
      <c r="AS96" s="6"/>
      <c r="AT96" s="6">
        <v>0.645001755309488</v>
      </c>
      <c r="AU96" s="6"/>
      <c r="AV96" s="6"/>
      <c r="AW96" s="6"/>
      <c r="AX96" s="6"/>
      <c r="AY96" s="6">
        <v>0.13635514569153348</v>
      </c>
      <c r="AZ96" s="6"/>
      <c r="BA96" s="6"/>
      <c r="BC96" s="6">
        <v>2.9831402926817168</v>
      </c>
      <c r="BD96" s="6">
        <v>6.1095886005590998</v>
      </c>
      <c r="BE96" s="6">
        <v>3.1264483078773835</v>
      </c>
      <c r="BF96" s="6">
        <v>0.30924584648370057</v>
      </c>
      <c r="BG96" s="6"/>
      <c r="BH96" s="1">
        <v>23</v>
      </c>
      <c r="BI96" s="1"/>
      <c r="BJ96" s="1"/>
      <c r="BK96" s="1"/>
      <c r="BL96" s="36"/>
      <c r="BM96" s="36"/>
      <c r="BN96" s="37"/>
      <c r="BO96" s="15"/>
      <c r="BP96" s="1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</row>
    <row r="97" spans="1:133" s="8" customFormat="1">
      <c r="A97">
        <v>30</v>
      </c>
      <c r="B97">
        <v>11</v>
      </c>
      <c r="C97" t="s">
        <v>777</v>
      </c>
      <c r="D97" t="s">
        <v>25</v>
      </c>
      <c r="E97"/>
      <c r="F97"/>
      <c r="G97">
        <v>0.5</v>
      </c>
      <c r="H97">
        <v>0.5</v>
      </c>
      <c r="I97">
        <v>3835</v>
      </c>
      <c r="J97">
        <v>7758</v>
      </c>
      <c r="K97"/>
      <c r="L97">
        <v>3192</v>
      </c>
      <c r="M97">
        <v>3.3570000000000002</v>
      </c>
      <c r="N97">
        <v>6.851</v>
      </c>
      <c r="O97">
        <v>3.4940000000000002</v>
      </c>
      <c r="P97"/>
      <c r="Q97">
        <v>0.218</v>
      </c>
      <c r="R97">
        <v>1</v>
      </c>
      <c r="S97">
        <v>0</v>
      </c>
      <c r="T97">
        <v>0</v>
      </c>
      <c r="U97"/>
      <c r="V97">
        <v>0</v>
      </c>
      <c r="W97"/>
      <c r="X97"/>
      <c r="Y97" s="35">
        <v>44469</v>
      </c>
      <c r="Z97" s="31">
        <v>0.88952546296296298</v>
      </c>
      <c r="AA97"/>
      <c r="AB97" s="8">
        <v>1</v>
      </c>
      <c r="AC97" s="2"/>
      <c r="AD97" s="2">
        <v>2.9647965575548576</v>
      </c>
      <c r="AE97" s="2">
        <v>6.0811620421999146</v>
      </c>
      <c r="AF97" s="2">
        <v>3.116365484645057</v>
      </c>
      <c r="AG97" s="2">
        <v>0.3094566827959595</v>
      </c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C97" s="6"/>
      <c r="BD97" s="6"/>
      <c r="BE97" s="6"/>
      <c r="BF97" s="6"/>
      <c r="BG97" s="6"/>
      <c r="BH97" s="1"/>
      <c r="BI97" s="1"/>
      <c r="BJ97" s="1"/>
      <c r="BK97" s="1"/>
      <c r="BL97" s="36"/>
      <c r="BM97" s="36"/>
      <c r="BN97" s="37"/>
      <c r="BO97" s="15"/>
      <c r="BP97" s="1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</row>
    <row r="98" spans="1:133" s="8" customFormat="1">
      <c r="A98">
        <v>109</v>
      </c>
      <c r="B98">
        <v>1</v>
      </c>
      <c r="C98" t="s">
        <v>795</v>
      </c>
      <c r="D98" t="s">
        <v>25</v>
      </c>
      <c r="E98"/>
      <c r="F98"/>
      <c r="G98">
        <v>0.5</v>
      </c>
      <c r="H98">
        <v>0.5</v>
      </c>
      <c r="I98">
        <v>3858</v>
      </c>
      <c r="J98">
        <v>7028</v>
      </c>
      <c r="K98"/>
      <c r="L98">
        <v>3207</v>
      </c>
      <c r="M98">
        <v>3.3740000000000001</v>
      </c>
      <c r="N98">
        <v>6.2329999999999997</v>
      </c>
      <c r="O98">
        <v>2.859</v>
      </c>
      <c r="P98"/>
      <c r="Q98">
        <v>0.219</v>
      </c>
      <c r="R98">
        <v>1</v>
      </c>
      <c r="S98">
        <v>0</v>
      </c>
      <c r="T98">
        <v>0</v>
      </c>
      <c r="U98"/>
      <c r="V98">
        <v>0</v>
      </c>
      <c r="W98"/>
      <c r="X98"/>
      <c r="Y98" s="35">
        <v>44540</v>
      </c>
      <c r="Z98" s="31">
        <v>0.46487268518518521</v>
      </c>
      <c r="AA98"/>
      <c r="AB98" s="8">
        <v>1</v>
      </c>
      <c r="AC98" s="2"/>
      <c r="AD98" s="2">
        <v>3.3537728705414467</v>
      </c>
      <c r="AE98" s="2">
        <v>6.0179060805707616</v>
      </c>
      <c r="AF98" s="2">
        <v>2.6641332100293149</v>
      </c>
      <c r="AG98" s="2">
        <v>0.26132138485836265</v>
      </c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C98" s="6"/>
      <c r="BD98" s="6"/>
      <c r="BE98" s="6"/>
      <c r="BF98" s="6"/>
      <c r="BG98" s="6"/>
      <c r="BH98" s="1"/>
      <c r="BI98" s="1"/>
      <c r="BJ98" s="1"/>
      <c r="BK98" s="1"/>
      <c r="BL98" s="36"/>
      <c r="BM98" s="36"/>
      <c r="BN98" s="37"/>
      <c r="BO98" s="15"/>
      <c r="BP98" s="1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</row>
    <row r="99" spans="1:133" s="8" customFormat="1">
      <c r="A99">
        <v>110</v>
      </c>
      <c r="B99">
        <v>1</v>
      </c>
      <c r="C99" t="s">
        <v>795</v>
      </c>
      <c r="D99" t="s">
        <v>25</v>
      </c>
      <c r="E99"/>
      <c r="F99"/>
      <c r="G99">
        <v>0.5</v>
      </c>
      <c r="H99">
        <v>0.5</v>
      </c>
      <c r="I99">
        <v>3835</v>
      </c>
      <c r="J99">
        <v>7260</v>
      </c>
      <c r="K99"/>
      <c r="L99">
        <v>3139</v>
      </c>
      <c r="M99">
        <v>3.3570000000000002</v>
      </c>
      <c r="N99">
        <v>6.4290000000000003</v>
      </c>
      <c r="O99">
        <v>3.0720000000000001</v>
      </c>
      <c r="P99"/>
      <c r="Q99">
        <v>0.21199999999999999</v>
      </c>
      <c r="R99">
        <v>1</v>
      </c>
      <c r="S99">
        <v>0</v>
      </c>
      <c r="T99">
        <v>0</v>
      </c>
      <c r="U99"/>
      <c r="V99">
        <v>0</v>
      </c>
      <c r="W99"/>
      <c r="X99"/>
      <c r="Y99" s="35">
        <v>44540</v>
      </c>
      <c r="Z99" s="31">
        <v>0.47193287037037041</v>
      </c>
      <c r="AA99"/>
      <c r="AB99" s="8">
        <v>1</v>
      </c>
      <c r="AC99" s="2"/>
      <c r="AD99" s="2">
        <v>3.3310002819422806</v>
      </c>
      <c r="AE99" s="2">
        <v>6.2397444259441759</v>
      </c>
      <c r="AF99" s="2">
        <v>2.9087441440018953</v>
      </c>
      <c r="AG99" s="2">
        <v>0.25524457518736182</v>
      </c>
      <c r="AH99" s="6"/>
      <c r="AI99" s="6"/>
      <c r="AJ99" s="6">
        <v>9.9539302021434466</v>
      </c>
      <c r="AK99" s="6"/>
      <c r="AL99" s="6"/>
      <c r="AM99" s="6"/>
      <c r="AN99" s="6"/>
      <c r="AO99" s="6">
        <v>4.4169018128707416</v>
      </c>
      <c r="AP99" s="6"/>
      <c r="AQ99" s="6"/>
      <c r="AR99" s="6"/>
      <c r="AS99" s="6"/>
      <c r="AT99" s="6">
        <v>1.5757177403422351</v>
      </c>
      <c r="AU99" s="6"/>
      <c r="AV99" s="6"/>
      <c r="AW99" s="6"/>
      <c r="AX99" s="6"/>
      <c r="AY99" s="6">
        <v>1.9416076823404977</v>
      </c>
      <c r="AZ99" s="6"/>
      <c r="BA99" s="6"/>
      <c r="BC99" s="6">
        <v>3.1730773305698032</v>
      </c>
      <c r="BD99" s="6">
        <v>6.1049202591439542</v>
      </c>
      <c r="BE99" s="6">
        <v>2.9318429285741514</v>
      </c>
      <c r="BF99" s="6">
        <v>0.25774679093424452</v>
      </c>
      <c r="BG99" s="6"/>
      <c r="BH99" s="1">
        <v>24</v>
      </c>
      <c r="BI99" s="1"/>
      <c r="BJ99" s="1"/>
      <c r="BK99" s="1"/>
      <c r="BL99" s="36"/>
      <c r="BM99" s="36"/>
      <c r="BN99" s="37"/>
      <c r="BO99" s="15"/>
      <c r="BP99" s="1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</row>
    <row r="100" spans="1:133" s="8" customFormat="1">
      <c r="A100">
        <v>111</v>
      </c>
      <c r="B100">
        <v>1</v>
      </c>
      <c r="C100" t="s">
        <v>795</v>
      </c>
      <c r="D100" t="s">
        <v>25</v>
      </c>
      <c r="E100"/>
      <c r="F100"/>
      <c r="G100">
        <v>0.5</v>
      </c>
      <c r="H100">
        <v>0.5</v>
      </c>
      <c r="I100">
        <v>3516</v>
      </c>
      <c r="J100">
        <v>6978</v>
      </c>
      <c r="K100"/>
      <c r="L100">
        <v>3195</v>
      </c>
      <c r="M100">
        <v>3.1120000000000001</v>
      </c>
      <c r="N100">
        <v>6.1909999999999998</v>
      </c>
      <c r="O100">
        <v>3.0779999999999998</v>
      </c>
      <c r="P100"/>
      <c r="Q100">
        <v>0.218</v>
      </c>
      <c r="R100">
        <v>1</v>
      </c>
      <c r="S100">
        <v>0</v>
      </c>
      <c r="T100">
        <v>0</v>
      </c>
      <c r="U100"/>
      <c r="V100">
        <v>0</v>
      </c>
      <c r="W100"/>
      <c r="X100"/>
      <c r="Y100" s="35">
        <v>44540</v>
      </c>
      <c r="Z100" s="31">
        <v>0.47771990740740744</v>
      </c>
      <c r="AA100"/>
      <c r="AB100" s="8">
        <v>1</v>
      </c>
      <c r="AC100" s="2"/>
      <c r="AD100" s="2">
        <v>3.0151543791973259</v>
      </c>
      <c r="AE100" s="2">
        <v>5.9700960923437334</v>
      </c>
      <c r="AF100" s="2">
        <v>2.9549417131464075</v>
      </c>
      <c r="AG100" s="2">
        <v>0.26024900668112722</v>
      </c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C100" s="6"/>
      <c r="BD100" s="6"/>
      <c r="BE100" s="6"/>
      <c r="BF100" s="6"/>
      <c r="BG100" s="6"/>
      <c r="BH100" s="1"/>
      <c r="BI100" s="1"/>
      <c r="BJ100" s="1"/>
      <c r="BK100" s="1"/>
      <c r="BL100" s="36"/>
      <c r="BM100" s="36"/>
      <c r="BN100" s="37"/>
      <c r="BO100" s="15"/>
      <c r="BP100" s="1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</row>
    <row r="101" spans="1:133" s="8" customFormat="1">
      <c r="A101">
        <v>112</v>
      </c>
      <c r="B101">
        <v>1</v>
      </c>
      <c r="C101" t="s">
        <v>795</v>
      </c>
      <c r="D101" t="s">
        <v>25</v>
      </c>
      <c r="E101"/>
      <c r="F101"/>
      <c r="G101">
        <v>0.5</v>
      </c>
      <c r="H101">
        <v>0.5</v>
      </c>
      <c r="I101">
        <v>3894</v>
      </c>
      <c r="J101">
        <v>7129</v>
      </c>
      <c r="K101"/>
      <c r="L101">
        <v>3183</v>
      </c>
      <c r="M101">
        <v>3.4020000000000001</v>
      </c>
      <c r="N101">
        <v>6.3179999999999996</v>
      </c>
      <c r="O101">
        <v>2.9159999999999999</v>
      </c>
      <c r="P101"/>
      <c r="Q101">
        <v>0.217</v>
      </c>
      <c r="R101">
        <v>1</v>
      </c>
      <c r="S101">
        <v>0</v>
      </c>
      <c r="T101">
        <v>0</v>
      </c>
      <c r="U101"/>
      <c r="V101">
        <v>0</v>
      </c>
      <c r="W101"/>
      <c r="X101"/>
      <c r="Y101" s="35">
        <v>44541</v>
      </c>
      <c r="Z101" s="31">
        <v>0.71356481481481471</v>
      </c>
      <c r="AA101"/>
      <c r="AB101" s="8">
        <v>1</v>
      </c>
      <c r="AC101" s="2"/>
      <c r="AD101" s="2">
        <v>3.2906415491496275</v>
      </c>
      <c r="AE101" s="2">
        <v>6.0251558985580909</v>
      </c>
      <c r="AF101" s="2">
        <v>2.7345143494084634</v>
      </c>
      <c r="AG101" s="2">
        <v>0.2628183690897834</v>
      </c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C101" s="6"/>
      <c r="BD101" s="6"/>
      <c r="BE101" s="6"/>
      <c r="BF101" s="6"/>
      <c r="BG101" s="6"/>
      <c r="BH101" s="1"/>
      <c r="BI101" s="1"/>
      <c r="BJ101" s="1"/>
      <c r="BK101" s="1"/>
      <c r="BL101" s="36"/>
      <c r="BM101" s="36"/>
      <c r="BN101" s="37"/>
      <c r="BO101" s="15"/>
      <c r="BP101" s="1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</row>
    <row r="102" spans="1:133" s="8" customFormat="1">
      <c r="A102">
        <v>113</v>
      </c>
      <c r="B102">
        <v>1</v>
      </c>
      <c r="C102" t="s">
        <v>795</v>
      </c>
      <c r="D102" t="s">
        <v>25</v>
      </c>
      <c r="E102"/>
      <c r="F102"/>
      <c r="G102">
        <v>0.5</v>
      </c>
      <c r="H102">
        <v>0.5</v>
      </c>
      <c r="I102">
        <v>3574</v>
      </c>
      <c r="J102">
        <v>7106</v>
      </c>
      <c r="K102"/>
      <c r="L102">
        <v>3186</v>
      </c>
      <c r="M102">
        <v>3.157</v>
      </c>
      <c r="N102">
        <v>6.2990000000000004</v>
      </c>
      <c r="O102">
        <v>3.1419999999999999</v>
      </c>
      <c r="P102"/>
      <c r="Q102">
        <v>0.217</v>
      </c>
      <c r="R102">
        <v>1</v>
      </c>
      <c r="S102">
        <v>0</v>
      </c>
      <c r="T102">
        <v>0</v>
      </c>
      <c r="U102"/>
      <c r="V102">
        <v>0</v>
      </c>
      <c r="W102"/>
      <c r="X102"/>
      <c r="Y102" s="35">
        <v>44541</v>
      </c>
      <c r="Z102" s="31">
        <v>0.72171296296296295</v>
      </c>
      <c r="AA102"/>
      <c r="AB102" s="8">
        <v>1</v>
      </c>
      <c r="AC102" s="2"/>
      <c r="AD102" s="2">
        <v>2.9999703751497417</v>
      </c>
      <c r="AE102" s="2">
        <v>6.0041128753487083</v>
      </c>
      <c r="AF102" s="2">
        <v>3.0041425001989666</v>
      </c>
      <c r="AG102" s="2">
        <v>0.26308843072475091</v>
      </c>
      <c r="AH102" s="6"/>
      <c r="AI102" s="6"/>
      <c r="AJ102" s="6">
        <v>0.24252209899034652</v>
      </c>
      <c r="AK102" s="6"/>
      <c r="AL102" s="6"/>
      <c r="AM102" s="6"/>
      <c r="AN102" s="6"/>
      <c r="AO102" s="6">
        <v>4.5724817786033038E-2</v>
      </c>
      <c r="AP102" s="6"/>
      <c r="AQ102" s="6"/>
      <c r="AR102" s="6"/>
      <c r="AS102" s="6"/>
      <c r="AT102" s="6">
        <v>0.15041351448603885</v>
      </c>
      <c r="AU102" s="6"/>
      <c r="AV102" s="6"/>
      <c r="AW102" s="6"/>
      <c r="AX102" s="6"/>
      <c r="AY102" s="6">
        <v>1.6560074779569314</v>
      </c>
      <c r="AZ102" s="6"/>
      <c r="BA102" s="6"/>
      <c r="BC102" s="6">
        <v>2.996336985474743</v>
      </c>
      <c r="BD102" s="6">
        <v>6.0027405042698359</v>
      </c>
      <c r="BE102" s="6">
        <v>3.0064035187950924</v>
      </c>
      <c r="BF102" s="6">
        <v>0.26092793764501082</v>
      </c>
      <c r="BG102" s="6"/>
      <c r="BH102" s="1">
        <v>25</v>
      </c>
      <c r="BI102" s="1"/>
      <c r="BJ102" s="1"/>
      <c r="BK102" s="1"/>
      <c r="BL102" s="36"/>
      <c r="BM102" s="36"/>
      <c r="BN102" s="37"/>
      <c r="BO102" s="15"/>
      <c r="BP102" s="1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</row>
    <row r="103" spans="1:133" s="8" customFormat="1">
      <c r="A103">
        <v>114</v>
      </c>
      <c r="B103">
        <v>1</v>
      </c>
      <c r="C103" t="s">
        <v>795</v>
      </c>
      <c r="D103" t="s">
        <v>25</v>
      </c>
      <c r="E103"/>
      <c r="F103"/>
      <c r="G103">
        <v>0.5</v>
      </c>
      <c r="H103">
        <v>0.5</v>
      </c>
      <c r="I103">
        <v>3566</v>
      </c>
      <c r="J103">
        <v>7103</v>
      </c>
      <c r="K103"/>
      <c r="L103">
        <v>3138</v>
      </c>
      <c r="M103">
        <v>3.15</v>
      </c>
      <c r="N103">
        <v>6.2960000000000003</v>
      </c>
      <c r="O103">
        <v>3.1459999999999999</v>
      </c>
      <c r="P103"/>
      <c r="Q103">
        <v>0.21199999999999999</v>
      </c>
      <c r="R103">
        <v>1</v>
      </c>
      <c r="S103">
        <v>0</v>
      </c>
      <c r="T103">
        <v>0</v>
      </c>
      <c r="U103"/>
      <c r="V103">
        <v>0</v>
      </c>
      <c r="W103"/>
      <c r="X103"/>
      <c r="Y103" s="35">
        <v>44541</v>
      </c>
      <c r="Z103" s="31">
        <v>0.73041666666666671</v>
      </c>
      <c r="AA103"/>
      <c r="AB103" s="8">
        <v>1</v>
      </c>
      <c r="AC103" s="2"/>
      <c r="AD103" s="2">
        <v>2.9927035957997443</v>
      </c>
      <c r="AE103" s="2">
        <v>6.0013681331909625</v>
      </c>
      <c r="AF103" s="2">
        <v>3.0086645373912182</v>
      </c>
      <c r="AG103" s="2">
        <v>0.25876744456527073</v>
      </c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C103" s="6"/>
      <c r="BD103" s="6"/>
      <c r="BE103" s="6"/>
      <c r="BF103" s="6"/>
      <c r="BG103" s="6"/>
      <c r="BH103" s="1"/>
      <c r="BI103" s="1"/>
      <c r="BJ103" s="1"/>
      <c r="BK103" s="1"/>
      <c r="BL103" s="36"/>
      <c r="BM103" s="36"/>
      <c r="BN103" s="37"/>
      <c r="BO103" s="15"/>
      <c r="BP103" s="1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</row>
    <row r="104" spans="1:133" s="8" customFormat="1">
      <c r="A104">
        <v>109</v>
      </c>
      <c r="B104">
        <v>1</v>
      </c>
      <c r="C104" t="s">
        <v>796</v>
      </c>
      <c r="D104" t="s">
        <v>25</v>
      </c>
      <c r="E104"/>
      <c r="F104"/>
      <c r="G104">
        <v>0.5</v>
      </c>
      <c r="H104">
        <v>0.5</v>
      </c>
      <c r="I104">
        <v>4087</v>
      </c>
      <c r="J104">
        <v>7360</v>
      </c>
      <c r="K104"/>
      <c r="L104">
        <v>3224</v>
      </c>
      <c r="M104">
        <v>3.55</v>
      </c>
      <c r="N104">
        <v>6.5129999999999999</v>
      </c>
      <c r="O104">
        <v>2.9630000000000001</v>
      </c>
      <c r="P104"/>
      <c r="Q104">
        <v>0.221</v>
      </c>
      <c r="R104">
        <v>1</v>
      </c>
      <c r="S104">
        <v>0</v>
      </c>
      <c r="T104">
        <v>0</v>
      </c>
      <c r="U104"/>
      <c r="V104">
        <v>0</v>
      </c>
      <c r="W104"/>
      <c r="X104"/>
      <c r="Y104" s="35">
        <v>44544</v>
      </c>
      <c r="Z104" s="31">
        <v>0.52740740740740744</v>
      </c>
      <c r="AA104"/>
      <c r="AB104" s="8">
        <v>1</v>
      </c>
      <c r="AC104" s="2"/>
      <c r="AD104" s="2">
        <v>3.4644882869892015</v>
      </c>
      <c r="AE104" s="2">
        <v>6.3207974688735185</v>
      </c>
      <c r="AF104" s="2">
        <v>2.8563091818843169</v>
      </c>
      <c r="AG104" s="2">
        <v>0.27890467296354954</v>
      </c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C104" s="6"/>
      <c r="BD104" s="6"/>
      <c r="BE104" s="6"/>
      <c r="BF104" s="6"/>
      <c r="BG104" s="6"/>
      <c r="BH104" s="1"/>
      <c r="BI104" s="1"/>
      <c r="BJ104" s="1"/>
      <c r="BK104" s="1"/>
      <c r="BL104" s="36"/>
      <c r="BM104" s="36"/>
      <c r="BN104" s="37"/>
      <c r="BO104" s="15"/>
      <c r="BP104" s="1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</row>
    <row r="105" spans="1:133" s="8" customFormat="1">
      <c r="A105">
        <v>110</v>
      </c>
      <c r="B105">
        <v>1</v>
      </c>
      <c r="C105" t="s">
        <v>796</v>
      </c>
      <c r="D105" t="s">
        <v>25</v>
      </c>
      <c r="E105"/>
      <c r="F105"/>
      <c r="G105">
        <v>0.5</v>
      </c>
      <c r="H105">
        <v>0.5</v>
      </c>
      <c r="I105">
        <v>3723</v>
      </c>
      <c r="J105">
        <v>7343</v>
      </c>
      <c r="K105"/>
      <c r="L105">
        <v>3220</v>
      </c>
      <c r="M105">
        <v>3.2709999999999999</v>
      </c>
      <c r="N105">
        <v>6.4989999999999997</v>
      </c>
      <c r="O105">
        <v>3.2280000000000002</v>
      </c>
      <c r="P105"/>
      <c r="Q105">
        <v>0.221</v>
      </c>
      <c r="R105">
        <v>1</v>
      </c>
      <c r="S105">
        <v>0</v>
      </c>
      <c r="T105">
        <v>0</v>
      </c>
      <c r="U105"/>
      <c r="V105">
        <v>0</v>
      </c>
      <c r="W105"/>
      <c r="X105"/>
      <c r="Y105" s="35">
        <v>44544</v>
      </c>
      <c r="Z105" s="31">
        <v>0.53459490740740734</v>
      </c>
      <c r="AA105"/>
      <c r="AB105" s="8">
        <v>1</v>
      </c>
      <c r="AC105" s="2"/>
      <c r="AD105" s="2">
        <v>3.135304720734911</v>
      </c>
      <c r="AE105" s="2">
        <v>6.305399526227248</v>
      </c>
      <c r="AF105" s="2">
        <v>3.170094805492337</v>
      </c>
      <c r="AG105" s="2">
        <v>0.27853635979294672</v>
      </c>
      <c r="AH105" s="6"/>
      <c r="AI105" s="6"/>
      <c r="AJ105" s="6">
        <v>1.5739408488736366</v>
      </c>
      <c r="AK105" s="6"/>
      <c r="AL105" s="6"/>
      <c r="AM105" s="6"/>
      <c r="AN105" s="6"/>
      <c r="AO105" s="6">
        <v>0.38860461697127369</v>
      </c>
      <c r="AP105" s="6"/>
      <c r="AQ105" s="6"/>
      <c r="AR105" s="6"/>
      <c r="AS105" s="6"/>
      <c r="AT105" s="6">
        <v>2.3681740472077166</v>
      </c>
      <c r="AU105" s="6"/>
      <c r="AV105" s="6"/>
      <c r="AW105" s="6"/>
      <c r="AX105" s="6"/>
      <c r="AY105" s="6">
        <v>0.29707923223723437</v>
      </c>
      <c r="AZ105" s="6"/>
      <c r="BA105" s="6"/>
      <c r="BC105" s="6">
        <v>3.1601743582953312</v>
      </c>
      <c r="BD105" s="6">
        <v>6.2931717482434451</v>
      </c>
      <c r="BE105" s="6">
        <v>3.1329973899481138</v>
      </c>
      <c r="BF105" s="6">
        <v>0.27895071210987488</v>
      </c>
      <c r="BG105" s="6"/>
      <c r="BH105" s="1">
        <v>26</v>
      </c>
      <c r="BI105" s="1"/>
      <c r="BJ105" s="1"/>
      <c r="BK105" s="1"/>
      <c r="BL105" s="36"/>
      <c r="BM105" s="36"/>
      <c r="BN105" s="37"/>
      <c r="BO105" s="15"/>
      <c r="BP105" s="1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</row>
    <row r="106" spans="1:133" s="8" customFormat="1">
      <c r="A106">
        <v>111</v>
      </c>
      <c r="B106">
        <v>1</v>
      </c>
      <c r="C106" t="s">
        <v>796</v>
      </c>
      <c r="D106" t="s">
        <v>25</v>
      </c>
      <c r="E106"/>
      <c r="F106"/>
      <c r="G106">
        <v>0.5</v>
      </c>
      <c r="H106">
        <v>0.5</v>
      </c>
      <c r="I106">
        <v>3778</v>
      </c>
      <c r="J106">
        <v>7316</v>
      </c>
      <c r="K106"/>
      <c r="L106">
        <v>3229</v>
      </c>
      <c r="M106">
        <v>3.3130000000000002</v>
      </c>
      <c r="N106">
        <v>6.4770000000000003</v>
      </c>
      <c r="O106">
        <v>3.1629999999999998</v>
      </c>
      <c r="P106"/>
      <c r="Q106">
        <v>0.222</v>
      </c>
      <c r="R106">
        <v>1</v>
      </c>
      <c r="S106">
        <v>0</v>
      </c>
      <c r="T106">
        <v>0</v>
      </c>
      <c r="U106"/>
      <c r="V106">
        <v>0</v>
      </c>
      <c r="W106"/>
      <c r="X106"/>
      <c r="Y106" s="35">
        <v>44544</v>
      </c>
      <c r="Z106" s="31">
        <v>0.54233796296296299</v>
      </c>
      <c r="AA106"/>
      <c r="AB106" s="8">
        <v>1</v>
      </c>
      <c r="AC106" s="2"/>
      <c r="AD106" s="2">
        <v>3.1850439958557515</v>
      </c>
      <c r="AE106" s="2">
        <v>6.2809439702596421</v>
      </c>
      <c r="AF106" s="2">
        <v>3.0958999744038906</v>
      </c>
      <c r="AG106" s="2">
        <v>0.27936506442680303</v>
      </c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C106" s="6"/>
      <c r="BD106" s="6"/>
      <c r="BE106" s="6"/>
      <c r="BF106" s="6"/>
      <c r="BG106" s="6"/>
      <c r="BH106" s="1"/>
      <c r="BI106" s="1"/>
      <c r="BJ106" s="1"/>
      <c r="BK106" s="1"/>
      <c r="BL106" s="36"/>
      <c r="BM106" s="36"/>
      <c r="BN106" s="37"/>
      <c r="BO106" s="15"/>
      <c r="BP106" s="1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</row>
    <row r="107" spans="1:133" s="8" customFormat="1">
      <c r="A107">
        <v>109</v>
      </c>
      <c r="B107">
        <v>1</v>
      </c>
      <c r="C107" t="s">
        <v>796</v>
      </c>
      <c r="D107" t="s">
        <v>25</v>
      </c>
      <c r="E107"/>
      <c r="F107"/>
      <c r="G107">
        <v>0.5</v>
      </c>
      <c r="H107">
        <v>0.5</v>
      </c>
      <c r="I107">
        <v>4056</v>
      </c>
      <c r="J107">
        <v>7447</v>
      </c>
      <c r="K107"/>
      <c r="L107">
        <v>3299</v>
      </c>
      <c r="M107">
        <v>3.5259999999999998</v>
      </c>
      <c r="N107">
        <v>6.5880000000000001</v>
      </c>
      <c r="O107">
        <v>3.0609999999999999</v>
      </c>
      <c r="P107"/>
      <c r="Q107">
        <v>0.22900000000000001</v>
      </c>
      <c r="R107">
        <v>1</v>
      </c>
      <c r="S107">
        <v>0</v>
      </c>
      <c r="T107">
        <v>0</v>
      </c>
      <c r="U107"/>
      <c r="V107">
        <v>0</v>
      </c>
      <c r="W107"/>
      <c r="X107"/>
      <c r="Y107" s="35">
        <v>44546</v>
      </c>
      <c r="Z107" s="31">
        <v>0.60699074074074078</v>
      </c>
      <c r="AA107"/>
      <c r="AB107" s="8">
        <v>1</v>
      </c>
      <c r="AC107" s="2"/>
      <c r="AD107" s="2">
        <v>3.3322778758036411</v>
      </c>
      <c r="AE107" s="2">
        <v>6.1653151183557338</v>
      </c>
      <c r="AF107" s="2">
        <v>2.8330372425520927</v>
      </c>
      <c r="AG107" s="2">
        <v>0.28139646859187678</v>
      </c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C107" s="6"/>
      <c r="BD107" s="6"/>
      <c r="BE107" s="6"/>
      <c r="BF107" s="6"/>
      <c r="BG107" s="6"/>
      <c r="BH107" s="1"/>
      <c r="BI107" s="1"/>
      <c r="BJ107" s="1"/>
      <c r="BK107" s="1"/>
      <c r="BL107" s="36"/>
      <c r="BM107" s="36"/>
      <c r="BN107" s="37"/>
      <c r="BO107" s="15"/>
      <c r="BP107" s="1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</row>
    <row r="108" spans="1:133" s="8" customFormat="1">
      <c r="A108">
        <v>110</v>
      </c>
      <c r="B108">
        <v>1</v>
      </c>
      <c r="C108" t="s">
        <v>796</v>
      </c>
      <c r="D108" t="s">
        <v>25</v>
      </c>
      <c r="E108"/>
      <c r="F108"/>
      <c r="G108">
        <v>0.5</v>
      </c>
      <c r="H108">
        <v>0.5</v>
      </c>
      <c r="I108">
        <v>3680</v>
      </c>
      <c r="J108">
        <v>7469</v>
      </c>
      <c r="K108"/>
      <c r="L108">
        <v>3369</v>
      </c>
      <c r="M108">
        <v>3.238</v>
      </c>
      <c r="N108">
        <v>6.6070000000000002</v>
      </c>
      <c r="O108">
        <v>3.3679999999999999</v>
      </c>
      <c r="P108"/>
      <c r="Q108">
        <v>0.23599999999999999</v>
      </c>
      <c r="R108">
        <v>1</v>
      </c>
      <c r="S108">
        <v>0</v>
      </c>
      <c r="T108">
        <v>0</v>
      </c>
      <c r="U108"/>
      <c r="V108">
        <v>0</v>
      </c>
      <c r="W108"/>
      <c r="X108"/>
      <c r="Y108" s="35">
        <v>44546</v>
      </c>
      <c r="Z108" s="31">
        <v>0.61427083333333332</v>
      </c>
      <c r="AA108"/>
      <c r="AB108" s="8">
        <v>1</v>
      </c>
      <c r="AC108" s="2"/>
      <c r="AD108" s="2">
        <v>3.0003079536977615</v>
      </c>
      <c r="AE108" s="2">
        <v>6.1847715453382452</v>
      </c>
      <c r="AF108" s="2">
        <v>3.1844635916404838</v>
      </c>
      <c r="AG108" s="2">
        <v>0.2878071293369831</v>
      </c>
      <c r="AH108" s="6"/>
      <c r="AI108" s="6"/>
      <c r="AJ108" s="6">
        <v>0.41282749431460197</v>
      </c>
      <c r="AK108" s="6"/>
      <c r="AL108" s="6"/>
      <c r="AM108" s="6"/>
      <c r="AN108" s="6"/>
      <c r="AO108" s="6">
        <v>1.049330366184146</v>
      </c>
      <c r="AP108" s="6"/>
      <c r="AQ108" s="6"/>
      <c r="AR108" s="6"/>
      <c r="AS108" s="6"/>
      <c r="AT108" s="6">
        <v>1.6527348234767429</v>
      </c>
      <c r="AU108" s="6"/>
      <c r="AV108" s="6"/>
      <c r="AW108" s="6"/>
      <c r="AX108" s="6"/>
      <c r="AY108" s="6">
        <v>1.7331825622368746</v>
      </c>
      <c r="AZ108" s="6"/>
      <c r="BA108" s="6"/>
      <c r="BC108" s="6">
        <v>2.9941276625947264</v>
      </c>
      <c r="BD108" s="6">
        <v>6.1524915642081677</v>
      </c>
      <c r="BE108" s="6">
        <v>3.1583639016134417</v>
      </c>
      <c r="BF108" s="6">
        <v>0.2853344459067278</v>
      </c>
      <c r="BG108" s="6"/>
      <c r="BH108" s="1">
        <v>27</v>
      </c>
      <c r="BI108" s="1"/>
      <c r="BJ108" s="1"/>
      <c r="BK108" s="1"/>
      <c r="BL108" s="36"/>
      <c r="BM108" s="36"/>
      <c r="BN108" s="37"/>
      <c r="BO108" s="15"/>
      <c r="BP108" s="1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</row>
    <row r="109" spans="1:133" s="8" customFormat="1">
      <c r="A109">
        <v>111</v>
      </c>
      <c r="B109">
        <v>1</v>
      </c>
      <c r="C109" t="s">
        <v>796</v>
      </c>
      <c r="D109" t="s">
        <v>25</v>
      </c>
      <c r="E109"/>
      <c r="F109"/>
      <c r="G109">
        <v>0.5</v>
      </c>
      <c r="H109">
        <v>0.5</v>
      </c>
      <c r="I109">
        <v>3666</v>
      </c>
      <c r="J109">
        <v>7396</v>
      </c>
      <c r="K109"/>
      <c r="L109">
        <v>3315</v>
      </c>
      <c r="M109">
        <v>3.2269999999999999</v>
      </c>
      <c r="N109">
        <v>6.5449999999999999</v>
      </c>
      <c r="O109">
        <v>3.3180000000000001</v>
      </c>
      <c r="P109"/>
      <c r="Q109">
        <v>0.23100000000000001</v>
      </c>
      <c r="R109">
        <v>1</v>
      </c>
      <c r="S109">
        <v>0</v>
      </c>
      <c r="T109">
        <v>0</v>
      </c>
      <c r="U109"/>
      <c r="V109">
        <v>0</v>
      </c>
      <c r="W109"/>
      <c r="X109"/>
      <c r="Y109" s="35">
        <v>44546</v>
      </c>
      <c r="Z109" s="31">
        <v>0.62194444444444441</v>
      </c>
      <c r="AA109"/>
      <c r="AB109" s="8">
        <v>1</v>
      </c>
      <c r="AC109" s="2"/>
      <c r="AD109" s="2">
        <v>2.9879473714916913</v>
      </c>
      <c r="AE109" s="2">
        <v>6.120211583078091</v>
      </c>
      <c r="AF109" s="2">
        <v>3.1322642115863997</v>
      </c>
      <c r="AG109" s="2">
        <v>0.28286176247647249</v>
      </c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C109" s="6"/>
      <c r="BD109" s="6"/>
      <c r="BE109" s="6"/>
      <c r="BF109" s="6"/>
      <c r="BG109" s="6"/>
      <c r="BH109" s="1"/>
      <c r="BI109" s="1"/>
      <c r="BJ109" s="1"/>
      <c r="BK109" s="1"/>
      <c r="BL109" s="36"/>
      <c r="BM109" s="36"/>
      <c r="BN109" s="37"/>
      <c r="BO109" s="15"/>
      <c r="BP109" s="1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</row>
    <row r="110" spans="1:133" s="8" customFormat="1">
      <c r="A110">
        <v>103</v>
      </c>
      <c r="B110">
        <v>1</v>
      </c>
      <c r="C110" t="s">
        <v>796</v>
      </c>
      <c r="D110" t="s">
        <v>25</v>
      </c>
      <c r="E110"/>
      <c r="F110"/>
      <c r="G110">
        <v>0.5</v>
      </c>
      <c r="H110">
        <v>0.5</v>
      </c>
      <c r="I110">
        <v>4326</v>
      </c>
      <c r="J110">
        <v>7658</v>
      </c>
      <c r="K110"/>
      <c r="L110">
        <v>3201</v>
      </c>
      <c r="M110">
        <v>3.734</v>
      </c>
      <c r="N110">
        <v>6.7670000000000003</v>
      </c>
      <c r="O110">
        <v>3.0329999999999999</v>
      </c>
      <c r="P110"/>
      <c r="Q110">
        <v>0.219</v>
      </c>
      <c r="R110">
        <v>1</v>
      </c>
      <c r="S110">
        <v>0</v>
      </c>
      <c r="T110">
        <v>0</v>
      </c>
      <c r="U110"/>
      <c r="V110">
        <v>0</v>
      </c>
      <c r="W110"/>
      <c r="X110"/>
      <c r="Y110" s="35">
        <v>44586</v>
      </c>
      <c r="Z110" s="31">
        <v>0.62221064814814808</v>
      </c>
      <c r="AA110"/>
      <c r="AB110" s="8">
        <v>1</v>
      </c>
      <c r="AC110" s="2"/>
      <c r="AD110" s="2">
        <v>3.6356518121561114</v>
      </c>
      <c r="AE110" s="2">
        <v>6.478454932066164</v>
      </c>
      <c r="AF110" s="2">
        <v>2.8428031199100525</v>
      </c>
      <c r="AG110" s="2">
        <v>0.28575893760299825</v>
      </c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C110" s="6"/>
      <c r="BD110" s="6"/>
      <c r="BE110" s="6"/>
      <c r="BF110" s="6"/>
      <c r="BG110" s="6"/>
      <c r="BH110" s="1"/>
      <c r="BI110" s="1"/>
      <c r="BJ110" s="1"/>
      <c r="BK110" s="1"/>
      <c r="BL110" s="36"/>
      <c r="BM110" s="36"/>
      <c r="BN110" s="37"/>
      <c r="BO110" s="15"/>
      <c r="BP110" s="1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</row>
    <row r="111" spans="1:133" s="8" customFormat="1">
      <c r="A111">
        <v>104</v>
      </c>
      <c r="B111">
        <v>1</v>
      </c>
      <c r="C111" t="s">
        <v>796</v>
      </c>
      <c r="D111" t="s">
        <v>25</v>
      </c>
      <c r="E111"/>
      <c r="F111"/>
      <c r="G111">
        <v>0.5</v>
      </c>
      <c r="H111">
        <v>0.5</v>
      </c>
      <c r="I111">
        <v>3951</v>
      </c>
      <c r="J111">
        <v>7640</v>
      </c>
      <c r="K111"/>
      <c r="L111">
        <v>3231</v>
      </c>
      <c r="M111">
        <v>3.4460000000000002</v>
      </c>
      <c r="N111">
        <v>6.7510000000000003</v>
      </c>
      <c r="O111">
        <v>3.306</v>
      </c>
      <c r="P111"/>
      <c r="Q111">
        <v>0.222</v>
      </c>
      <c r="R111">
        <v>1</v>
      </c>
      <c r="S111">
        <v>0</v>
      </c>
      <c r="T111">
        <v>0</v>
      </c>
      <c r="U111"/>
      <c r="V111">
        <v>0</v>
      </c>
      <c r="W111"/>
      <c r="X111"/>
      <c r="Y111" s="35">
        <v>44586</v>
      </c>
      <c r="Z111" s="31">
        <v>0.62954861111111116</v>
      </c>
      <c r="AA111"/>
      <c r="AB111" s="8">
        <v>1</v>
      </c>
      <c r="AC111" s="2"/>
      <c r="AD111" s="2">
        <v>3.2899360147971666</v>
      </c>
      <c r="AE111" s="2">
        <v>6.4622134465070884</v>
      </c>
      <c r="AF111" s="2">
        <v>3.1722774317099218</v>
      </c>
      <c r="AG111" s="2">
        <v>0.28858502614731402</v>
      </c>
      <c r="AH111" s="6"/>
      <c r="AI111" s="6"/>
      <c r="AJ111" s="6">
        <v>2.5829427348596976</v>
      </c>
      <c r="AK111" s="6"/>
      <c r="AL111" s="6"/>
      <c r="AM111" s="6"/>
      <c r="AN111" s="6"/>
      <c r="AO111" s="6">
        <v>0.48750614292450611</v>
      </c>
      <c r="AP111" s="6"/>
      <c r="AQ111" s="6"/>
      <c r="AR111" s="6"/>
      <c r="AS111" s="6"/>
      <c r="AT111" s="6">
        <v>3.5750416109177952</v>
      </c>
      <c r="AU111" s="6"/>
      <c r="AV111" s="6"/>
      <c r="AW111" s="6"/>
      <c r="AX111" s="6"/>
      <c r="AY111" s="6">
        <v>2.1112083444495355</v>
      </c>
      <c r="AZ111" s="6"/>
      <c r="BA111" s="6"/>
      <c r="BC111" s="6">
        <v>3.2479891647176147</v>
      </c>
      <c r="BD111" s="6">
        <v>6.4780037796895229</v>
      </c>
      <c r="BE111" s="6">
        <v>3.2300146149719078</v>
      </c>
      <c r="BF111" s="6">
        <v>0.28557053170004387</v>
      </c>
      <c r="BG111" s="6"/>
      <c r="BH111" s="1">
        <v>28</v>
      </c>
      <c r="BI111" s="1"/>
      <c r="BJ111" s="1"/>
      <c r="BK111" s="1"/>
      <c r="BL111" s="36"/>
      <c r="BM111" s="36"/>
      <c r="BN111" s="37"/>
      <c r="BO111" s="15"/>
      <c r="BP111" s="1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</row>
    <row r="112" spans="1:133" s="8" customFormat="1">
      <c r="A112">
        <v>105</v>
      </c>
      <c r="B112">
        <v>1</v>
      </c>
      <c r="C112" t="s">
        <v>796</v>
      </c>
      <c r="D112" t="s">
        <v>25</v>
      </c>
      <c r="E112"/>
      <c r="F112"/>
      <c r="G112">
        <v>0.5</v>
      </c>
      <c r="H112">
        <v>0.5</v>
      </c>
      <c r="I112">
        <v>3860</v>
      </c>
      <c r="J112">
        <v>7675</v>
      </c>
      <c r="K112"/>
      <c r="L112">
        <v>3167</v>
      </c>
      <c r="M112">
        <v>3.3769999999999998</v>
      </c>
      <c r="N112">
        <v>6.7809999999999997</v>
      </c>
      <c r="O112">
        <v>3.4039999999999999</v>
      </c>
      <c r="P112"/>
      <c r="Q112">
        <v>0.215</v>
      </c>
      <c r="R112">
        <v>1</v>
      </c>
      <c r="S112">
        <v>0</v>
      </c>
      <c r="T112">
        <v>0</v>
      </c>
      <c r="U112"/>
      <c r="V112">
        <v>0</v>
      </c>
      <c r="W112"/>
      <c r="X112"/>
      <c r="Y112" s="35">
        <v>44586</v>
      </c>
      <c r="Z112" s="31">
        <v>0.63738425925925923</v>
      </c>
      <c r="AA112"/>
      <c r="AB112" s="8">
        <v>1</v>
      </c>
      <c r="AC112" s="2"/>
      <c r="AD112" s="2">
        <v>3.2060423146380628</v>
      </c>
      <c r="AE112" s="2">
        <v>6.4937941128719565</v>
      </c>
      <c r="AF112" s="2">
        <v>3.2877517982338937</v>
      </c>
      <c r="AG112" s="2">
        <v>0.28255603725277378</v>
      </c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C112" s="6"/>
      <c r="BD112" s="6"/>
      <c r="BE112" s="6"/>
      <c r="BF112" s="6"/>
      <c r="BG112" s="6"/>
      <c r="BH112" s="1"/>
      <c r="BI112" s="1"/>
      <c r="BJ112" s="1"/>
      <c r="BK112" s="1"/>
      <c r="BL112" s="36"/>
      <c r="BM112" s="36"/>
      <c r="BN112" s="37"/>
      <c r="BO112" s="15"/>
      <c r="BP112" s="1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</row>
    <row r="113" spans="1:133" s="8" customFormat="1">
      <c r="A113">
        <v>163</v>
      </c>
      <c r="B113">
        <v>2</v>
      </c>
      <c r="C113" t="s">
        <v>796</v>
      </c>
      <c r="D113" t="s">
        <v>25</v>
      </c>
      <c r="E113"/>
      <c r="F113"/>
      <c r="G113">
        <v>0.5</v>
      </c>
      <c r="H113">
        <v>0.5</v>
      </c>
      <c r="I113">
        <v>3723</v>
      </c>
      <c r="J113">
        <v>7161</v>
      </c>
      <c r="K113"/>
      <c r="L113">
        <v>2880</v>
      </c>
      <c r="M113">
        <v>3.2709999999999999</v>
      </c>
      <c r="N113">
        <v>6.3449999999999998</v>
      </c>
      <c r="O113">
        <v>3.0739999999999998</v>
      </c>
      <c r="P113"/>
      <c r="Q113">
        <v>0.185</v>
      </c>
      <c r="R113">
        <v>1</v>
      </c>
      <c r="S113">
        <v>0</v>
      </c>
      <c r="T113">
        <v>0</v>
      </c>
      <c r="U113"/>
      <c r="V113">
        <v>0</v>
      </c>
      <c r="W113"/>
      <c r="X113"/>
      <c r="Y113" s="35">
        <v>44588</v>
      </c>
      <c r="Z113" s="31">
        <v>0.17266203703703706</v>
      </c>
      <c r="AA113"/>
      <c r="AB113" s="8">
        <v>1</v>
      </c>
      <c r="AC113" s="2"/>
      <c r="AD113" s="2">
        <v>3.1445717606975632</v>
      </c>
      <c r="AE113" s="2">
        <v>6.0364912130228667</v>
      </c>
      <c r="AF113" s="2">
        <v>2.8919194523253036</v>
      </c>
      <c r="AG113" s="2">
        <v>0.2662285503718021</v>
      </c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C113" s="6"/>
      <c r="BD113" s="6"/>
      <c r="BE113" s="6"/>
      <c r="BF113" s="6"/>
      <c r="BG113" s="6"/>
      <c r="BH113" s="1"/>
      <c r="BI113" s="1"/>
      <c r="BJ113" s="1"/>
      <c r="BK113" s="1"/>
      <c r="BL113" s="36"/>
      <c r="BM113" s="36"/>
      <c r="BN113" s="37"/>
      <c r="BO113" s="15"/>
      <c r="BP113" s="1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</row>
    <row r="114" spans="1:133" s="8" customFormat="1">
      <c r="A114">
        <v>164</v>
      </c>
      <c r="B114">
        <v>2</v>
      </c>
      <c r="C114" t="s">
        <v>796</v>
      </c>
      <c r="D114" t="s">
        <v>25</v>
      </c>
      <c r="E114"/>
      <c r="F114"/>
      <c r="G114">
        <v>0.5</v>
      </c>
      <c r="H114">
        <v>0.5</v>
      </c>
      <c r="I114">
        <v>3614</v>
      </c>
      <c r="J114">
        <v>7053</v>
      </c>
      <c r="K114"/>
      <c r="L114">
        <v>2836</v>
      </c>
      <c r="M114">
        <v>3.1880000000000002</v>
      </c>
      <c r="N114">
        <v>6.2530000000000001</v>
      </c>
      <c r="O114">
        <v>3.0659999999999998</v>
      </c>
      <c r="P114"/>
      <c r="Q114">
        <v>0.18099999999999999</v>
      </c>
      <c r="R114">
        <v>1</v>
      </c>
      <c r="S114">
        <v>0</v>
      </c>
      <c r="T114">
        <v>0</v>
      </c>
      <c r="U114"/>
      <c r="V114">
        <v>0</v>
      </c>
      <c r="W114"/>
      <c r="X114"/>
      <c r="Y114" s="35">
        <v>44588</v>
      </c>
      <c r="Z114" s="31">
        <v>0.17987268518518518</v>
      </c>
      <c r="AA114"/>
      <c r="AB114" s="8">
        <v>1</v>
      </c>
      <c r="AC114" s="2"/>
      <c r="AD114" s="2">
        <v>3.0443570298470206</v>
      </c>
      <c r="AE114" s="2">
        <v>5.9367841710584575</v>
      </c>
      <c r="AF114" s="2">
        <v>2.8924271412114368</v>
      </c>
      <c r="AG114" s="2">
        <v>0.26157603150999698</v>
      </c>
      <c r="AH114" s="6"/>
      <c r="AI114" s="6"/>
      <c r="AJ114" s="6">
        <v>1.6442165586131525</v>
      </c>
      <c r="AK114" s="6"/>
      <c r="AL114" s="6"/>
      <c r="AM114" s="6"/>
      <c r="AN114" s="6"/>
      <c r="AO114" s="6">
        <v>0.18643482316823037</v>
      </c>
      <c r="AP114" s="6"/>
      <c r="AQ114" s="6"/>
      <c r="AR114" s="6"/>
      <c r="AS114" s="6"/>
      <c r="AT114" s="6">
        <v>2.0776798802358858</v>
      </c>
      <c r="AU114" s="6"/>
      <c r="AV114" s="6"/>
      <c r="AW114" s="6"/>
      <c r="AX114" s="6"/>
      <c r="AY114" s="6">
        <v>1.961343118268206</v>
      </c>
      <c r="AZ114" s="6"/>
      <c r="BA114" s="6"/>
      <c r="BC114" s="6">
        <v>3.0195331974345008</v>
      </c>
      <c r="BD114" s="6">
        <v>5.9423234511675922</v>
      </c>
      <c r="BE114" s="6">
        <v>2.9227902537330905</v>
      </c>
      <c r="BF114" s="6">
        <v>0.26416663860350209</v>
      </c>
      <c r="BG114" s="6"/>
      <c r="BH114" s="1"/>
      <c r="BI114" s="1"/>
      <c r="BJ114" s="1"/>
      <c r="BK114" s="1"/>
      <c r="BL114" s="36"/>
      <c r="BM114" s="36"/>
      <c r="BN114" s="37"/>
      <c r="BO114" s="15"/>
      <c r="BP114" s="1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</row>
    <row r="115" spans="1:133" s="8" customFormat="1">
      <c r="A115">
        <v>165</v>
      </c>
      <c r="B115">
        <v>2</v>
      </c>
      <c r="C115" t="s">
        <v>796</v>
      </c>
      <c r="D115" t="s">
        <v>25</v>
      </c>
      <c r="E115"/>
      <c r="F115"/>
      <c r="G115">
        <v>0.5</v>
      </c>
      <c r="H115">
        <v>0.5</v>
      </c>
      <c r="I115">
        <v>3560</v>
      </c>
      <c r="J115">
        <v>7065</v>
      </c>
      <c r="K115"/>
      <c r="L115">
        <v>2885</v>
      </c>
      <c r="M115">
        <v>3.1459999999999999</v>
      </c>
      <c r="N115">
        <v>6.2640000000000002</v>
      </c>
      <c r="O115">
        <v>3.1179999999999999</v>
      </c>
      <c r="P115"/>
      <c r="Q115">
        <v>0.186</v>
      </c>
      <c r="R115">
        <v>1</v>
      </c>
      <c r="S115">
        <v>0</v>
      </c>
      <c r="T115">
        <v>0</v>
      </c>
      <c r="U115"/>
      <c r="V115">
        <v>0</v>
      </c>
      <c r="W115"/>
      <c r="X115"/>
      <c r="Y115" s="35">
        <v>44588</v>
      </c>
      <c r="Z115" s="31">
        <v>0.18751157407407407</v>
      </c>
      <c r="AA115"/>
      <c r="AB115" s="8">
        <v>1</v>
      </c>
      <c r="AC115" s="2"/>
      <c r="AD115" s="2">
        <v>2.9947093650219814</v>
      </c>
      <c r="AE115" s="2">
        <v>5.947862731276726</v>
      </c>
      <c r="AF115" s="2">
        <v>2.9531533662547447</v>
      </c>
      <c r="AG115" s="2">
        <v>0.26675724569700721</v>
      </c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C115" s="6"/>
      <c r="BD115" s="6"/>
      <c r="BE115" s="6"/>
      <c r="BF115" s="6"/>
      <c r="BG115" s="6"/>
      <c r="BH115" s="1"/>
      <c r="BI115" s="1"/>
      <c r="BJ115" s="1"/>
      <c r="BK115" s="1"/>
      <c r="BL115" s="36"/>
      <c r="BM115" s="36"/>
      <c r="BN115" s="37"/>
      <c r="BO115" s="15"/>
      <c r="BP115" s="1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</row>
    <row r="116" spans="1:133" s="8" customFormat="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 s="35"/>
      <c r="Z116" s="31"/>
      <c r="AA116"/>
      <c r="AC116" s="2"/>
      <c r="AD116" s="2"/>
      <c r="AE116" s="2"/>
      <c r="AF116" s="2"/>
      <c r="AG116" s="2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C116" s="6"/>
      <c r="BD116" s="6"/>
      <c r="BE116" s="6"/>
      <c r="BF116" s="6"/>
      <c r="BG116" s="6"/>
      <c r="BH116" s="1"/>
      <c r="BI116" s="1"/>
      <c r="BJ116" s="1"/>
      <c r="BK116" s="1"/>
      <c r="BL116" s="36"/>
      <c r="BM116" s="36"/>
      <c r="BN116" s="37"/>
      <c r="BO116" s="15"/>
      <c r="BP116" s="1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</row>
    <row r="117" spans="1:133" s="8" customFormat="1" ht="15.75" customHeight="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 s="35"/>
      <c r="Z117" s="31"/>
      <c r="AA117"/>
      <c r="AC117" s="2"/>
      <c r="AD117" s="2"/>
      <c r="AE117" s="2"/>
      <c r="AF117" s="2"/>
      <c r="AG117" s="2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C117" s="6"/>
      <c r="BD117" s="6"/>
      <c r="BE117" s="6"/>
      <c r="BF117" s="6"/>
      <c r="BG117" s="6"/>
      <c r="BH117" s="1"/>
      <c r="BI117" s="1"/>
      <c r="BJ117" s="1"/>
      <c r="BK117" s="1"/>
      <c r="BL117" s="36"/>
      <c r="BM117" s="36"/>
      <c r="BN117" s="37"/>
      <c r="BO117" s="15"/>
      <c r="BP117" s="1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</row>
    <row r="118" spans="1:133" s="8" customFormat="1" ht="15.75" customHeight="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 s="35"/>
      <c r="Z118" s="31"/>
      <c r="AA118"/>
      <c r="AC118" s="2"/>
      <c r="AD118" s="2"/>
      <c r="AE118" s="2"/>
      <c r="AF118" s="2"/>
      <c r="AG118" s="2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C118" s="6"/>
      <c r="BD118" s="6"/>
      <c r="BE118" s="6"/>
      <c r="BF118" s="6"/>
      <c r="BG118" s="6"/>
      <c r="BH118" s="13"/>
      <c r="BI118" s="6"/>
      <c r="BJ118" s="6"/>
      <c r="BK118" s="6"/>
      <c r="BL118" s="6"/>
      <c r="BM118" s="6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</row>
    <row r="119" spans="1:133" s="8" customFormat="1" ht="15.75" customHeigh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 s="35"/>
      <c r="Z119" s="31"/>
      <c r="AA119"/>
      <c r="AC119" s="2"/>
      <c r="AD119" s="2"/>
      <c r="AE119" s="2"/>
      <c r="AF119" s="2"/>
      <c r="AG119" s="2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C119" s="6"/>
      <c r="BD119" s="6"/>
      <c r="BE119" s="6"/>
      <c r="BF119" s="6"/>
      <c r="BG119" s="6"/>
      <c r="BH119" s="13"/>
      <c r="BI119" s="6"/>
      <c r="BJ119" s="6"/>
      <c r="BK119" s="6"/>
      <c r="BL119" s="6"/>
      <c r="BM119" s="6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</row>
    <row r="120" spans="1:133" s="8" customFormat="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 s="35"/>
      <c r="Z120" s="31"/>
      <c r="AA120"/>
      <c r="AC120" s="2"/>
      <c r="AD120" s="2"/>
      <c r="AE120" s="2"/>
      <c r="AF120" s="2"/>
      <c r="AG120" s="2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C120" s="6"/>
      <c r="BD120" s="6"/>
      <c r="BE120" s="6"/>
      <c r="BF120" s="6"/>
      <c r="BG120" s="6"/>
      <c r="BH120" s="13"/>
      <c r="BI120" s="6"/>
      <c r="BJ120" s="6"/>
      <c r="BK120" s="6"/>
      <c r="BL120" s="6"/>
      <c r="BM120" s="6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</row>
    <row r="121" spans="1:133" s="1" customFormat="1" ht="3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 s="31"/>
      <c r="AA121"/>
      <c r="AB121" s="8"/>
      <c r="AC121" s="6"/>
      <c r="AD121" s="14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8"/>
      <c r="BC121" s="6"/>
      <c r="BD121" s="6"/>
      <c r="BE121" s="6"/>
      <c r="BF121" s="6"/>
      <c r="BH121" s="1" t="s">
        <v>717</v>
      </c>
    </row>
    <row r="122" spans="1:133" s="23" customFormat="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 s="35"/>
      <c r="Z122" s="34"/>
      <c r="AA122"/>
      <c r="AB122" s="8"/>
      <c r="AC122" s="6"/>
      <c r="AD122" s="14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8"/>
      <c r="BC122" s="6"/>
      <c r="BD122" s="6"/>
      <c r="BE122" s="6"/>
      <c r="BF122" s="6"/>
      <c r="BG122" s="26" t="s">
        <v>26</v>
      </c>
      <c r="BH122" s="28">
        <f>MIN(BH32:BH120)</f>
        <v>2</v>
      </c>
      <c r="BI122" s="22"/>
      <c r="BJ122" s="29"/>
      <c r="BK122" s="16"/>
      <c r="BL122" s="33"/>
      <c r="BM122" s="33"/>
      <c r="BN122" s="33"/>
      <c r="BO122" s="33"/>
      <c r="BP122" s="32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  <c r="DD122" s="30"/>
      <c r="DE122" s="30"/>
      <c r="DF122" s="30"/>
      <c r="DG122" s="30"/>
      <c r="DH122" s="30"/>
      <c r="DI122" s="30"/>
      <c r="DJ122" s="30"/>
      <c r="DK122" s="30"/>
      <c r="DL122" s="30"/>
      <c r="DM122" s="30"/>
      <c r="DN122" s="30"/>
      <c r="DO122" s="30"/>
      <c r="DP122" s="30"/>
      <c r="DQ122" s="30"/>
      <c r="DR122" s="30"/>
      <c r="DS122" s="30"/>
      <c r="DT122" s="30"/>
      <c r="DU122" s="30"/>
      <c r="DV122" s="30"/>
      <c r="DW122" s="30"/>
      <c r="DX122" s="30"/>
      <c r="DY122" s="30"/>
      <c r="DZ122" s="30"/>
      <c r="EA122" s="30"/>
      <c r="EB122" s="30"/>
      <c r="EC122" s="30"/>
    </row>
    <row r="123" spans="1:133" s="23" customFormat="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 s="31"/>
      <c r="AA123" s="12"/>
      <c r="AB123" s="8"/>
      <c r="AC123" s="6"/>
      <c r="AD123" s="14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8"/>
      <c r="BC123" s="6"/>
      <c r="BD123" s="6"/>
      <c r="BE123" s="6"/>
      <c r="BF123" s="6"/>
      <c r="BG123" s="26" t="s">
        <v>28</v>
      </c>
      <c r="BH123" s="28">
        <f>MAX(BH32:BH120)</f>
        <v>28</v>
      </c>
      <c r="BI123" s="22"/>
      <c r="BJ123" s="29"/>
      <c r="BK123" s="16"/>
      <c r="BL123" s="33"/>
      <c r="BM123" s="33"/>
      <c r="BN123" s="33"/>
      <c r="BO123" s="33"/>
      <c r="BP123" s="32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  <c r="DD123" s="30"/>
      <c r="DE123" s="30"/>
      <c r="DF123" s="30"/>
      <c r="DG123" s="30"/>
      <c r="DH123" s="30"/>
      <c r="DI123" s="30"/>
      <c r="DJ123" s="30"/>
      <c r="DK123" s="30"/>
      <c r="DL123" s="30"/>
      <c r="DM123" s="30"/>
      <c r="DN123" s="30"/>
      <c r="DO123" s="30"/>
      <c r="DP123" s="30"/>
      <c r="DQ123" s="30"/>
      <c r="DR123" s="30"/>
      <c r="DS123" s="30"/>
      <c r="DT123" s="30"/>
      <c r="DU123" s="30"/>
      <c r="DV123" s="30"/>
      <c r="DW123" s="30"/>
      <c r="DX123" s="30"/>
      <c r="DY123" s="30"/>
      <c r="DZ123" s="30"/>
      <c r="EA123" s="30"/>
      <c r="EB123" s="30"/>
      <c r="EC123" s="30"/>
    </row>
    <row r="124" spans="1:133" s="23" customFormat="1" ht="160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5</v>
      </c>
      <c r="G124" s="1" t="s">
        <v>11</v>
      </c>
      <c r="H124" s="1" t="s">
        <v>12</v>
      </c>
      <c r="I124" s="1" t="s">
        <v>13</v>
      </c>
      <c r="J124" s="1" t="s">
        <v>14</v>
      </c>
      <c r="K124" s="1" t="s">
        <v>6</v>
      </c>
      <c r="L124" s="1" t="s">
        <v>15</v>
      </c>
      <c r="M124" s="1" t="s">
        <v>719</v>
      </c>
      <c r="N124" s="1" t="s">
        <v>720</v>
      </c>
      <c r="O124" s="1" t="s">
        <v>721</v>
      </c>
      <c r="P124" s="1" t="s">
        <v>722</v>
      </c>
      <c r="Q124" s="1" t="s">
        <v>723</v>
      </c>
      <c r="R124" s="1" t="s">
        <v>8</v>
      </c>
      <c r="S124" s="1" t="s">
        <v>20</v>
      </c>
      <c r="T124" s="1" t="s">
        <v>21</v>
      </c>
      <c r="U124" s="1" t="s">
        <v>9</v>
      </c>
      <c r="V124" s="1" t="s">
        <v>22</v>
      </c>
      <c r="W124" s="1" t="s">
        <v>23</v>
      </c>
      <c r="X124" s="1" t="s">
        <v>24</v>
      </c>
      <c r="Y124" s="1" t="s">
        <v>62</v>
      </c>
      <c r="Z124" s="1" t="s">
        <v>63</v>
      </c>
      <c r="AA124" s="1" t="s">
        <v>614</v>
      </c>
      <c r="AB124" s="1" t="s">
        <v>615</v>
      </c>
      <c r="AC124" s="1" t="s">
        <v>616</v>
      </c>
      <c r="AD124" s="1" t="s">
        <v>702</v>
      </c>
      <c r="AE124" s="1" t="s">
        <v>703</v>
      </c>
      <c r="AF124" s="1" t="s">
        <v>704</v>
      </c>
      <c r="AG124" s="1" t="s">
        <v>705</v>
      </c>
      <c r="AH124" s="1"/>
      <c r="AI124" s="1" t="s">
        <v>617</v>
      </c>
      <c r="AJ124" s="1" t="s">
        <v>618</v>
      </c>
      <c r="AK124" s="1" t="s">
        <v>619</v>
      </c>
      <c r="AL124" s="1" t="s">
        <v>620</v>
      </c>
      <c r="AM124" s="1"/>
      <c r="AN124" s="1" t="s">
        <v>692</v>
      </c>
      <c r="AO124" s="1" t="s">
        <v>693</v>
      </c>
      <c r="AP124" s="1" t="s">
        <v>694</v>
      </c>
      <c r="AQ124" s="1" t="s">
        <v>695</v>
      </c>
      <c r="AR124" s="1"/>
      <c r="AS124" s="1" t="s">
        <v>621</v>
      </c>
      <c r="AT124" s="1" t="s">
        <v>622</v>
      </c>
      <c r="AU124" s="1" t="s">
        <v>623</v>
      </c>
      <c r="AV124" s="1" t="s">
        <v>624</v>
      </c>
      <c r="AW124" s="1"/>
      <c r="AX124" s="1" t="s">
        <v>625</v>
      </c>
      <c r="AY124" s="1" t="s">
        <v>626</v>
      </c>
      <c r="AZ124" s="1" t="s">
        <v>627</v>
      </c>
      <c r="BA124" s="1" t="s">
        <v>628</v>
      </c>
      <c r="BB124" s="1"/>
      <c r="BC124" s="1" t="s">
        <v>629</v>
      </c>
      <c r="BD124" s="1" t="s">
        <v>630</v>
      </c>
      <c r="BE124" s="1" t="s">
        <v>631</v>
      </c>
      <c r="BF124" s="1" t="s">
        <v>632</v>
      </c>
      <c r="BG124" s="26"/>
      <c r="BH124" s="28"/>
      <c r="BI124" s="22"/>
      <c r="BJ124" s="29"/>
      <c r="BK124" s="16"/>
      <c r="BL124" s="33"/>
      <c r="BM124" s="33"/>
      <c r="BN124" s="33"/>
      <c r="BO124" s="33"/>
      <c r="BP124" s="32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</row>
    <row r="125" spans="1:133" s="23" customFormat="1">
      <c r="A125" s="19"/>
      <c r="B125" s="20"/>
      <c r="C125" s="19"/>
      <c r="D125" s="22"/>
      <c r="F125" s="16"/>
      <c r="I125" s="33"/>
      <c r="J125" s="33"/>
      <c r="K125" s="33"/>
      <c r="L125" s="33"/>
      <c r="M125" s="62"/>
      <c r="N125" s="62"/>
      <c r="O125" s="62"/>
      <c r="P125" s="62"/>
      <c r="Q125" s="62"/>
      <c r="S125" s="24"/>
      <c r="T125" s="24"/>
      <c r="U125" s="24"/>
      <c r="V125" s="25"/>
      <c r="W125" s="25"/>
      <c r="X125" s="26"/>
      <c r="Y125" s="27"/>
      <c r="Z125" s="27"/>
      <c r="AA125" s="22"/>
      <c r="AC125" s="16"/>
      <c r="AD125" s="62"/>
      <c r="AE125" s="62"/>
      <c r="AF125" s="62"/>
      <c r="AG125" s="62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2"/>
      <c r="BB125" s="16" t="s">
        <v>10</v>
      </c>
      <c r="BC125" s="66">
        <f>AVERAGE(BC71:BC115)</f>
        <v>3.0957007731319734</v>
      </c>
      <c r="BD125" s="66">
        <f>AVERAGE(BD71:BD115)</f>
        <v>6.14479829200042</v>
      </c>
      <c r="BE125" s="66">
        <f>AVERAGE(BE71:BE115)</f>
        <v>3.049097518868447</v>
      </c>
      <c r="BF125" s="66">
        <f>AVERAGE(BF71:BF115)</f>
        <v>0.30099335689552548</v>
      </c>
      <c r="BG125" s="26"/>
      <c r="BH125" s="28"/>
      <c r="BI125" s="22"/>
      <c r="BJ125" s="29"/>
      <c r="BK125" s="16"/>
      <c r="BL125" s="33"/>
      <c r="BM125" s="33"/>
      <c r="BN125" s="33"/>
      <c r="BO125" s="30"/>
      <c r="BP125" s="64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  <c r="DD125" s="30"/>
      <c r="DE125" s="30"/>
      <c r="DF125" s="30"/>
      <c r="DG125" s="30"/>
      <c r="DH125" s="30"/>
      <c r="DI125" s="30"/>
      <c r="DJ125" s="30"/>
      <c r="DK125" s="30"/>
      <c r="DL125" s="30"/>
      <c r="DM125" s="30"/>
      <c r="DN125" s="30"/>
      <c r="DO125" s="30"/>
      <c r="DP125" s="30"/>
      <c r="DQ125" s="30"/>
      <c r="DR125" s="30"/>
      <c r="DS125" s="30"/>
      <c r="DT125" s="30"/>
      <c r="DU125" s="30"/>
      <c r="DV125" s="30"/>
      <c r="DW125" s="30"/>
      <c r="DX125" s="30"/>
      <c r="DY125" s="30"/>
      <c r="DZ125" s="30"/>
      <c r="EA125" s="30"/>
      <c r="EB125" s="30"/>
      <c r="EC125" s="30"/>
    </row>
    <row r="126" spans="1:133" s="23" customFormat="1">
      <c r="A126" s="19"/>
      <c r="B126" s="20"/>
      <c r="C126" s="19"/>
      <c r="D126" s="22"/>
      <c r="F126" s="16"/>
      <c r="I126" s="33"/>
      <c r="J126" s="33"/>
      <c r="K126" s="33"/>
      <c r="L126" s="33"/>
      <c r="M126" s="62"/>
      <c r="N126" s="62"/>
      <c r="O126" s="62"/>
      <c r="P126" s="62"/>
      <c r="Q126" s="62"/>
      <c r="S126" s="24"/>
      <c r="T126" s="24"/>
      <c r="U126" s="24"/>
      <c r="V126" s="25"/>
      <c r="W126" s="25"/>
      <c r="X126" s="26"/>
      <c r="Y126" s="27"/>
      <c r="Z126" s="27"/>
      <c r="AA126" s="22"/>
      <c r="AC126" s="16"/>
      <c r="AD126" s="62"/>
      <c r="AE126" s="62"/>
      <c r="AF126" s="62"/>
      <c r="AG126" s="62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2"/>
      <c r="BB126" s="16" t="s">
        <v>27</v>
      </c>
      <c r="BC126" s="66">
        <f>STDEV(BC71:BC115)</f>
        <v>0.17904544791297713</v>
      </c>
      <c r="BD126" s="66">
        <f>STDEV(BD71:BD115)</f>
        <v>0.26417546111208878</v>
      </c>
      <c r="BE126" s="66">
        <f>STDEV(BE71:BE115)</f>
        <v>0.17168878543240196</v>
      </c>
      <c r="BF126" s="66">
        <f>STDEV(BF71:BF115)</f>
        <v>4.0867381077930726E-2</v>
      </c>
      <c r="BG126" s="26"/>
      <c r="BH126" s="29"/>
      <c r="BI126" s="22"/>
      <c r="BJ126" s="29"/>
      <c r="BK126" s="16"/>
      <c r="BL126" s="33"/>
      <c r="BM126" s="33"/>
      <c r="BN126" s="33"/>
      <c r="BO126" s="33"/>
      <c r="BP126" s="32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  <c r="DF126" s="30"/>
      <c r="DG126" s="30"/>
      <c r="DH126" s="30"/>
      <c r="DI126" s="30"/>
      <c r="DJ126" s="30"/>
      <c r="DK126" s="30"/>
      <c r="DL126" s="30"/>
      <c r="DM126" s="30"/>
      <c r="DN126" s="30"/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</row>
    <row r="127" spans="1:133" s="23" customFormat="1">
      <c r="A127" s="19"/>
      <c r="B127" s="20"/>
      <c r="C127" s="19"/>
      <c r="D127" s="22"/>
      <c r="F127" s="16"/>
      <c r="I127" s="33"/>
      <c r="J127" s="33"/>
      <c r="K127" s="33"/>
      <c r="L127" s="33"/>
      <c r="M127" s="62"/>
      <c r="N127" s="62"/>
      <c r="O127" s="62"/>
      <c r="P127" s="62"/>
      <c r="Q127" s="62"/>
      <c r="S127" s="24"/>
      <c r="T127" s="24"/>
      <c r="U127" s="24"/>
      <c r="V127" s="25"/>
      <c r="W127" s="25"/>
      <c r="X127" s="26"/>
      <c r="Y127" s="27"/>
      <c r="Z127" s="27"/>
      <c r="AA127" s="22"/>
      <c r="AC127" s="16"/>
      <c r="AD127" s="62"/>
      <c r="AE127" s="62"/>
      <c r="AF127" s="62"/>
      <c r="AG127" s="62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2"/>
      <c r="BB127" s="16" t="s">
        <v>39</v>
      </c>
      <c r="BC127" s="66">
        <f>100*BC126/BC125</f>
        <v>5.7836806924925686</v>
      </c>
      <c r="BD127" s="66">
        <f t="shared" ref="BD127:BF127" si="0">100*BD126/BD125</f>
        <v>4.2991722194690185</v>
      </c>
      <c r="BE127" s="66">
        <f t="shared" si="0"/>
        <v>5.6308066360605462</v>
      </c>
      <c r="BF127" s="66">
        <f t="shared" si="0"/>
        <v>13.577502672962899</v>
      </c>
      <c r="BG127" s="26"/>
      <c r="BH127" s="29"/>
      <c r="BI127" s="22"/>
      <c r="BJ127" s="29"/>
      <c r="BK127" s="16"/>
      <c r="BL127" s="33"/>
      <c r="BM127" s="33"/>
      <c r="BN127" s="33"/>
      <c r="BO127" s="33"/>
      <c r="BP127" s="32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  <c r="DD127" s="30"/>
      <c r="DE127" s="30"/>
      <c r="DF127" s="30"/>
      <c r="DG127" s="30"/>
      <c r="DH127" s="30"/>
      <c r="DI127" s="30"/>
      <c r="DJ127" s="30"/>
      <c r="DK127" s="30"/>
      <c r="DL127" s="30"/>
      <c r="DM127" s="30"/>
      <c r="DN127" s="30"/>
      <c r="DO127" s="30"/>
      <c r="DP127" s="30"/>
      <c r="DQ127" s="30"/>
      <c r="DR127" s="30"/>
      <c r="DS127" s="30"/>
      <c r="DT127" s="30"/>
      <c r="DU127" s="30"/>
      <c r="DV127" s="30"/>
      <c r="DW127" s="30"/>
      <c r="DX127" s="30"/>
      <c r="DY127" s="30"/>
      <c r="DZ127" s="30"/>
      <c r="EA127" s="30"/>
      <c r="EB127" s="30"/>
      <c r="EC127" s="30"/>
    </row>
    <row r="128" spans="1:133" s="23" customFormat="1">
      <c r="A128" s="19"/>
      <c r="B128" s="20"/>
      <c r="C128" s="19"/>
      <c r="D128" s="22"/>
      <c r="F128" s="16"/>
      <c r="I128" s="33"/>
      <c r="J128" s="33"/>
      <c r="K128" s="33"/>
      <c r="L128" s="33"/>
      <c r="M128" s="62"/>
      <c r="N128" s="62"/>
      <c r="O128" s="62"/>
      <c r="P128" s="62"/>
      <c r="Q128" s="62"/>
      <c r="S128" s="24"/>
      <c r="T128" s="24"/>
      <c r="U128" s="24"/>
      <c r="V128" s="25"/>
      <c r="W128" s="25"/>
      <c r="X128" s="26"/>
      <c r="Y128" s="27"/>
      <c r="Z128" s="27"/>
      <c r="AA128" s="22"/>
      <c r="AC128" s="16"/>
      <c r="AD128" s="62"/>
      <c r="AE128" s="62"/>
      <c r="AF128" s="62"/>
      <c r="AG128" s="62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2"/>
      <c r="BB128" s="16"/>
      <c r="BC128" s="66"/>
      <c r="BD128" s="66"/>
      <c r="BE128" s="66"/>
      <c r="BF128" s="66"/>
      <c r="BG128" s="26"/>
      <c r="BH128" s="29"/>
      <c r="BI128" s="22"/>
      <c r="BJ128" s="29"/>
      <c r="BK128" s="16"/>
      <c r="BL128" s="33"/>
      <c r="BM128" s="33"/>
      <c r="BN128" s="33"/>
      <c r="BO128" s="33"/>
      <c r="BP128" s="32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</row>
    <row r="129" spans="1:132" s="23" customFormat="1">
      <c r="A129" s="19"/>
      <c r="B129" s="20"/>
      <c r="C129" s="19"/>
      <c r="D129" s="22"/>
      <c r="F129" s="16"/>
      <c r="I129" s="33"/>
      <c r="J129" s="33"/>
      <c r="K129" s="33"/>
      <c r="L129" s="33"/>
      <c r="M129" s="62"/>
      <c r="N129" s="62"/>
      <c r="O129" s="62"/>
      <c r="P129" s="24"/>
      <c r="Q129" s="62"/>
      <c r="S129" s="24"/>
      <c r="T129" s="24"/>
      <c r="U129" s="24"/>
      <c r="V129" s="24"/>
      <c r="W129" s="24"/>
      <c r="X129" s="26"/>
      <c r="Y129" s="27"/>
      <c r="Z129" s="27"/>
      <c r="AA129" s="22"/>
      <c r="AC129" s="16"/>
      <c r="AD129" s="62"/>
      <c r="AE129" s="62"/>
      <c r="AF129" s="62"/>
      <c r="AG129" s="62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2" t="s">
        <v>33</v>
      </c>
      <c r="BB129" s="16" t="s">
        <v>29</v>
      </c>
      <c r="BC129" s="66">
        <f>BC125+(2*BC126)</f>
        <v>3.4537916689579276</v>
      </c>
      <c r="BD129" s="66">
        <f t="shared" ref="BD129:BF129" si="1">BD125+(2*BD126)</f>
        <v>6.6731492142245976</v>
      </c>
      <c r="BE129" s="66">
        <f t="shared" si="1"/>
        <v>3.3924750897332512</v>
      </c>
      <c r="BF129" s="66">
        <f t="shared" si="1"/>
        <v>0.38272811905138693</v>
      </c>
      <c r="BH129" s="29"/>
      <c r="BI129" s="21"/>
      <c r="BJ129" s="29"/>
      <c r="BK129" s="16"/>
      <c r="BL129" s="33"/>
      <c r="BM129" s="33"/>
      <c r="BN129" s="33"/>
      <c r="BO129" s="33"/>
      <c r="BP129" s="32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  <c r="DD129" s="30"/>
      <c r="DE129" s="30"/>
      <c r="DF129" s="30"/>
      <c r="DG129" s="30"/>
      <c r="DH129" s="30"/>
      <c r="DI129" s="30"/>
      <c r="DJ129" s="30"/>
      <c r="DK129" s="30"/>
      <c r="DL129" s="30"/>
      <c r="DM129" s="30"/>
      <c r="DN129" s="30"/>
      <c r="DO129" s="30"/>
      <c r="DP129" s="30"/>
      <c r="DQ129" s="30"/>
      <c r="DR129" s="30"/>
      <c r="DS129" s="30"/>
      <c r="DT129" s="30"/>
      <c r="DU129" s="30"/>
      <c r="DV129" s="30"/>
      <c r="DW129" s="30"/>
      <c r="DX129" s="30"/>
      <c r="DY129" s="30"/>
      <c r="DZ129" s="30"/>
      <c r="EA129" s="30"/>
      <c r="EB129" s="30"/>
    </row>
    <row r="130" spans="1:132" s="23" customFormat="1">
      <c r="A130" s="19"/>
      <c r="B130" s="20"/>
      <c r="C130" s="19"/>
      <c r="D130" s="22"/>
      <c r="F130" s="16"/>
      <c r="I130" s="33"/>
      <c r="J130" s="33"/>
      <c r="K130" s="33"/>
      <c r="L130" s="33"/>
      <c r="M130" s="62"/>
      <c r="N130" s="62"/>
      <c r="O130" s="62"/>
      <c r="P130" s="24"/>
      <c r="Q130" s="62"/>
      <c r="S130" s="24"/>
      <c r="T130" s="24"/>
      <c r="U130" s="24"/>
      <c r="V130" s="24"/>
      <c r="W130" s="24"/>
      <c r="X130" s="26"/>
      <c r="Y130" s="27"/>
      <c r="Z130" s="27"/>
      <c r="AA130" s="22"/>
      <c r="AC130" s="16"/>
      <c r="AD130" s="62"/>
      <c r="AE130" s="62"/>
      <c r="AF130" s="62"/>
      <c r="AG130" s="62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2"/>
      <c r="BB130" s="16" t="s">
        <v>31</v>
      </c>
      <c r="BC130" s="66">
        <f>BC125-(2*BC126)</f>
        <v>2.7376098773060193</v>
      </c>
      <c r="BD130" s="66">
        <f t="shared" ref="BD130:BF130" si="2">BD125-(2*BD126)</f>
        <v>5.6164473697762425</v>
      </c>
      <c r="BE130" s="66">
        <f t="shared" si="2"/>
        <v>2.7057199480036429</v>
      </c>
      <c r="BF130" s="66">
        <f t="shared" si="2"/>
        <v>0.21925859473966403</v>
      </c>
      <c r="BG130" s="29"/>
      <c r="BH130" s="29"/>
      <c r="BI130" s="29"/>
      <c r="BJ130" s="29"/>
      <c r="BK130" s="29"/>
      <c r="BL130" s="29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  <c r="DD130" s="30"/>
      <c r="DE130" s="30"/>
      <c r="DF130" s="30"/>
      <c r="DG130" s="30"/>
      <c r="DH130" s="30"/>
      <c r="DI130" s="30"/>
      <c r="DJ130" s="30"/>
      <c r="DK130" s="30"/>
      <c r="DL130" s="30"/>
      <c r="DM130" s="30"/>
      <c r="DN130" s="30"/>
      <c r="DO130" s="30"/>
      <c r="DP130" s="30"/>
      <c r="DQ130" s="30"/>
      <c r="DR130" s="30"/>
      <c r="DS130" s="30"/>
      <c r="DT130" s="30"/>
      <c r="DU130" s="30"/>
      <c r="DV130" s="30"/>
      <c r="DW130" s="30"/>
      <c r="DX130" s="30"/>
      <c r="DY130" s="30"/>
      <c r="DZ130" s="30"/>
      <c r="EA130" s="30"/>
      <c r="EB130" s="30"/>
    </row>
    <row r="131" spans="1:132" s="8" customFormat="1">
      <c r="A131" s="19"/>
      <c r="B131" s="20"/>
      <c r="C131" s="19"/>
      <c r="D131" s="22"/>
      <c r="E131" s="23"/>
      <c r="F131" s="16"/>
      <c r="G131" s="23"/>
      <c r="H131" s="23"/>
      <c r="I131" s="33"/>
      <c r="J131" s="33"/>
      <c r="K131" s="33"/>
      <c r="L131" s="33"/>
      <c r="M131" s="62"/>
      <c r="N131" s="62"/>
      <c r="O131" s="62"/>
      <c r="P131" s="24"/>
      <c r="Q131" s="62"/>
      <c r="R131" s="23"/>
      <c r="S131" s="24"/>
      <c r="T131" s="24"/>
      <c r="U131" s="24"/>
      <c r="V131" s="24"/>
      <c r="W131" s="24"/>
      <c r="X131" s="26"/>
      <c r="Y131" s="27"/>
      <c r="Z131" s="27"/>
      <c r="AA131" s="22"/>
      <c r="AB131" s="23"/>
      <c r="AC131" s="16"/>
      <c r="AD131" s="62"/>
      <c r="AE131" s="62"/>
      <c r="AF131" s="62"/>
      <c r="AG131" s="62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2" t="s">
        <v>34</v>
      </c>
      <c r="BA131" s="23"/>
      <c r="BB131" s="16" t="s">
        <v>30</v>
      </c>
      <c r="BC131" s="66">
        <f>BC125+(3*BC126)</f>
        <v>3.6328371168709048</v>
      </c>
      <c r="BD131" s="66">
        <f t="shared" ref="BD131:BF131" si="3">BD125+(3*BD126)</f>
        <v>6.9373246753366864</v>
      </c>
      <c r="BE131" s="66">
        <f t="shared" si="3"/>
        <v>3.564163875165653</v>
      </c>
      <c r="BF131" s="66">
        <f t="shared" si="3"/>
        <v>0.42359550012931768</v>
      </c>
      <c r="BG131" s="6"/>
      <c r="BH131" s="6"/>
      <c r="BI131" s="6"/>
      <c r="BJ131" s="6"/>
      <c r="BK131" s="6"/>
      <c r="BL131" s="6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</row>
    <row r="132" spans="1:132" s="8" customFormat="1">
      <c r="A132" s="19"/>
      <c r="B132" s="20"/>
      <c r="C132" s="19"/>
      <c r="D132" s="21"/>
      <c r="E132" s="23"/>
      <c r="F132" s="16"/>
      <c r="G132" s="19"/>
      <c r="H132" s="23"/>
      <c r="I132" s="33"/>
      <c r="J132" s="33"/>
      <c r="K132" s="33"/>
      <c r="L132" s="33"/>
      <c r="M132" s="62"/>
      <c r="N132" s="62"/>
      <c r="O132" s="62"/>
      <c r="P132" s="24"/>
      <c r="Q132" s="62"/>
      <c r="R132" s="24"/>
      <c r="S132" s="24"/>
      <c r="T132" s="24"/>
      <c r="U132" s="24"/>
      <c r="V132" s="24"/>
      <c r="W132" s="24"/>
      <c r="X132" s="26"/>
      <c r="Y132" s="23"/>
      <c r="Z132" s="23"/>
      <c r="AA132" s="21"/>
      <c r="AB132" s="23"/>
      <c r="AC132" s="16"/>
      <c r="AD132" s="62"/>
      <c r="AE132" s="62"/>
      <c r="AF132" s="62"/>
      <c r="AG132" s="62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1"/>
      <c r="BA132" s="23"/>
      <c r="BB132" s="16" t="s">
        <v>32</v>
      </c>
      <c r="BC132" s="66">
        <f>BC125-(3*BC126)</f>
        <v>2.5585644293930421</v>
      </c>
      <c r="BD132" s="66">
        <f t="shared" ref="BD132:BF132" si="4">BD125-(3*BD126)</f>
        <v>5.3522719086641537</v>
      </c>
      <c r="BE132" s="66">
        <f t="shared" si="4"/>
        <v>2.5340311625712411</v>
      </c>
      <c r="BF132" s="66">
        <f t="shared" si="4"/>
        <v>0.1783912136617333</v>
      </c>
      <c r="BG132" s="6"/>
      <c r="BH132" s="6"/>
      <c r="BI132" s="6"/>
      <c r="BJ132" s="6"/>
      <c r="BK132" s="6"/>
      <c r="BL132" s="6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</row>
    <row r="133" spans="1:132" s="8" customFormat="1">
      <c r="A133" s="19"/>
      <c r="B133" s="20"/>
      <c r="C133" s="19"/>
      <c r="D133" s="23"/>
      <c r="E133" s="21"/>
      <c r="F133" s="29"/>
      <c r="G133" s="19"/>
      <c r="H133" s="23"/>
      <c r="I133" s="19"/>
      <c r="J133" s="19"/>
      <c r="K133" s="23"/>
      <c r="L133" s="21"/>
      <c r="M133" s="28"/>
      <c r="N133" s="28"/>
      <c r="O133" s="28"/>
      <c r="P133" s="24"/>
      <c r="Q133" s="28"/>
      <c r="R133" s="24"/>
      <c r="S133" s="24"/>
      <c r="T133" s="24"/>
      <c r="U133" s="25"/>
      <c r="V133" s="25"/>
      <c r="W133" s="24"/>
      <c r="X133" s="23"/>
      <c r="Y133" s="23"/>
      <c r="Z133" s="23"/>
      <c r="AA133" s="23"/>
      <c r="AB133" s="23"/>
      <c r="AC133" s="29"/>
      <c r="AD133" s="28"/>
      <c r="AE133" s="28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3"/>
      <c r="BA133" s="23"/>
      <c r="BB133" s="29"/>
      <c r="BC133" s="67"/>
      <c r="BD133" s="67"/>
      <c r="BE133" s="67"/>
      <c r="BF133" s="67"/>
      <c r="BG133" s="6"/>
      <c r="BH133" s="6"/>
      <c r="BI133" s="6"/>
      <c r="BJ133" s="6"/>
      <c r="BK133" s="6"/>
      <c r="BL133" s="6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</row>
    <row r="134" spans="1:132" s="8" customFormat="1">
      <c r="A134" s="3"/>
      <c r="B134" s="4"/>
      <c r="C134" s="3"/>
      <c r="D134" s="5"/>
      <c r="E134" s="5"/>
      <c r="F134" s="3"/>
      <c r="G134" s="3"/>
      <c r="H134" s="3"/>
      <c r="I134" s="3"/>
      <c r="J134" s="3"/>
      <c r="K134" s="3"/>
      <c r="L134" s="5"/>
      <c r="M134" s="5"/>
      <c r="N134" s="6"/>
      <c r="O134" s="7"/>
      <c r="P134" s="7"/>
      <c r="R134" s="9"/>
      <c r="S134" s="9"/>
      <c r="T134" s="9"/>
      <c r="U134" s="10"/>
      <c r="V134" s="10"/>
      <c r="Y134" s="17"/>
      <c r="Z134" s="11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BB134" s="6"/>
      <c r="BC134" s="68"/>
      <c r="BD134" s="68"/>
      <c r="BE134" s="68"/>
      <c r="BF134" s="68"/>
      <c r="BG134" s="6"/>
      <c r="BH134" s="6"/>
      <c r="BI134" s="6" t="s">
        <v>808</v>
      </c>
      <c r="BJ134" s="6"/>
      <c r="BK134" s="6"/>
      <c r="BL134" s="6"/>
      <c r="BM134" s="15"/>
      <c r="BN134" s="15"/>
      <c r="BO134" s="15">
        <v>0.24071923037330925</v>
      </c>
      <c r="BP134" s="15">
        <v>0.44710025589689556</v>
      </c>
      <c r="BQ134" s="15">
        <v>0.6208165656397906</v>
      </c>
      <c r="BR134" s="15">
        <v>4.2876236496014838E-2</v>
      </c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</row>
    <row r="135" spans="1:132" s="8" customFormat="1">
      <c r="A135" s="3"/>
      <c r="B135" s="4"/>
      <c r="C135" s="3"/>
      <c r="D135" s="5"/>
      <c r="E135" s="5"/>
      <c r="F135" s="3"/>
      <c r="G135" s="3"/>
      <c r="H135" s="3"/>
      <c r="I135" s="3"/>
      <c r="J135" s="3"/>
      <c r="K135" s="3"/>
      <c r="L135" s="5"/>
      <c r="M135" s="5"/>
      <c r="N135" s="6"/>
      <c r="O135" s="7"/>
      <c r="P135" s="7"/>
      <c r="R135" s="9"/>
      <c r="S135" s="9"/>
      <c r="T135" s="9"/>
      <c r="U135" s="10"/>
      <c r="V135" s="10"/>
      <c r="Y135" s="17"/>
      <c r="Z135" s="11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23" t="s">
        <v>748</v>
      </c>
      <c r="BB135" s="6"/>
      <c r="BC135" s="68">
        <f>COUNT(BC71:BC115)</f>
        <v>15</v>
      </c>
      <c r="BD135" s="68">
        <f>COUNT(BD71:BD115)</f>
        <v>15</v>
      </c>
      <c r="BE135" s="68">
        <f>COUNT(BE71:BE115)</f>
        <v>15</v>
      </c>
      <c r="BF135" s="68">
        <f>COUNT(BF71:BF115)</f>
        <v>15</v>
      </c>
      <c r="BG135" s="6"/>
      <c r="BH135" s="6"/>
      <c r="BI135" s="6" t="s">
        <v>813</v>
      </c>
      <c r="BJ135" s="6"/>
      <c r="BK135" s="6"/>
      <c r="BL135" s="6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</row>
    <row r="136" spans="1:132" s="8" customFormat="1">
      <c r="A136" s="3"/>
      <c r="B136" s="4"/>
      <c r="C136" s="3"/>
      <c r="D136" s="5"/>
      <c r="E136" s="5"/>
      <c r="F136" s="3"/>
      <c r="G136" s="3"/>
      <c r="H136" s="3"/>
      <c r="I136" s="3"/>
      <c r="J136" s="3"/>
      <c r="K136" s="3"/>
      <c r="L136" s="5"/>
      <c r="M136" s="5"/>
      <c r="N136" s="6"/>
      <c r="O136" s="7"/>
      <c r="P136" s="7"/>
      <c r="R136" s="9"/>
      <c r="S136" s="9"/>
      <c r="T136" s="9"/>
      <c r="U136" s="10"/>
      <c r="V136" s="10"/>
      <c r="Y136" s="17"/>
      <c r="Z136" s="11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23" t="s">
        <v>749</v>
      </c>
      <c r="BB136" s="6"/>
      <c r="BC136" s="69">
        <f>TINV(0.02, (BC135-1))</f>
        <v>2.6244940675900517</v>
      </c>
      <c r="BD136" s="69">
        <f t="shared" ref="BD136:BF136" si="5">TINV(0.02, (BD135-1))</f>
        <v>2.6244940675900517</v>
      </c>
      <c r="BE136" s="69">
        <f t="shared" si="5"/>
        <v>2.6244940675900517</v>
      </c>
      <c r="BF136" s="69">
        <f t="shared" si="5"/>
        <v>2.6244940675900517</v>
      </c>
      <c r="BG136" s="6"/>
      <c r="BH136" s="6"/>
      <c r="BI136" s="6"/>
      <c r="BJ136" s="6"/>
      <c r="BK136" s="6"/>
      <c r="BL136" s="6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</row>
    <row r="137" spans="1:132" s="8" customFormat="1">
      <c r="A137" s="3"/>
      <c r="B137" s="4"/>
      <c r="C137" s="3"/>
      <c r="D137" s="5"/>
      <c r="E137" s="5"/>
      <c r="F137" s="3"/>
      <c r="G137" s="3"/>
      <c r="H137" s="3"/>
      <c r="I137" s="3"/>
      <c r="J137" s="3"/>
      <c r="K137" s="3"/>
      <c r="L137" s="5"/>
      <c r="M137" s="5"/>
      <c r="N137" s="6"/>
      <c r="O137" s="7"/>
      <c r="P137" s="7"/>
      <c r="R137" s="9"/>
      <c r="S137" s="9"/>
      <c r="T137" s="9"/>
      <c r="U137" s="10"/>
      <c r="V137" s="10"/>
      <c r="Y137" s="17"/>
      <c r="Z137" s="11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8" t="s">
        <v>746</v>
      </c>
      <c r="BB137" s="6"/>
      <c r="BC137" s="71">
        <f>BC136*BC126</f>
        <v>0.46990371587661206</v>
      </c>
      <c r="BD137" s="71">
        <f>BD136*BD126</f>
        <v>0.69332693049154337</v>
      </c>
      <c r="BE137" s="71">
        <f>BE136*BE126</f>
        <v>0.4505961988390802</v>
      </c>
      <c r="BF137" s="71">
        <f>BF136*BF126</f>
        <v>0.10725619919697112</v>
      </c>
      <c r="BG137" s="6"/>
      <c r="BH137" s="6"/>
      <c r="BI137" s="6"/>
      <c r="BJ137" s="6"/>
      <c r="BK137" s="6"/>
      <c r="BL137" s="6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</row>
    <row r="138" spans="1:132" s="8" customFormat="1">
      <c r="A138" s="3"/>
      <c r="B138" s="4"/>
      <c r="C138" s="3"/>
      <c r="D138" s="5"/>
      <c r="E138" s="5"/>
      <c r="F138" s="3"/>
      <c r="G138" s="3"/>
      <c r="H138" s="3"/>
      <c r="I138" s="3"/>
      <c r="J138" s="3"/>
      <c r="K138" s="3"/>
      <c r="L138" s="5"/>
      <c r="M138" s="5"/>
      <c r="N138" s="6"/>
      <c r="O138" s="7"/>
      <c r="P138" s="7"/>
      <c r="R138" s="9"/>
      <c r="S138" s="9"/>
      <c r="T138" s="9"/>
      <c r="U138" s="10"/>
      <c r="V138" s="10"/>
      <c r="Y138" s="17"/>
      <c r="Z138" s="11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8" t="s">
        <v>747</v>
      </c>
      <c r="BB138" s="6"/>
      <c r="BC138" s="68">
        <f>10*BC126</f>
        <v>1.7904544791297714</v>
      </c>
      <c r="BD138" s="68">
        <f>10*BD126</f>
        <v>2.6417546111208878</v>
      </c>
      <c r="BE138" s="68">
        <f>10*BE126</f>
        <v>1.7168878543240196</v>
      </c>
      <c r="BF138" s="68">
        <f>10*BF126</f>
        <v>0.40867381077930726</v>
      </c>
      <c r="BG138" s="6"/>
      <c r="BH138" s="6"/>
      <c r="BI138" s="6"/>
      <c r="BJ138" s="6"/>
      <c r="BK138" s="6"/>
      <c r="BL138" s="6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</row>
    <row r="139" spans="1:132" s="8" customFormat="1">
      <c r="A139" s="3"/>
      <c r="B139" s="4"/>
      <c r="C139" s="3"/>
      <c r="D139" s="5"/>
      <c r="E139" s="5"/>
      <c r="F139" s="3"/>
      <c r="G139" s="3"/>
      <c r="H139" s="3"/>
      <c r="I139" s="3"/>
      <c r="J139" s="3"/>
      <c r="K139" s="3"/>
      <c r="L139" s="5"/>
      <c r="M139" s="5"/>
      <c r="N139" s="6"/>
      <c r="O139" s="7"/>
      <c r="P139" s="7"/>
      <c r="R139" s="9"/>
      <c r="S139" s="9"/>
      <c r="T139" s="9"/>
      <c r="U139" s="10"/>
      <c r="V139" s="10"/>
      <c r="Y139" s="17"/>
      <c r="Z139" s="11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8" t="s">
        <v>750</v>
      </c>
      <c r="BB139" s="6"/>
      <c r="BC139" s="68">
        <f>BC125/BC137</f>
        <v>6.5879469953901078</v>
      </c>
      <c r="BD139" s="68">
        <f>BD125/BD137</f>
        <v>8.8627716907577554</v>
      </c>
      <c r="BE139" s="68">
        <f>BE125/BE137</f>
        <v>6.7668070141829144</v>
      </c>
      <c r="BF139" s="68">
        <f>BF125/BF137</f>
        <v>2.806302658019467</v>
      </c>
      <c r="BG139" s="6"/>
      <c r="BH139" s="6"/>
      <c r="BI139" s="6"/>
      <c r="BJ139" s="6"/>
      <c r="BK139" s="6"/>
      <c r="BL139" s="6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</row>
    <row r="140" spans="1:132" s="8" customFormat="1">
      <c r="A140" s="3"/>
      <c r="B140" s="4"/>
      <c r="C140" s="3"/>
      <c r="D140" s="5"/>
      <c r="E140" s="5"/>
      <c r="F140" s="3"/>
      <c r="G140" s="3"/>
      <c r="H140" s="3"/>
      <c r="I140" s="3"/>
      <c r="J140" s="3"/>
      <c r="K140" s="3"/>
      <c r="L140" s="5"/>
      <c r="M140" s="5"/>
      <c r="N140" s="6"/>
      <c r="O140" s="7"/>
      <c r="P140" s="7"/>
      <c r="R140" s="9"/>
      <c r="S140" s="9"/>
      <c r="T140" s="9"/>
      <c r="U140" s="10"/>
      <c r="V140" s="10"/>
      <c r="Y140" s="17"/>
      <c r="Z140" s="11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BB140" s="6"/>
      <c r="BC140" s="68"/>
      <c r="BD140" s="68"/>
      <c r="BE140" s="68"/>
      <c r="BF140" s="68"/>
      <c r="BG140" s="6"/>
      <c r="BH140" s="6"/>
      <c r="BI140" s="6"/>
      <c r="BJ140" s="6"/>
      <c r="BK140" s="6"/>
      <c r="BL140" s="6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</row>
    <row r="141" spans="1:132" s="8" customFormat="1">
      <c r="A141" s="3"/>
      <c r="B141" s="4"/>
      <c r="C141" s="3"/>
      <c r="D141" s="5"/>
      <c r="E141" s="5"/>
      <c r="F141" s="3"/>
      <c r="G141" s="3"/>
      <c r="H141" s="3"/>
      <c r="I141" s="3"/>
      <c r="J141" s="3"/>
      <c r="K141" s="3"/>
      <c r="L141" s="5"/>
      <c r="M141" s="5"/>
      <c r="N141" s="6"/>
      <c r="O141" s="7"/>
      <c r="P141" s="7"/>
      <c r="R141" s="9"/>
      <c r="S141" s="9"/>
      <c r="T141" s="9"/>
      <c r="U141" s="10"/>
      <c r="V141" s="10"/>
      <c r="Y141" s="17"/>
      <c r="Z141" s="11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BB141" s="6"/>
      <c r="BC141" s="68"/>
      <c r="BD141" s="68"/>
      <c r="BE141" s="68"/>
      <c r="BF141" s="68"/>
      <c r="BG141" s="6"/>
      <c r="BH141" s="6"/>
      <c r="BI141" s="6"/>
      <c r="BJ141" s="6"/>
      <c r="BK141" s="6"/>
      <c r="BL141" s="6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</row>
    <row r="142" spans="1:132" s="8" customFormat="1">
      <c r="A142" s="3"/>
      <c r="B142" s="4"/>
      <c r="C142" s="3"/>
      <c r="D142" s="5"/>
      <c r="E142" s="5"/>
      <c r="F142" s="3"/>
      <c r="G142" s="3"/>
      <c r="H142" s="3"/>
      <c r="I142" s="3"/>
      <c r="J142" s="3"/>
      <c r="K142" s="3"/>
      <c r="L142" s="5"/>
      <c r="M142" s="5"/>
      <c r="N142" s="6"/>
      <c r="O142" s="7"/>
      <c r="P142" s="7"/>
      <c r="R142" s="9"/>
      <c r="S142" s="9"/>
      <c r="T142" s="9"/>
      <c r="U142" s="10"/>
      <c r="V142" s="10"/>
      <c r="Y142" s="17"/>
      <c r="Z142" s="11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8" t="s">
        <v>775</v>
      </c>
      <c r="BB142" s="6"/>
      <c r="BC142" s="68">
        <f>(150*1000)/50450</f>
        <v>2.9732408325074333</v>
      </c>
      <c r="BD142" s="68">
        <f>(150*2000)/50450</f>
        <v>5.9464816650148666</v>
      </c>
      <c r="BE142" s="68">
        <f>(150*1000)/50450</f>
        <v>2.9732408325074333</v>
      </c>
      <c r="BF142" s="68">
        <f>(150*100)/50450</f>
        <v>0.29732408325074333</v>
      </c>
      <c r="BG142" s="6"/>
      <c r="BH142" s="6"/>
      <c r="BI142" s="6"/>
      <c r="BJ142" s="6"/>
      <c r="BK142" s="6"/>
      <c r="BL142" s="6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</row>
    <row r="143" spans="1:132">
      <c r="A143" s="3"/>
      <c r="B143" s="4"/>
      <c r="C143" s="3"/>
      <c r="D143" s="5"/>
      <c r="E143" s="5"/>
      <c r="F143" s="3"/>
      <c r="G143" s="3"/>
      <c r="H143" s="3"/>
      <c r="I143" s="3"/>
      <c r="J143" s="3"/>
      <c r="K143" s="3"/>
      <c r="L143" s="5"/>
      <c r="M143" s="5"/>
      <c r="O143" s="7"/>
      <c r="P143" s="7"/>
      <c r="R143" s="9"/>
      <c r="S143" s="9"/>
      <c r="T143" s="9"/>
      <c r="U143" s="10"/>
      <c r="V143" s="10"/>
      <c r="AB143" s="8"/>
      <c r="AZ143" s="8"/>
      <c r="BA143" s="8"/>
      <c r="BB143" s="6"/>
      <c r="BC143" s="68"/>
      <c r="BD143" s="68"/>
      <c r="BE143" s="68"/>
      <c r="BF143" s="68"/>
    </row>
    <row r="144" spans="1:132">
      <c r="A144" s="3"/>
      <c r="B144" s="4"/>
      <c r="C144" s="3"/>
      <c r="D144" s="5"/>
      <c r="E144" s="5"/>
      <c r="F144" s="3"/>
      <c r="G144" s="3"/>
      <c r="H144" s="3"/>
      <c r="I144" s="3"/>
      <c r="J144" s="3"/>
      <c r="K144" s="3"/>
      <c r="L144" s="5"/>
      <c r="M144" s="5"/>
      <c r="O144" s="7"/>
      <c r="P144" s="7"/>
      <c r="R144" s="9"/>
      <c r="S144" s="9"/>
      <c r="T144" s="9"/>
      <c r="U144" s="10"/>
      <c r="V144" s="10"/>
      <c r="AB144" s="8"/>
      <c r="AZ144" s="8" t="s">
        <v>776</v>
      </c>
      <c r="BA144" s="8"/>
      <c r="BB144" s="6"/>
      <c r="BC144" s="68">
        <f>BC142*0.5</f>
        <v>1.4866204162537167</v>
      </c>
      <c r="BD144" s="68"/>
      <c r="BE144" s="68"/>
      <c r="BF144" s="68"/>
    </row>
    <row r="145" spans="1:54">
      <c r="A145" s="3"/>
      <c r="B145" s="4"/>
      <c r="C145" s="3"/>
      <c r="D145" s="5"/>
      <c r="E145" s="5"/>
      <c r="F145" s="3"/>
      <c r="G145" s="3"/>
      <c r="H145" s="3"/>
      <c r="I145" s="3"/>
      <c r="J145" s="3"/>
      <c r="K145" s="3"/>
      <c r="L145" s="5"/>
      <c r="M145" s="5"/>
      <c r="O145" s="7"/>
      <c r="P145" s="7"/>
      <c r="R145" s="9"/>
      <c r="S145" s="9"/>
      <c r="T145" s="9"/>
      <c r="U145" s="10"/>
      <c r="V145" s="10"/>
      <c r="AB145" s="8"/>
      <c r="BB145" s="8"/>
    </row>
  </sheetData>
  <printOptions gridLines="1"/>
  <pageMargins left="0.7" right="0.7" top="0.75" bottom="0.75" header="0.3" footer="0.3"/>
  <pageSetup scale="3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9D19-6F76-4F18-81B3-6A91F095A118}">
  <sheetPr>
    <pageSetUpPr fitToPage="1"/>
  </sheetPr>
  <dimension ref="A30:EC324"/>
  <sheetViews>
    <sheetView topLeftCell="AY303" zoomScale="157" zoomScaleNormal="85" workbookViewId="0">
      <selection activeCell="BC315" sqref="BC315"/>
    </sheetView>
  </sheetViews>
  <sheetFormatPr baseColWidth="10" defaultColWidth="8.83203125" defaultRowHeight="16"/>
  <cols>
    <col min="1" max="1" width="14.33203125" style="6" customWidth="1"/>
    <col min="2" max="2" width="9.33203125" style="14" customWidth="1"/>
    <col min="3" max="3" width="23.5" style="6" customWidth="1"/>
    <col min="4" max="4" width="14.5" style="6" customWidth="1"/>
    <col min="5" max="5" width="21.1640625" style="6" customWidth="1"/>
    <col min="6" max="6" width="6.5" style="6" customWidth="1"/>
    <col min="7" max="7" width="8.33203125" style="6" customWidth="1"/>
    <col min="8" max="8" width="6.6640625" style="6" customWidth="1"/>
    <col min="9" max="9" width="9.1640625" style="6" customWidth="1"/>
    <col min="10" max="10" width="7" style="6" customWidth="1"/>
    <col min="11" max="11" width="8.6640625" style="6" customWidth="1"/>
    <col min="12" max="12" width="13.33203125" style="18" customWidth="1"/>
    <col min="13" max="13" width="7.33203125" style="18" customWidth="1"/>
    <col min="14" max="14" width="6" style="6" customWidth="1"/>
    <col min="15" max="15" width="12" style="8" bestFit="1" customWidth="1"/>
    <col min="16" max="16" width="9.33203125" style="8" bestFit="1" customWidth="1"/>
    <col min="17" max="17" width="7.1640625" style="8" customWidth="1"/>
    <col min="18" max="20" width="9.33203125" style="8" bestFit="1" customWidth="1"/>
    <col min="21" max="21" width="9.6640625" style="8" bestFit="1" customWidth="1"/>
    <col min="22" max="22" width="10.83203125" style="8" bestFit="1" customWidth="1"/>
    <col min="23" max="23" width="9.33203125" style="8" bestFit="1" customWidth="1"/>
    <col min="24" max="24" width="11.33203125" style="8" bestFit="1" customWidth="1"/>
    <col min="25" max="25" width="13.6640625" style="11" customWidth="1"/>
    <col min="26" max="26" width="11.6640625" style="11" customWidth="1"/>
    <col min="27" max="27" width="18.1640625" style="8" customWidth="1"/>
    <col min="29" max="29" width="8.6640625" style="6"/>
    <col min="30" max="30" width="10.1640625" style="6" customWidth="1"/>
    <col min="31" max="53" width="8.6640625" style="6"/>
    <col min="55" max="55" width="9.33203125" style="6" bestFit="1" customWidth="1"/>
    <col min="56" max="63" width="8.6640625" style="6"/>
    <col min="64" max="64" width="9.5" style="6" bestFit="1" customWidth="1"/>
    <col min="65" max="65" width="9.5" style="15" bestFit="1" customWidth="1"/>
    <col min="66" max="66" width="8.83203125" style="15" bestFit="1" customWidth="1"/>
    <col min="67" max="274" width="8.6640625" style="15"/>
    <col min="275" max="275" width="24.83203125" style="15" customWidth="1"/>
    <col min="276" max="276" width="13.5" style="15" customWidth="1"/>
    <col min="277" max="277" width="8.6640625" style="15"/>
    <col min="278" max="278" width="6.6640625" style="15" customWidth="1"/>
    <col min="279" max="279" width="6.5" style="15" customWidth="1"/>
    <col min="280" max="280" width="8.33203125" style="15" customWidth="1"/>
    <col min="281" max="281" width="6.6640625" style="15" customWidth="1"/>
    <col min="282" max="282" width="4.83203125" style="15" customWidth="1"/>
    <col min="283" max="284" width="5" style="15" customWidth="1"/>
    <col min="285" max="285" width="8.6640625" style="15"/>
    <col min="286" max="286" width="10.5" style="15" customWidth="1"/>
    <col min="287" max="287" width="3.83203125" style="15" customWidth="1"/>
    <col min="288" max="289" width="8.6640625" style="15"/>
    <col min="290" max="290" width="3.6640625" style="15" customWidth="1"/>
    <col min="291" max="530" width="8.6640625" style="15"/>
    <col min="531" max="531" width="24.83203125" style="15" customWidth="1"/>
    <col min="532" max="532" width="13.5" style="15" customWidth="1"/>
    <col min="533" max="533" width="8.6640625" style="15"/>
    <col min="534" max="534" width="6.6640625" style="15" customWidth="1"/>
    <col min="535" max="535" width="6.5" style="15" customWidth="1"/>
    <col min="536" max="536" width="8.33203125" style="15" customWidth="1"/>
    <col min="537" max="537" width="6.6640625" style="15" customWidth="1"/>
    <col min="538" max="538" width="4.83203125" style="15" customWidth="1"/>
    <col min="539" max="540" width="5" style="15" customWidth="1"/>
    <col min="541" max="541" width="8.6640625" style="15"/>
    <col min="542" max="542" width="10.5" style="15" customWidth="1"/>
    <col min="543" max="543" width="3.83203125" style="15" customWidth="1"/>
    <col min="544" max="545" width="8.6640625" style="15"/>
    <col min="546" max="546" width="3.6640625" style="15" customWidth="1"/>
    <col min="547" max="786" width="8.6640625" style="15"/>
    <col min="787" max="787" width="24.83203125" style="15" customWidth="1"/>
    <col min="788" max="788" width="13.5" style="15" customWidth="1"/>
    <col min="789" max="789" width="8.6640625" style="15"/>
    <col min="790" max="790" width="6.6640625" style="15" customWidth="1"/>
    <col min="791" max="791" width="6.5" style="15" customWidth="1"/>
    <col min="792" max="792" width="8.33203125" style="15" customWidth="1"/>
    <col min="793" max="793" width="6.6640625" style="15" customWidth="1"/>
    <col min="794" max="794" width="4.83203125" style="15" customWidth="1"/>
    <col min="795" max="796" width="5" style="15" customWidth="1"/>
    <col min="797" max="797" width="8.6640625" style="15"/>
    <col min="798" max="798" width="10.5" style="15" customWidth="1"/>
    <col min="799" max="799" width="3.83203125" style="15" customWidth="1"/>
    <col min="800" max="801" width="8.6640625" style="15"/>
    <col min="802" max="802" width="3.6640625" style="15" customWidth="1"/>
    <col min="803" max="1042" width="8.6640625" style="15"/>
    <col min="1043" max="1043" width="24.83203125" style="15" customWidth="1"/>
    <col min="1044" max="1044" width="13.5" style="15" customWidth="1"/>
    <col min="1045" max="1045" width="8.6640625" style="15"/>
    <col min="1046" max="1046" width="6.6640625" style="15" customWidth="1"/>
    <col min="1047" max="1047" width="6.5" style="15" customWidth="1"/>
    <col min="1048" max="1048" width="8.33203125" style="15" customWidth="1"/>
    <col min="1049" max="1049" width="6.6640625" style="15" customWidth="1"/>
    <col min="1050" max="1050" width="4.83203125" style="15" customWidth="1"/>
    <col min="1051" max="1052" width="5" style="15" customWidth="1"/>
    <col min="1053" max="1053" width="8.6640625" style="15"/>
    <col min="1054" max="1054" width="10.5" style="15" customWidth="1"/>
    <col min="1055" max="1055" width="3.83203125" style="15" customWidth="1"/>
    <col min="1056" max="1057" width="8.6640625" style="15"/>
    <col min="1058" max="1058" width="3.6640625" style="15" customWidth="1"/>
    <col min="1059" max="1298" width="8.6640625" style="15"/>
    <col min="1299" max="1299" width="24.83203125" style="15" customWidth="1"/>
    <col min="1300" max="1300" width="13.5" style="15" customWidth="1"/>
    <col min="1301" max="1301" width="8.6640625" style="15"/>
    <col min="1302" max="1302" width="6.6640625" style="15" customWidth="1"/>
    <col min="1303" max="1303" width="6.5" style="15" customWidth="1"/>
    <col min="1304" max="1304" width="8.33203125" style="15" customWidth="1"/>
    <col min="1305" max="1305" width="6.6640625" style="15" customWidth="1"/>
    <col min="1306" max="1306" width="4.83203125" style="15" customWidth="1"/>
    <col min="1307" max="1308" width="5" style="15" customWidth="1"/>
    <col min="1309" max="1309" width="8.6640625" style="15"/>
    <col min="1310" max="1310" width="10.5" style="15" customWidth="1"/>
    <col min="1311" max="1311" width="3.83203125" style="15" customWidth="1"/>
    <col min="1312" max="1313" width="8.6640625" style="15"/>
    <col min="1314" max="1314" width="3.6640625" style="15" customWidth="1"/>
    <col min="1315" max="1554" width="8.6640625" style="15"/>
    <col min="1555" max="1555" width="24.83203125" style="15" customWidth="1"/>
    <col min="1556" max="1556" width="13.5" style="15" customWidth="1"/>
    <col min="1557" max="1557" width="8.6640625" style="15"/>
    <col min="1558" max="1558" width="6.6640625" style="15" customWidth="1"/>
    <col min="1559" max="1559" width="6.5" style="15" customWidth="1"/>
    <col min="1560" max="1560" width="8.33203125" style="15" customWidth="1"/>
    <col min="1561" max="1561" width="6.6640625" style="15" customWidth="1"/>
    <col min="1562" max="1562" width="4.83203125" style="15" customWidth="1"/>
    <col min="1563" max="1564" width="5" style="15" customWidth="1"/>
    <col min="1565" max="1565" width="8.6640625" style="15"/>
    <col min="1566" max="1566" width="10.5" style="15" customWidth="1"/>
    <col min="1567" max="1567" width="3.83203125" style="15" customWidth="1"/>
    <col min="1568" max="1569" width="8.6640625" style="15"/>
    <col min="1570" max="1570" width="3.6640625" style="15" customWidth="1"/>
    <col min="1571" max="1810" width="8.6640625" style="15"/>
    <col min="1811" max="1811" width="24.83203125" style="15" customWidth="1"/>
    <col min="1812" max="1812" width="13.5" style="15" customWidth="1"/>
    <col min="1813" max="1813" width="8.6640625" style="15"/>
    <col min="1814" max="1814" width="6.6640625" style="15" customWidth="1"/>
    <col min="1815" max="1815" width="6.5" style="15" customWidth="1"/>
    <col min="1816" max="1816" width="8.33203125" style="15" customWidth="1"/>
    <col min="1817" max="1817" width="6.6640625" style="15" customWidth="1"/>
    <col min="1818" max="1818" width="4.83203125" style="15" customWidth="1"/>
    <col min="1819" max="1820" width="5" style="15" customWidth="1"/>
    <col min="1821" max="1821" width="8.6640625" style="15"/>
    <col min="1822" max="1822" width="10.5" style="15" customWidth="1"/>
    <col min="1823" max="1823" width="3.83203125" style="15" customWidth="1"/>
    <col min="1824" max="1825" width="8.6640625" style="15"/>
    <col min="1826" max="1826" width="3.6640625" style="15" customWidth="1"/>
    <col min="1827" max="2066" width="8.6640625" style="15"/>
    <col min="2067" max="2067" width="24.83203125" style="15" customWidth="1"/>
    <col min="2068" max="2068" width="13.5" style="15" customWidth="1"/>
    <col min="2069" max="2069" width="8.6640625" style="15"/>
    <col min="2070" max="2070" width="6.6640625" style="15" customWidth="1"/>
    <col min="2071" max="2071" width="6.5" style="15" customWidth="1"/>
    <col min="2072" max="2072" width="8.33203125" style="15" customWidth="1"/>
    <col min="2073" max="2073" width="6.6640625" style="15" customWidth="1"/>
    <col min="2074" max="2074" width="4.83203125" style="15" customWidth="1"/>
    <col min="2075" max="2076" width="5" style="15" customWidth="1"/>
    <col min="2077" max="2077" width="8.6640625" style="15"/>
    <col min="2078" max="2078" width="10.5" style="15" customWidth="1"/>
    <col min="2079" max="2079" width="3.83203125" style="15" customWidth="1"/>
    <col min="2080" max="2081" width="8.6640625" style="15"/>
    <col min="2082" max="2082" width="3.6640625" style="15" customWidth="1"/>
    <col min="2083" max="2322" width="8.6640625" style="15"/>
    <col min="2323" max="2323" width="24.83203125" style="15" customWidth="1"/>
    <col min="2324" max="2324" width="13.5" style="15" customWidth="1"/>
    <col min="2325" max="2325" width="8.6640625" style="15"/>
    <col min="2326" max="2326" width="6.6640625" style="15" customWidth="1"/>
    <col min="2327" max="2327" width="6.5" style="15" customWidth="1"/>
    <col min="2328" max="2328" width="8.33203125" style="15" customWidth="1"/>
    <col min="2329" max="2329" width="6.6640625" style="15" customWidth="1"/>
    <col min="2330" max="2330" width="4.83203125" style="15" customWidth="1"/>
    <col min="2331" max="2332" width="5" style="15" customWidth="1"/>
    <col min="2333" max="2333" width="8.6640625" style="15"/>
    <col min="2334" max="2334" width="10.5" style="15" customWidth="1"/>
    <col min="2335" max="2335" width="3.83203125" style="15" customWidth="1"/>
    <col min="2336" max="2337" width="8.6640625" style="15"/>
    <col min="2338" max="2338" width="3.6640625" style="15" customWidth="1"/>
    <col min="2339" max="2578" width="8.6640625" style="15"/>
    <col min="2579" max="2579" width="24.83203125" style="15" customWidth="1"/>
    <col min="2580" max="2580" width="13.5" style="15" customWidth="1"/>
    <col min="2581" max="2581" width="8.6640625" style="15"/>
    <col min="2582" max="2582" width="6.6640625" style="15" customWidth="1"/>
    <col min="2583" max="2583" width="6.5" style="15" customWidth="1"/>
    <col min="2584" max="2584" width="8.33203125" style="15" customWidth="1"/>
    <col min="2585" max="2585" width="6.6640625" style="15" customWidth="1"/>
    <col min="2586" max="2586" width="4.83203125" style="15" customWidth="1"/>
    <col min="2587" max="2588" width="5" style="15" customWidth="1"/>
    <col min="2589" max="2589" width="8.6640625" style="15"/>
    <col min="2590" max="2590" width="10.5" style="15" customWidth="1"/>
    <col min="2591" max="2591" width="3.83203125" style="15" customWidth="1"/>
    <col min="2592" max="2593" width="8.6640625" style="15"/>
    <col min="2594" max="2594" width="3.6640625" style="15" customWidth="1"/>
    <col min="2595" max="2834" width="8.6640625" style="15"/>
    <col min="2835" max="2835" width="24.83203125" style="15" customWidth="1"/>
    <col min="2836" max="2836" width="13.5" style="15" customWidth="1"/>
    <col min="2837" max="2837" width="8.6640625" style="15"/>
    <col min="2838" max="2838" width="6.6640625" style="15" customWidth="1"/>
    <col min="2839" max="2839" width="6.5" style="15" customWidth="1"/>
    <col min="2840" max="2840" width="8.33203125" style="15" customWidth="1"/>
    <col min="2841" max="2841" width="6.6640625" style="15" customWidth="1"/>
    <col min="2842" max="2842" width="4.83203125" style="15" customWidth="1"/>
    <col min="2843" max="2844" width="5" style="15" customWidth="1"/>
    <col min="2845" max="2845" width="8.6640625" style="15"/>
    <col min="2846" max="2846" width="10.5" style="15" customWidth="1"/>
    <col min="2847" max="2847" width="3.83203125" style="15" customWidth="1"/>
    <col min="2848" max="2849" width="8.6640625" style="15"/>
    <col min="2850" max="2850" width="3.6640625" style="15" customWidth="1"/>
    <col min="2851" max="3090" width="8.6640625" style="15"/>
    <col min="3091" max="3091" width="24.83203125" style="15" customWidth="1"/>
    <col min="3092" max="3092" width="13.5" style="15" customWidth="1"/>
    <col min="3093" max="3093" width="8.6640625" style="15"/>
    <col min="3094" max="3094" width="6.6640625" style="15" customWidth="1"/>
    <col min="3095" max="3095" width="6.5" style="15" customWidth="1"/>
    <col min="3096" max="3096" width="8.33203125" style="15" customWidth="1"/>
    <col min="3097" max="3097" width="6.6640625" style="15" customWidth="1"/>
    <col min="3098" max="3098" width="4.83203125" style="15" customWidth="1"/>
    <col min="3099" max="3100" width="5" style="15" customWidth="1"/>
    <col min="3101" max="3101" width="8.6640625" style="15"/>
    <col min="3102" max="3102" width="10.5" style="15" customWidth="1"/>
    <col min="3103" max="3103" width="3.83203125" style="15" customWidth="1"/>
    <col min="3104" max="3105" width="8.6640625" style="15"/>
    <col min="3106" max="3106" width="3.6640625" style="15" customWidth="1"/>
    <col min="3107" max="3346" width="8.6640625" style="15"/>
    <col min="3347" max="3347" width="24.83203125" style="15" customWidth="1"/>
    <col min="3348" max="3348" width="13.5" style="15" customWidth="1"/>
    <col min="3349" max="3349" width="8.6640625" style="15"/>
    <col min="3350" max="3350" width="6.6640625" style="15" customWidth="1"/>
    <col min="3351" max="3351" width="6.5" style="15" customWidth="1"/>
    <col min="3352" max="3352" width="8.33203125" style="15" customWidth="1"/>
    <col min="3353" max="3353" width="6.6640625" style="15" customWidth="1"/>
    <col min="3354" max="3354" width="4.83203125" style="15" customWidth="1"/>
    <col min="3355" max="3356" width="5" style="15" customWidth="1"/>
    <col min="3357" max="3357" width="8.6640625" style="15"/>
    <col min="3358" max="3358" width="10.5" style="15" customWidth="1"/>
    <col min="3359" max="3359" width="3.83203125" style="15" customWidth="1"/>
    <col min="3360" max="3361" width="8.6640625" style="15"/>
    <col min="3362" max="3362" width="3.6640625" style="15" customWidth="1"/>
    <col min="3363" max="3602" width="8.6640625" style="15"/>
    <col min="3603" max="3603" width="24.83203125" style="15" customWidth="1"/>
    <col min="3604" max="3604" width="13.5" style="15" customWidth="1"/>
    <col min="3605" max="3605" width="8.6640625" style="15"/>
    <col min="3606" max="3606" width="6.6640625" style="15" customWidth="1"/>
    <col min="3607" max="3607" width="6.5" style="15" customWidth="1"/>
    <col min="3608" max="3608" width="8.33203125" style="15" customWidth="1"/>
    <col min="3609" max="3609" width="6.6640625" style="15" customWidth="1"/>
    <col min="3610" max="3610" width="4.83203125" style="15" customWidth="1"/>
    <col min="3611" max="3612" width="5" style="15" customWidth="1"/>
    <col min="3613" max="3613" width="8.6640625" style="15"/>
    <col min="3614" max="3614" width="10.5" style="15" customWidth="1"/>
    <col min="3615" max="3615" width="3.83203125" style="15" customWidth="1"/>
    <col min="3616" max="3617" width="8.6640625" style="15"/>
    <col min="3618" max="3618" width="3.6640625" style="15" customWidth="1"/>
    <col min="3619" max="3858" width="8.6640625" style="15"/>
    <col min="3859" max="3859" width="24.83203125" style="15" customWidth="1"/>
    <col min="3860" max="3860" width="13.5" style="15" customWidth="1"/>
    <col min="3861" max="3861" width="8.6640625" style="15"/>
    <col min="3862" max="3862" width="6.6640625" style="15" customWidth="1"/>
    <col min="3863" max="3863" width="6.5" style="15" customWidth="1"/>
    <col min="3864" max="3864" width="8.33203125" style="15" customWidth="1"/>
    <col min="3865" max="3865" width="6.6640625" style="15" customWidth="1"/>
    <col min="3866" max="3866" width="4.83203125" style="15" customWidth="1"/>
    <col min="3867" max="3868" width="5" style="15" customWidth="1"/>
    <col min="3869" max="3869" width="8.6640625" style="15"/>
    <col min="3870" max="3870" width="10.5" style="15" customWidth="1"/>
    <col min="3871" max="3871" width="3.83203125" style="15" customWidth="1"/>
    <col min="3872" max="3873" width="8.6640625" style="15"/>
    <col min="3874" max="3874" width="3.6640625" style="15" customWidth="1"/>
    <col min="3875" max="4114" width="8.6640625" style="15"/>
    <col min="4115" max="4115" width="24.83203125" style="15" customWidth="1"/>
    <col min="4116" max="4116" width="13.5" style="15" customWidth="1"/>
    <col min="4117" max="4117" width="8.6640625" style="15"/>
    <col min="4118" max="4118" width="6.6640625" style="15" customWidth="1"/>
    <col min="4119" max="4119" width="6.5" style="15" customWidth="1"/>
    <col min="4120" max="4120" width="8.33203125" style="15" customWidth="1"/>
    <col min="4121" max="4121" width="6.6640625" style="15" customWidth="1"/>
    <col min="4122" max="4122" width="4.83203125" style="15" customWidth="1"/>
    <col min="4123" max="4124" width="5" style="15" customWidth="1"/>
    <col min="4125" max="4125" width="8.6640625" style="15"/>
    <col min="4126" max="4126" width="10.5" style="15" customWidth="1"/>
    <col min="4127" max="4127" width="3.83203125" style="15" customWidth="1"/>
    <col min="4128" max="4129" width="8.6640625" style="15"/>
    <col min="4130" max="4130" width="3.6640625" style="15" customWidth="1"/>
    <col min="4131" max="4370" width="8.6640625" style="15"/>
    <col min="4371" max="4371" width="24.83203125" style="15" customWidth="1"/>
    <col min="4372" max="4372" width="13.5" style="15" customWidth="1"/>
    <col min="4373" max="4373" width="8.6640625" style="15"/>
    <col min="4374" max="4374" width="6.6640625" style="15" customWidth="1"/>
    <col min="4375" max="4375" width="6.5" style="15" customWidth="1"/>
    <col min="4376" max="4376" width="8.33203125" style="15" customWidth="1"/>
    <col min="4377" max="4377" width="6.6640625" style="15" customWidth="1"/>
    <col min="4378" max="4378" width="4.83203125" style="15" customWidth="1"/>
    <col min="4379" max="4380" width="5" style="15" customWidth="1"/>
    <col min="4381" max="4381" width="8.6640625" style="15"/>
    <col min="4382" max="4382" width="10.5" style="15" customWidth="1"/>
    <col min="4383" max="4383" width="3.83203125" style="15" customWidth="1"/>
    <col min="4384" max="4385" width="8.6640625" style="15"/>
    <col min="4386" max="4386" width="3.6640625" style="15" customWidth="1"/>
    <col min="4387" max="4626" width="8.6640625" style="15"/>
    <col min="4627" max="4627" width="24.83203125" style="15" customWidth="1"/>
    <col min="4628" max="4628" width="13.5" style="15" customWidth="1"/>
    <col min="4629" max="4629" width="8.6640625" style="15"/>
    <col min="4630" max="4630" width="6.6640625" style="15" customWidth="1"/>
    <col min="4631" max="4631" width="6.5" style="15" customWidth="1"/>
    <col min="4632" max="4632" width="8.33203125" style="15" customWidth="1"/>
    <col min="4633" max="4633" width="6.6640625" style="15" customWidth="1"/>
    <col min="4634" max="4634" width="4.83203125" style="15" customWidth="1"/>
    <col min="4635" max="4636" width="5" style="15" customWidth="1"/>
    <col min="4637" max="4637" width="8.6640625" style="15"/>
    <col min="4638" max="4638" width="10.5" style="15" customWidth="1"/>
    <col min="4639" max="4639" width="3.83203125" style="15" customWidth="1"/>
    <col min="4640" max="4641" width="8.6640625" style="15"/>
    <col min="4642" max="4642" width="3.6640625" style="15" customWidth="1"/>
    <col min="4643" max="4882" width="8.6640625" style="15"/>
    <col min="4883" max="4883" width="24.83203125" style="15" customWidth="1"/>
    <col min="4884" max="4884" width="13.5" style="15" customWidth="1"/>
    <col min="4885" max="4885" width="8.6640625" style="15"/>
    <col min="4886" max="4886" width="6.6640625" style="15" customWidth="1"/>
    <col min="4887" max="4887" width="6.5" style="15" customWidth="1"/>
    <col min="4888" max="4888" width="8.33203125" style="15" customWidth="1"/>
    <col min="4889" max="4889" width="6.6640625" style="15" customWidth="1"/>
    <col min="4890" max="4890" width="4.83203125" style="15" customWidth="1"/>
    <col min="4891" max="4892" width="5" style="15" customWidth="1"/>
    <col min="4893" max="4893" width="8.6640625" style="15"/>
    <col min="4894" max="4894" width="10.5" style="15" customWidth="1"/>
    <col min="4895" max="4895" width="3.83203125" style="15" customWidth="1"/>
    <col min="4896" max="4897" width="8.6640625" style="15"/>
    <col min="4898" max="4898" width="3.6640625" style="15" customWidth="1"/>
    <col min="4899" max="5138" width="8.6640625" style="15"/>
    <col min="5139" max="5139" width="24.83203125" style="15" customWidth="1"/>
    <col min="5140" max="5140" width="13.5" style="15" customWidth="1"/>
    <col min="5141" max="5141" width="8.6640625" style="15"/>
    <col min="5142" max="5142" width="6.6640625" style="15" customWidth="1"/>
    <col min="5143" max="5143" width="6.5" style="15" customWidth="1"/>
    <col min="5144" max="5144" width="8.33203125" style="15" customWidth="1"/>
    <col min="5145" max="5145" width="6.6640625" style="15" customWidth="1"/>
    <col min="5146" max="5146" width="4.83203125" style="15" customWidth="1"/>
    <col min="5147" max="5148" width="5" style="15" customWidth="1"/>
    <col min="5149" max="5149" width="8.6640625" style="15"/>
    <col min="5150" max="5150" width="10.5" style="15" customWidth="1"/>
    <col min="5151" max="5151" width="3.83203125" style="15" customWidth="1"/>
    <col min="5152" max="5153" width="8.6640625" style="15"/>
    <col min="5154" max="5154" width="3.6640625" style="15" customWidth="1"/>
    <col min="5155" max="5394" width="8.6640625" style="15"/>
    <col min="5395" max="5395" width="24.83203125" style="15" customWidth="1"/>
    <col min="5396" max="5396" width="13.5" style="15" customWidth="1"/>
    <col min="5397" max="5397" width="8.6640625" style="15"/>
    <col min="5398" max="5398" width="6.6640625" style="15" customWidth="1"/>
    <col min="5399" max="5399" width="6.5" style="15" customWidth="1"/>
    <col min="5400" max="5400" width="8.33203125" style="15" customWidth="1"/>
    <col min="5401" max="5401" width="6.6640625" style="15" customWidth="1"/>
    <col min="5402" max="5402" width="4.83203125" style="15" customWidth="1"/>
    <col min="5403" max="5404" width="5" style="15" customWidth="1"/>
    <col min="5405" max="5405" width="8.6640625" style="15"/>
    <col min="5406" max="5406" width="10.5" style="15" customWidth="1"/>
    <col min="5407" max="5407" width="3.83203125" style="15" customWidth="1"/>
    <col min="5408" max="5409" width="8.6640625" style="15"/>
    <col min="5410" max="5410" width="3.6640625" style="15" customWidth="1"/>
    <col min="5411" max="5650" width="8.6640625" style="15"/>
    <col min="5651" max="5651" width="24.83203125" style="15" customWidth="1"/>
    <col min="5652" max="5652" width="13.5" style="15" customWidth="1"/>
    <col min="5653" max="5653" width="8.6640625" style="15"/>
    <col min="5654" max="5654" width="6.6640625" style="15" customWidth="1"/>
    <col min="5655" max="5655" width="6.5" style="15" customWidth="1"/>
    <col min="5656" max="5656" width="8.33203125" style="15" customWidth="1"/>
    <col min="5657" max="5657" width="6.6640625" style="15" customWidth="1"/>
    <col min="5658" max="5658" width="4.83203125" style="15" customWidth="1"/>
    <col min="5659" max="5660" width="5" style="15" customWidth="1"/>
    <col min="5661" max="5661" width="8.6640625" style="15"/>
    <col min="5662" max="5662" width="10.5" style="15" customWidth="1"/>
    <col min="5663" max="5663" width="3.83203125" style="15" customWidth="1"/>
    <col min="5664" max="5665" width="8.6640625" style="15"/>
    <col min="5666" max="5666" width="3.6640625" style="15" customWidth="1"/>
    <col min="5667" max="5906" width="8.6640625" style="15"/>
    <col min="5907" max="5907" width="24.83203125" style="15" customWidth="1"/>
    <col min="5908" max="5908" width="13.5" style="15" customWidth="1"/>
    <col min="5909" max="5909" width="8.6640625" style="15"/>
    <col min="5910" max="5910" width="6.6640625" style="15" customWidth="1"/>
    <col min="5911" max="5911" width="6.5" style="15" customWidth="1"/>
    <col min="5912" max="5912" width="8.33203125" style="15" customWidth="1"/>
    <col min="5913" max="5913" width="6.6640625" style="15" customWidth="1"/>
    <col min="5914" max="5914" width="4.83203125" style="15" customWidth="1"/>
    <col min="5915" max="5916" width="5" style="15" customWidth="1"/>
    <col min="5917" max="5917" width="8.6640625" style="15"/>
    <col min="5918" max="5918" width="10.5" style="15" customWidth="1"/>
    <col min="5919" max="5919" width="3.83203125" style="15" customWidth="1"/>
    <col min="5920" max="5921" width="8.6640625" style="15"/>
    <col min="5922" max="5922" width="3.6640625" style="15" customWidth="1"/>
    <col min="5923" max="6162" width="8.6640625" style="15"/>
    <col min="6163" max="6163" width="24.83203125" style="15" customWidth="1"/>
    <col min="6164" max="6164" width="13.5" style="15" customWidth="1"/>
    <col min="6165" max="6165" width="8.6640625" style="15"/>
    <col min="6166" max="6166" width="6.6640625" style="15" customWidth="1"/>
    <col min="6167" max="6167" width="6.5" style="15" customWidth="1"/>
    <col min="6168" max="6168" width="8.33203125" style="15" customWidth="1"/>
    <col min="6169" max="6169" width="6.6640625" style="15" customWidth="1"/>
    <col min="6170" max="6170" width="4.83203125" style="15" customWidth="1"/>
    <col min="6171" max="6172" width="5" style="15" customWidth="1"/>
    <col min="6173" max="6173" width="8.6640625" style="15"/>
    <col min="6174" max="6174" width="10.5" style="15" customWidth="1"/>
    <col min="6175" max="6175" width="3.83203125" style="15" customWidth="1"/>
    <col min="6176" max="6177" width="8.6640625" style="15"/>
    <col min="6178" max="6178" width="3.6640625" style="15" customWidth="1"/>
    <col min="6179" max="6418" width="8.6640625" style="15"/>
    <col min="6419" max="6419" width="24.83203125" style="15" customWidth="1"/>
    <col min="6420" max="6420" width="13.5" style="15" customWidth="1"/>
    <col min="6421" max="6421" width="8.6640625" style="15"/>
    <col min="6422" max="6422" width="6.6640625" style="15" customWidth="1"/>
    <col min="6423" max="6423" width="6.5" style="15" customWidth="1"/>
    <col min="6424" max="6424" width="8.33203125" style="15" customWidth="1"/>
    <col min="6425" max="6425" width="6.6640625" style="15" customWidth="1"/>
    <col min="6426" max="6426" width="4.83203125" style="15" customWidth="1"/>
    <col min="6427" max="6428" width="5" style="15" customWidth="1"/>
    <col min="6429" max="6429" width="8.6640625" style="15"/>
    <col min="6430" max="6430" width="10.5" style="15" customWidth="1"/>
    <col min="6431" max="6431" width="3.83203125" style="15" customWidth="1"/>
    <col min="6432" max="6433" width="8.6640625" style="15"/>
    <col min="6434" max="6434" width="3.6640625" style="15" customWidth="1"/>
    <col min="6435" max="6674" width="8.6640625" style="15"/>
    <col min="6675" max="6675" width="24.83203125" style="15" customWidth="1"/>
    <col min="6676" max="6676" width="13.5" style="15" customWidth="1"/>
    <col min="6677" max="6677" width="8.6640625" style="15"/>
    <col min="6678" max="6678" width="6.6640625" style="15" customWidth="1"/>
    <col min="6679" max="6679" width="6.5" style="15" customWidth="1"/>
    <col min="6680" max="6680" width="8.33203125" style="15" customWidth="1"/>
    <col min="6681" max="6681" width="6.6640625" style="15" customWidth="1"/>
    <col min="6682" max="6682" width="4.83203125" style="15" customWidth="1"/>
    <col min="6683" max="6684" width="5" style="15" customWidth="1"/>
    <col min="6685" max="6685" width="8.6640625" style="15"/>
    <col min="6686" max="6686" width="10.5" style="15" customWidth="1"/>
    <col min="6687" max="6687" width="3.83203125" style="15" customWidth="1"/>
    <col min="6688" max="6689" width="8.6640625" style="15"/>
    <col min="6690" max="6690" width="3.6640625" style="15" customWidth="1"/>
    <col min="6691" max="6930" width="8.6640625" style="15"/>
    <col min="6931" max="6931" width="24.83203125" style="15" customWidth="1"/>
    <col min="6932" max="6932" width="13.5" style="15" customWidth="1"/>
    <col min="6933" max="6933" width="8.6640625" style="15"/>
    <col min="6934" max="6934" width="6.6640625" style="15" customWidth="1"/>
    <col min="6935" max="6935" width="6.5" style="15" customWidth="1"/>
    <col min="6936" max="6936" width="8.33203125" style="15" customWidth="1"/>
    <col min="6937" max="6937" width="6.6640625" style="15" customWidth="1"/>
    <col min="6938" max="6938" width="4.83203125" style="15" customWidth="1"/>
    <col min="6939" max="6940" width="5" style="15" customWidth="1"/>
    <col min="6941" max="6941" width="8.6640625" style="15"/>
    <col min="6942" max="6942" width="10.5" style="15" customWidth="1"/>
    <col min="6943" max="6943" width="3.83203125" style="15" customWidth="1"/>
    <col min="6944" max="6945" width="8.6640625" style="15"/>
    <col min="6946" max="6946" width="3.6640625" style="15" customWidth="1"/>
    <col min="6947" max="7186" width="8.6640625" style="15"/>
    <col min="7187" max="7187" width="24.83203125" style="15" customWidth="1"/>
    <col min="7188" max="7188" width="13.5" style="15" customWidth="1"/>
    <col min="7189" max="7189" width="8.6640625" style="15"/>
    <col min="7190" max="7190" width="6.6640625" style="15" customWidth="1"/>
    <col min="7191" max="7191" width="6.5" style="15" customWidth="1"/>
    <col min="7192" max="7192" width="8.33203125" style="15" customWidth="1"/>
    <col min="7193" max="7193" width="6.6640625" style="15" customWidth="1"/>
    <col min="7194" max="7194" width="4.83203125" style="15" customWidth="1"/>
    <col min="7195" max="7196" width="5" style="15" customWidth="1"/>
    <col min="7197" max="7197" width="8.6640625" style="15"/>
    <col min="7198" max="7198" width="10.5" style="15" customWidth="1"/>
    <col min="7199" max="7199" width="3.83203125" style="15" customWidth="1"/>
    <col min="7200" max="7201" width="8.6640625" style="15"/>
    <col min="7202" max="7202" width="3.6640625" style="15" customWidth="1"/>
    <col min="7203" max="7442" width="8.6640625" style="15"/>
    <col min="7443" max="7443" width="24.83203125" style="15" customWidth="1"/>
    <col min="7444" max="7444" width="13.5" style="15" customWidth="1"/>
    <col min="7445" max="7445" width="8.6640625" style="15"/>
    <col min="7446" max="7446" width="6.6640625" style="15" customWidth="1"/>
    <col min="7447" max="7447" width="6.5" style="15" customWidth="1"/>
    <col min="7448" max="7448" width="8.33203125" style="15" customWidth="1"/>
    <col min="7449" max="7449" width="6.6640625" style="15" customWidth="1"/>
    <col min="7450" max="7450" width="4.83203125" style="15" customWidth="1"/>
    <col min="7451" max="7452" width="5" style="15" customWidth="1"/>
    <col min="7453" max="7453" width="8.6640625" style="15"/>
    <col min="7454" max="7454" width="10.5" style="15" customWidth="1"/>
    <col min="7455" max="7455" width="3.83203125" style="15" customWidth="1"/>
    <col min="7456" max="7457" width="8.6640625" style="15"/>
    <col min="7458" max="7458" width="3.6640625" style="15" customWidth="1"/>
    <col min="7459" max="7698" width="8.6640625" style="15"/>
    <col min="7699" max="7699" width="24.83203125" style="15" customWidth="1"/>
    <col min="7700" max="7700" width="13.5" style="15" customWidth="1"/>
    <col min="7701" max="7701" width="8.6640625" style="15"/>
    <col min="7702" max="7702" width="6.6640625" style="15" customWidth="1"/>
    <col min="7703" max="7703" width="6.5" style="15" customWidth="1"/>
    <col min="7704" max="7704" width="8.33203125" style="15" customWidth="1"/>
    <col min="7705" max="7705" width="6.6640625" style="15" customWidth="1"/>
    <col min="7706" max="7706" width="4.83203125" style="15" customWidth="1"/>
    <col min="7707" max="7708" width="5" style="15" customWidth="1"/>
    <col min="7709" max="7709" width="8.6640625" style="15"/>
    <col min="7710" max="7710" width="10.5" style="15" customWidth="1"/>
    <col min="7711" max="7711" width="3.83203125" style="15" customWidth="1"/>
    <col min="7712" max="7713" width="8.6640625" style="15"/>
    <col min="7714" max="7714" width="3.6640625" style="15" customWidth="1"/>
    <col min="7715" max="7954" width="8.6640625" style="15"/>
    <col min="7955" max="7955" width="24.83203125" style="15" customWidth="1"/>
    <col min="7956" max="7956" width="13.5" style="15" customWidth="1"/>
    <col min="7957" max="7957" width="8.6640625" style="15"/>
    <col min="7958" max="7958" width="6.6640625" style="15" customWidth="1"/>
    <col min="7959" max="7959" width="6.5" style="15" customWidth="1"/>
    <col min="7960" max="7960" width="8.33203125" style="15" customWidth="1"/>
    <col min="7961" max="7961" width="6.6640625" style="15" customWidth="1"/>
    <col min="7962" max="7962" width="4.83203125" style="15" customWidth="1"/>
    <col min="7963" max="7964" width="5" style="15" customWidth="1"/>
    <col min="7965" max="7965" width="8.6640625" style="15"/>
    <col min="7966" max="7966" width="10.5" style="15" customWidth="1"/>
    <col min="7967" max="7967" width="3.83203125" style="15" customWidth="1"/>
    <col min="7968" max="7969" width="8.6640625" style="15"/>
    <col min="7970" max="7970" width="3.6640625" style="15" customWidth="1"/>
    <col min="7971" max="8210" width="8.6640625" style="15"/>
    <col min="8211" max="8211" width="24.83203125" style="15" customWidth="1"/>
    <col min="8212" max="8212" width="13.5" style="15" customWidth="1"/>
    <col min="8213" max="8213" width="8.6640625" style="15"/>
    <col min="8214" max="8214" width="6.6640625" style="15" customWidth="1"/>
    <col min="8215" max="8215" width="6.5" style="15" customWidth="1"/>
    <col min="8216" max="8216" width="8.33203125" style="15" customWidth="1"/>
    <col min="8217" max="8217" width="6.6640625" style="15" customWidth="1"/>
    <col min="8218" max="8218" width="4.83203125" style="15" customWidth="1"/>
    <col min="8219" max="8220" width="5" style="15" customWidth="1"/>
    <col min="8221" max="8221" width="8.6640625" style="15"/>
    <col min="8222" max="8222" width="10.5" style="15" customWidth="1"/>
    <col min="8223" max="8223" width="3.83203125" style="15" customWidth="1"/>
    <col min="8224" max="8225" width="8.6640625" style="15"/>
    <col min="8226" max="8226" width="3.6640625" style="15" customWidth="1"/>
    <col min="8227" max="8466" width="8.6640625" style="15"/>
    <col min="8467" max="8467" width="24.83203125" style="15" customWidth="1"/>
    <col min="8468" max="8468" width="13.5" style="15" customWidth="1"/>
    <col min="8469" max="8469" width="8.6640625" style="15"/>
    <col min="8470" max="8470" width="6.6640625" style="15" customWidth="1"/>
    <col min="8471" max="8471" width="6.5" style="15" customWidth="1"/>
    <col min="8472" max="8472" width="8.33203125" style="15" customWidth="1"/>
    <col min="8473" max="8473" width="6.6640625" style="15" customWidth="1"/>
    <col min="8474" max="8474" width="4.83203125" style="15" customWidth="1"/>
    <col min="8475" max="8476" width="5" style="15" customWidth="1"/>
    <col min="8477" max="8477" width="8.6640625" style="15"/>
    <col min="8478" max="8478" width="10.5" style="15" customWidth="1"/>
    <col min="8479" max="8479" width="3.83203125" style="15" customWidth="1"/>
    <col min="8480" max="8481" width="8.6640625" style="15"/>
    <col min="8482" max="8482" width="3.6640625" style="15" customWidth="1"/>
    <col min="8483" max="8722" width="8.6640625" style="15"/>
    <col min="8723" max="8723" width="24.83203125" style="15" customWidth="1"/>
    <col min="8724" max="8724" width="13.5" style="15" customWidth="1"/>
    <col min="8725" max="8725" width="8.6640625" style="15"/>
    <col min="8726" max="8726" width="6.6640625" style="15" customWidth="1"/>
    <col min="8727" max="8727" width="6.5" style="15" customWidth="1"/>
    <col min="8728" max="8728" width="8.33203125" style="15" customWidth="1"/>
    <col min="8729" max="8729" width="6.6640625" style="15" customWidth="1"/>
    <col min="8730" max="8730" width="4.83203125" style="15" customWidth="1"/>
    <col min="8731" max="8732" width="5" style="15" customWidth="1"/>
    <col min="8733" max="8733" width="8.6640625" style="15"/>
    <col min="8734" max="8734" width="10.5" style="15" customWidth="1"/>
    <col min="8735" max="8735" width="3.83203125" style="15" customWidth="1"/>
    <col min="8736" max="8737" width="8.6640625" style="15"/>
    <col min="8738" max="8738" width="3.6640625" style="15" customWidth="1"/>
    <col min="8739" max="8978" width="8.6640625" style="15"/>
    <col min="8979" max="8979" width="24.83203125" style="15" customWidth="1"/>
    <col min="8980" max="8980" width="13.5" style="15" customWidth="1"/>
    <col min="8981" max="8981" width="8.6640625" style="15"/>
    <col min="8982" max="8982" width="6.6640625" style="15" customWidth="1"/>
    <col min="8983" max="8983" width="6.5" style="15" customWidth="1"/>
    <col min="8984" max="8984" width="8.33203125" style="15" customWidth="1"/>
    <col min="8985" max="8985" width="6.6640625" style="15" customWidth="1"/>
    <col min="8986" max="8986" width="4.83203125" style="15" customWidth="1"/>
    <col min="8987" max="8988" width="5" style="15" customWidth="1"/>
    <col min="8989" max="8989" width="8.6640625" style="15"/>
    <col min="8990" max="8990" width="10.5" style="15" customWidth="1"/>
    <col min="8991" max="8991" width="3.83203125" style="15" customWidth="1"/>
    <col min="8992" max="8993" width="8.6640625" style="15"/>
    <col min="8994" max="8994" width="3.6640625" style="15" customWidth="1"/>
    <col min="8995" max="9234" width="8.6640625" style="15"/>
    <col min="9235" max="9235" width="24.83203125" style="15" customWidth="1"/>
    <col min="9236" max="9236" width="13.5" style="15" customWidth="1"/>
    <col min="9237" max="9237" width="8.6640625" style="15"/>
    <col min="9238" max="9238" width="6.6640625" style="15" customWidth="1"/>
    <col min="9239" max="9239" width="6.5" style="15" customWidth="1"/>
    <col min="9240" max="9240" width="8.33203125" style="15" customWidth="1"/>
    <col min="9241" max="9241" width="6.6640625" style="15" customWidth="1"/>
    <col min="9242" max="9242" width="4.83203125" style="15" customWidth="1"/>
    <col min="9243" max="9244" width="5" style="15" customWidth="1"/>
    <col min="9245" max="9245" width="8.6640625" style="15"/>
    <col min="9246" max="9246" width="10.5" style="15" customWidth="1"/>
    <col min="9247" max="9247" width="3.83203125" style="15" customWidth="1"/>
    <col min="9248" max="9249" width="8.6640625" style="15"/>
    <col min="9250" max="9250" width="3.6640625" style="15" customWidth="1"/>
    <col min="9251" max="9490" width="8.6640625" style="15"/>
    <col min="9491" max="9491" width="24.83203125" style="15" customWidth="1"/>
    <col min="9492" max="9492" width="13.5" style="15" customWidth="1"/>
    <col min="9493" max="9493" width="8.6640625" style="15"/>
    <col min="9494" max="9494" width="6.6640625" style="15" customWidth="1"/>
    <col min="9495" max="9495" width="6.5" style="15" customWidth="1"/>
    <col min="9496" max="9496" width="8.33203125" style="15" customWidth="1"/>
    <col min="9497" max="9497" width="6.6640625" style="15" customWidth="1"/>
    <col min="9498" max="9498" width="4.83203125" style="15" customWidth="1"/>
    <col min="9499" max="9500" width="5" style="15" customWidth="1"/>
    <col min="9501" max="9501" width="8.6640625" style="15"/>
    <col min="9502" max="9502" width="10.5" style="15" customWidth="1"/>
    <col min="9503" max="9503" width="3.83203125" style="15" customWidth="1"/>
    <col min="9504" max="9505" width="8.6640625" style="15"/>
    <col min="9506" max="9506" width="3.6640625" style="15" customWidth="1"/>
    <col min="9507" max="9746" width="8.6640625" style="15"/>
    <col min="9747" max="9747" width="24.83203125" style="15" customWidth="1"/>
    <col min="9748" max="9748" width="13.5" style="15" customWidth="1"/>
    <col min="9749" max="9749" width="8.6640625" style="15"/>
    <col min="9750" max="9750" width="6.6640625" style="15" customWidth="1"/>
    <col min="9751" max="9751" width="6.5" style="15" customWidth="1"/>
    <col min="9752" max="9752" width="8.33203125" style="15" customWidth="1"/>
    <col min="9753" max="9753" width="6.6640625" style="15" customWidth="1"/>
    <col min="9754" max="9754" width="4.83203125" style="15" customWidth="1"/>
    <col min="9755" max="9756" width="5" style="15" customWidth="1"/>
    <col min="9757" max="9757" width="8.6640625" style="15"/>
    <col min="9758" max="9758" width="10.5" style="15" customWidth="1"/>
    <col min="9759" max="9759" width="3.83203125" style="15" customWidth="1"/>
    <col min="9760" max="9761" width="8.6640625" style="15"/>
    <col min="9762" max="9762" width="3.6640625" style="15" customWidth="1"/>
    <col min="9763" max="10002" width="8.6640625" style="15"/>
    <col min="10003" max="10003" width="24.83203125" style="15" customWidth="1"/>
    <col min="10004" max="10004" width="13.5" style="15" customWidth="1"/>
    <col min="10005" max="10005" width="8.6640625" style="15"/>
    <col min="10006" max="10006" width="6.6640625" style="15" customWidth="1"/>
    <col min="10007" max="10007" width="6.5" style="15" customWidth="1"/>
    <col min="10008" max="10008" width="8.33203125" style="15" customWidth="1"/>
    <col min="10009" max="10009" width="6.6640625" style="15" customWidth="1"/>
    <col min="10010" max="10010" width="4.83203125" style="15" customWidth="1"/>
    <col min="10011" max="10012" width="5" style="15" customWidth="1"/>
    <col min="10013" max="10013" width="8.6640625" style="15"/>
    <col min="10014" max="10014" width="10.5" style="15" customWidth="1"/>
    <col min="10015" max="10015" width="3.83203125" style="15" customWidth="1"/>
    <col min="10016" max="10017" width="8.6640625" style="15"/>
    <col min="10018" max="10018" width="3.6640625" style="15" customWidth="1"/>
    <col min="10019" max="10258" width="8.6640625" style="15"/>
    <col min="10259" max="10259" width="24.83203125" style="15" customWidth="1"/>
    <col min="10260" max="10260" width="13.5" style="15" customWidth="1"/>
    <col min="10261" max="10261" width="8.6640625" style="15"/>
    <col min="10262" max="10262" width="6.6640625" style="15" customWidth="1"/>
    <col min="10263" max="10263" width="6.5" style="15" customWidth="1"/>
    <col min="10264" max="10264" width="8.33203125" style="15" customWidth="1"/>
    <col min="10265" max="10265" width="6.6640625" style="15" customWidth="1"/>
    <col min="10266" max="10266" width="4.83203125" style="15" customWidth="1"/>
    <col min="10267" max="10268" width="5" style="15" customWidth="1"/>
    <col min="10269" max="10269" width="8.6640625" style="15"/>
    <col min="10270" max="10270" width="10.5" style="15" customWidth="1"/>
    <col min="10271" max="10271" width="3.83203125" style="15" customWidth="1"/>
    <col min="10272" max="10273" width="8.6640625" style="15"/>
    <col min="10274" max="10274" width="3.6640625" style="15" customWidth="1"/>
    <col min="10275" max="10514" width="8.6640625" style="15"/>
    <col min="10515" max="10515" width="24.83203125" style="15" customWidth="1"/>
    <col min="10516" max="10516" width="13.5" style="15" customWidth="1"/>
    <col min="10517" max="10517" width="8.6640625" style="15"/>
    <col min="10518" max="10518" width="6.6640625" style="15" customWidth="1"/>
    <col min="10519" max="10519" width="6.5" style="15" customWidth="1"/>
    <col min="10520" max="10520" width="8.33203125" style="15" customWidth="1"/>
    <col min="10521" max="10521" width="6.6640625" style="15" customWidth="1"/>
    <col min="10522" max="10522" width="4.83203125" style="15" customWidth="1"/>
    <col min="10523" max="10524" width="5" style="15" customWidth="1"/>
    <col min="10525" max="10525" width="8.6640625" style="15"/>
    <col min="10526" max="10526" width="10.5" style="15" customWidth="1"/>
    <col min="10527" max="10527" width="3.83203125" style="15" customWidth="1"/>
    <col min="10528" max="10529" width="8.6640625" style="15"/>
    <col min="10530" max="10530" width="3.6640625" style="15" customWidth="1"/>
    <col min="10531" max="10770" width="8.6640625" style="15"/>
    <col min="10771" max="10771" width="24.83203125" style="15" customWidth="1"/>
    <col min="10772" max="10772" width="13.5" style="15" customWidth="1"/>
    <col min="10773" max="10773" width="8.6640625" style="15"/>
    <col min="10774" max="10774" width="6.6640625" style="15" customWidth="1"/>
    <col min="10775" max="10775" width="6.5" style="15" customWidth="1"/>
    <col min="10776" max="10776" width="8.33203125" style="15" customWidth="1"/>
    <col min="10777" max="10777" width="6.6640625" style="15" customWidth="1"/>
    <col min="10778" max="10778" width="4.83203125" style="15" customWidth="1"/>
    <col min="10779" max="10780" width="5" style="15" customWidth="1"/>
    <col min="10781" max="10781" width="8.6640625" style="15"/>
    <col min="10782" max="10782" width="10.5" style="15" customWidth="1"/>
    <col min="10783" max="10783" width="3.83203125" style="15" customWidth="1"/>
    <col min="10784" max="10785" width="8.6640625" style="15"/>
    <col min="10786" max="10786" width="3.6640625" style="15" customWidth="1"/>
    <col min="10787" max="11026" width="8.6640625" style="15"/>
    <col min="11027" max="11027" width="24.83203125" style="15" customWidth="1"/>
    <col min="11028" max="11028" width="13.5" style="15" customWidth="1"/>
    <col min="11029" max="11029" width="8.6640625" style="15"/>
    <col min="11030" max="11030" width="6.6640625" style="15" customWidth="1"/>
    <col min="11031" max="11031" width="6.5" style="15" customWidth="1"/>
    <col min="11032" max="11032" width="8.33203125" style="15" customWidth="1"/>
    <col min="11033" max="11033" width="6.6640625" style="15" customWidth="1"/>
    <col min="11034" max="11034" width="4.83203125" style="15" customWidth="1"/>
    <col min="11035" max="11036" width="5" style="15" customWidth="1"/>
    <col min="11037" max="11037" width="8.6640625" style="15"/>
    <col min="11038" max="11038" width="10.5" style="15" customWidth="1"/>
    <col min="11039" max="11039" width="3.83203125" style="15" customWidth="1"/>
    <col min="11040" max="11041" width="8.6640625" style="15"/>
    <col min="11042" max="11042" width="3.6640625" style="15" customWidth="1"/>
    <col min="11043" max="11282" width="8.6640625" style="15"/>
    <col min="11283" max="11283" width="24.83203125" style="15" customWidth="1"/>
    <col min="11284" max="11284" width="13.5" style="15" customWidth="1"/>
    <col min="11285" max="11285" width="8.6640625" style="15"/>
    <col min="11286" max="11286" width="6.6640625" style="15" customWidth="1"/>
    <col min="11287" max="11287" width="6.5" style="15" customWidth="1"/>
    <col min="11288" max="11288" width="8.33203125" style="15" customWidth="1"/>
    <col min="11289" max="11289" width="6.6640625" style="15" customWidth="1"/>
    <col min="11290" max="11290" width="4.83203125" style="15" customWidth="1"/>
    <col min="11291" max="11292" width="5" style="15" customWidth="1"/>
    <col min="11293" max="11293" width="8.6640625" style="15"/>
    <col min="11294" max="11294" width="10.5" style="15" customWidth="1"/>
    <col min="11295" max="11295" width="3.83203125" style="15" customWidth="1"/>
    <col min="11296" max="11297" width="8.6640625" style="15"/>
    <col min="11298" max="11298" width="3.6640625" style="15" customWidth="1"/>
    <col min="11299" max="11538" width="8.6640625" style="15"/>
    <col min="11539" max="11539" width="24.83203125" style="15" customWidth="1"/>
    <col min="11540" max="11540" width="13.5" style="15" customWidth="1"/>
    <col min="11541" max="11541" width="8.6640625" style="15"/>
    <col min="11542" max="11542" width="6.6640625" style="15" customWidth="1"/>
    <col min="11543" max="11543" width="6.5" style="15" customWidth="1"/>
    <col min="11544" max="11544" width="8.33203125" style="15" customWidth="1"/>
    <col min="11545" max="11545" width="6.6640625" style="15" customWidth="1"/>
    <col min="11546" max="11546" width="4.83203125" style="15" customWidth="1"/>
    <col min="11547" max="11548" width="5" style="15" customWidth="1"/>
    <col min="11549" max="11549" width="8.6640625" style="15"/>
    <col min="11550" max="11550" width="10.5" style="15" customWidth="1"/>
    <col min="11551" max="11551" width="3.83203125" style="15" customWidth="1"/>
    <col min="11552" max="11553" width="8.6640625" style="15"/>
    <col min="11554" max="11554" width="3.6640625" style="15" customWidth="1"/>
    <col min="11555" max="11794" width="8.6640625" style="15"/>
    <col min="11795" max="11795" width="24.83203125" style="15" customWidth="1"/>
    <col min="11796" max="11796" width="13.5" style="15" customWidth="1"/>
    <col min="11797" max="11797" width="8.6640625" style="15"/>
    <col min="11798" max="11798" width="6.6640625" style="15" customWidth="1"/>
    <col min="11799" max="11799" width="6.5" style="15" customWidth="1"/>
    <col min="11800" max="11800" width="8.33203125" style="15" customWidth="1"/>
    <col min="11801" max="11801" width="6.6640625" style="15" customWidth="1"/>
    <col min="11802" max="11802" width="4.83203125" style="15" customWidth="1"/>
    <col min="11803" max="11804" width="5" style="15" customWidth="1"/>
    <col min="11805" max="11805" width="8.6640625" style="15"/>
    <col min="11806" max="11806" width="10.5" style="15" customWidth="1"/>
    <col min="11807" max="11807" width="3.83203125" style="15" customWidth="1"/>
    <col min="11808" max="11809" width="8.6640625" style="15"/>
    <col min="11810" max="11810" width="3.6640625" style="15" customWidth="1"/>
    <col min="11811" max="12050" width="8.6640625" style="15"/>
    <col min="12051" max="12051" width="24.83203125" style="15" customWidth="1"/>
    <col min="12052" max="12052" width="13.5" style="15" customWidth="1"/>
    <col min="12053" max="12053" width="8.6640625" style="15"/>
    <col min="12054" max="12054" width="6.6640625" style="15" customWidth="1"/>
    <col min="12055" max="12055" width="6.5" style="15" customWidth="1"/>
    <col min="12056" max="12056" width="8.33203125" style="15" customWidth="1"/>
    <col min="12057" max="12057" width="6.6640625" style="15" customWidth="1"/>
    <col min="12058" max="12058" width="4.83203125" style="15" customWidth="1"/>
    <col min="12059" max="12060" width="5" style="15" customWidth="1"/>
    <col min="12061" max="12061" width="8.6640625" style="15"/>
    <col min="12062" max="12062" width="10.5" style="15" customWidth="1"/>
    <col min="12063" max="12063" width="3.83203125" style="15" customWidth="1"/>
    <col min="12064" max="12065" width="8.6640625" style="15"/>
    <col min="12066" max="12066" width="3.6640625" style="15" customWidth="1"/>
    <col min="12067" max="12306" width="8.6640625" style="15"/>
    <col min="12307" max="12307" width="24.83203125" style="15" customWidth="1"/>
    <col min="12308" max="12308" width="13.5" style="15" customWidth="1"/>
    <col min="12309" max="12309" width="8.6640625" style="15"/>
    <col min="12310" max="12310" width="6.6640625" style="15" customWidth="1"/>
    <col min="12311" max="12311" width="6.5" style="15" customWidth="1"/>
    <col min="12312" max="12312" width="8.33203125" style="15" customWidth="1"/>
    <col min="12313" max="12313" width="6.6640625" style="15" customWidth="1"/>
    <col min="12314" max="12314" width="4.83203125" style="15" customWidth="1"/>
    <col min="12315" max="12316" width="5" style="15" customWidth="1"/>
    <col min="12317" max="12317" width="8.6640625" style="15"/>
    <col min="12318" max="12318" width="10.5" style="15" customWidth="1"/>
    <col min="12319" max="12319" width="3.83203125" style="15" customWidth="1"/>
    <col min="12320" max="12321" width="8.6640625" style="15"/>
    <col min="12322" max="12322" width="3.6640625" style="15" customWidth="1"/>
    <col min="12323" max="12562" width="8.6640625" style="15"/>
    <col min="12563" max="12563" width="24.83203125" style="15" customWidth="1"/>
    <col min="12564" max="12564" width="13.5" style="15" customWidth="1"/>
    <col min="12565" max="12565" width="8.6640625" style="15"/>
    <col min="12566" max="12566" width="6.6640625" style="15" customWidth="1"/>
    <col min="12567" max="12567" width="6.5" style="15" customWidth="1"/>
    <col min="12568" max="12568" width="8.33203125" style="15" customWidth="1"/>
    <col min="12569" max="12569" width="6.6640625" style="15" customWidth="1"/>
    <col min="12570" max="12570" width="4.83203125" style="15" customWidth="1"/>
    <col min="12571" max="12572" width="5" style="15" customWidth="1"/>
    <col min="12573" max="12573" width="8.6640625" style="15"/>
    <col min="12574" max="12574" width="10.5" style="15" customWidth="1"/>
    <col min="12575" max="12575" width="3.83203125" style="15" customWidth="1"/>
    <col min="12576" max="12577" width="8.6640625" style="15"/>
    <col min="12578" max="12578" width="3.6640625" style="15" customWidth="1"/>
    <col min="12579" max="12818" width="8.6640625" style="15"/>
    <col min="12819" max="12819" width="24.83203125" style="15" customWidth="1"/>
    <col min="12820" max="12820" width="13.5" style="15" customWidth="1"/>
    <col min="12821" max="12821" width="8.6640625" style="15"/>
    <col min="12822" max="12822" width="6.6640625" style="15" customWidth="1"/>
    <col min="12823" max="12823" width="6.5" style="15" customWidth="1"/>
    <col min="12824" max="12824" width="8.33203125" style="15" customWidth="1"/>
    <col min="12825" max="12825" width="6.6640625" style="15" customWidth="1"/>
    <col min="12826" max="12826" width="4.83203125" style="15" customWidth="1"/>
    <col min="12827" max="12828" width="5" style="15" customWidth="1"/>
    <col min="12829" max="12829" width="8.6640625" style="15"/>
    <col min="12830" max="12830" width="10.5" style="15" customWidth="1"/>
    <col min="12831" max="12831" width="3.83203125" style="15" customWidth="1"/>
    <col min="12832" max="12833" width="8.6640625" style="15"/>
    <col min="12834" max="12834" width="3.6640625" style="15" customWidth="1"/>
    <col min="12835" max="13074" width="8.6640625" style="15"/>
    <col min="13075" max="13075" width="24.83203125" style="15" customWidth="1"/>
    <col min="13076" max="13076" width="13.5" style="15" customWidth="1"/>
    <col min="13077" max="13077" width="8.6640625" style="15"/>
    <col min="13078" max="13078" width="6.6640625" style="15" customWidth="1"/>
    <col min="13079" max="13079" width="6.5" style="15" customWidth="1"/>
    <col min="13080" max="13080" width="8.33203125" style="15" customWidth="1"/>
    <col min="13081" max="13081" width="6.6640625" style="15" customWidth="1"/>
    <col min="13082" max="13082" width="4.83203125" style="15" customWidth="1"/>
    <col min="13083" max="13084" width="5" style="15" customWidth="1"/>
    <col min="13085" max="13085" width="8.6640625" style="15"/>
    <col min="13086" max="13086" width="10.5" style="15" customWidth="1"/>
    <col min="13087" max="13087" width="3.83203125" style="15" customWidth="1"/>
    <col min="13088" max="13089" width="8.6640625" style="15"/>
    <col min="13090" max="13090" width="3.6640625" style="15" customWidth="1"/>
    <col min="13091" max="13330" width="8.6640625" style="15"/>
    <col min="13331" max="13331" width="24.83203125" style="15" customWidth="1"/>
    <col min="13332" max="13332" width="13.5" style="15" customWidth="1"/>
    <col min="13333" max="13333" width="8.6640625" style="15"/>
    <col min="13334" max="13334" width="6.6640625" style="15" customWidth="1"/>
    <col min="13335" max="13335" width="6.5" style="15" customWidth="1"/>
    <col min="13336" max="13336" width="8.33203125" style="15" customWidth="1"/>
    <col min="13337" max="13337" width="6.6640625" style="15" customWidth="1"/>
    <col min="13338" max="13338" width="4.83203125" style="15" customWidth="1"/>
    <col min="13339" max="13340" width="5" style="15" customWidth="1"/>
    <col min="13341" max="13341" width="8.6640625" style="15"/>
    <col min="13342" max="13342" width="10.5" style="15" customWidth="1"/>
    <col min="13343" max="13343" width="3.83203125" style="15" customWidth="1"/>
    <col min="13344" max="13345" width="8.6640625" style="15"/>
    <col min="13346" max="13346" width="3.6640625" style="15" customWidth="1"/>
    <col min="13347" max="13586" width="8.6640625" style="15"/>
    <col min="13587" max="13587" width="24.83203125" style="15" customWidth="1"/>
    <col min="13588" max="13588" width="13.5" style="15" customWidth="1"/>
    <col min="13589" max="13589" width="8.6640625" style="15"/>
    <col min="13590" max="13590" width="6.6640625" style="15" customWidth="1"/>
    <col min="13591" max="13591" width="6.5" style="15" customWidth="1"/>
    <col min="13592" max="13592" width="8.33203125" style="15" customWidth="1"/>
    <col min="13593" max="13593" width="6.6640625" style="15" customWidth="1"/>
    <col min="13594" max="13594" width="4.83203125" style="15" customWidth="1"/>
    <col min="13595" max="13596" width="5" style="15" customWidth="1"/>
    <col min="13597" max="13597" width="8.6640625" style="15"/>
    <col min="13598" max="13598" width="10.5" style="15" customWidth="1"/>
    <col min="13599" max="13599" width="3.83203125" style="15" customWidth="1"/>
    <col min="13600" max="13601" width="8.6640625" style="15"/>
    <col min="13602" max="13602" width="3.6640625" style="15" customWidth="1"/>
    <col min="13603" max="13842" width="8.6640625" style="15"/>
    <col min="13843" max="13843" width="24.83203125" style="15" customWidth="1"/>
    <col min="13844" max="13844" width="13.5" style="15" customWidth="1"/>
    <col min="13845" max="13845" width="8.6640625" style="15"/>
    <col min="13846" max="13846" width="6.6640625" style="15" customWidth="1"/>
    <col min="13847" max="13847" width="6.5" style="15" customWidth="1"/>
    <col min="13848" max="13848" width="8.33203125" style="15" customWidth="1"/>
    <col min="13849" max="13849" width="6.6640625" style="15" customWidth="1"/>
    <col min="13850" max="13850" width="4.83203125" style="15" customWidth="1"/>
    <col min="13851" max="13852" width="5" style="15" customWidth="1"/>
    <col min="13853" max="13853" width="8.6640625" style="15"/>
    <col min="13854" max="13854" width="10.5" style="15" customWidth="1"/>
    <col min="13855" max="13855" width="3.83203125" style="15" customWidth="1"/>
    <col min="13856" max="13857" width="8.6640625" style="15"/>
    <col min="13858" max="13858" width="3.6640625" style="15" customWidth="1"/>
    <col min="13859" max="14098" width="8.6640625" style="15"/>
    <col min="14099" max="14099" width="24.83203125" style="15" customWidth="1"/>
    <col min="14100" max="14100" width="13.5" style="15" customWidth="1"/>
    <col min="14101" max="14101" width="8.6640625" style="15"/>
    <col min="14102" max="14102" width="6.6640625" style="15" customWidth="1"/>
    <col min="14103" max="14103" width="6.5" style="15" customWidth="1"/>
    <col min="14104" max="14104" width="8.33203125" style="15" customWidth="1"/>
    <col min="14105" max="14105" width="6.6640625" style="15" customWidth="1"/>
    <col min="14106" max="14106" width="4.83203125" style="15" customWidth="1"/>
    <col min="14107" max="14108" width="5" style="15" customWidth="1"/>
    <col min="14109" max="14109" width="8.6640625" style="15"/>
    <col min="14110" max="14110" width="10.5" style="15" customWidth="1"/>
    <col min="14111" max="14111" width="3.83203125" style="15" customWidth="1"/>
    <col min="14112" max="14113" width="8.6640625" style="15"/>
    <col min="14114" max="14114" width="3.6640625" style="15" customWidth="1"/>
    <col min="14115" max="14354" width="8.6640625" style="15"/>
    <col min="14355" max="14355" width="24.83203125" style="15" customWidth="1"/>
    <col min="14356" max="14356" width="13.5" style="15" customWidth="1"/>
    <col min="14357" max="14357" width="8.6640625" style="15"/>
    <col min="14358" max="14358" width="6.6640625" style="15" customWidth="1"/>
    <col min="14359" max="14359" width="6.5" style="15" customWidth="1"/>
    <col min="14360" max="14360" width="8.33203125" style="15" customWidth="1"/>
    <col min="14361" max="14361" width="6.6640625" style="15" customWidth="1"/>
    <col min="14362" max="14362" width="4.83203125" style="15" customWidth="1"/>
    <col min="14363" max="14364" width="5" style="15" customWidth="1"/>
    <col min="14365" max="14365" width="8.6640625" style="15"/>
    <col min="14366" max="14366" width="10.5" style="15" customWidth="1"/>
    <col min="14367" max="14367" width="3.83203125" style="15" customWidth="1"/>
    <col min="14368" max="14369" width="8.6640625" style="15"/>
    <col min="14370" max="14370" width="3.6640625" style="15" customWidth="1"/>
    <col min="14371" max="14610" width="8.6640625" style="15"/>
    <col min="14611" max="14611" width="24.83203125" style="15" customWidth="1"/>
    <col min="14612" max="14612" width="13.5" style="15" customWidth="1"/>
    <col min="14613" max="14613" width="8.6640625" style="15"/>
    <col min="14614" max="14614" width="6.6640625" style="15" customWidth="1"/>
    <col min="14615" max="14615" width="6.5" style="15" customWidth="1"/>
    <col min="14616" max="14616" width="8.33203125" style="15" customWidth="1"/>
    <col min="14617" max="14617" width="6.6640625" style="15" customWidth="1"/>
    <col min="14618" max="14618" width="4.83203125" style="15" customWidth="1"/>
    <col min="14619" max="14620" width="5" style="15" customWidth="1"/>
    <col min="14621" max="14621" width="8.6640625" style="15"/>
    <col min="14622" max="14622" width="10.5" style="15" customWidth="1"/>
    <col min="14623" max="14623" width="3.83203125" style="15" customWidth="1"/>
    <col min="14624" max="14625" width="8.6640625" style="15"/>
    <col min="14626" max="14626" width="3.6640625" style="15" customWidth="1"/>
    <col min="14627" max="14866" width="8.6640625" style="15"/>
    <col min="14867" max="14867" width="24.83203125" style="15" customWidth="1"/>
    <col min="14868" max="14868" width="13.5" style="15" customWidth="1"/>
    <col min="14869" max="14869" width="8.6640625" style="15"/>
    <col min="14870" max="14870" width="6.6640625" style="15" customWidth="1"/>
    <col min="14871" max="14871" width="6.5" style="15" customWidth="1"/>
    <col min="14872" max="14872" width="8.33203125" style="15" customWidth="1"/>
    <col min="14873" max="14873" width="6.6640625" style="15" customWidth="1"/>
    <col min="14874" max="14874" width="4.83203125" style="15" customWidth="1"/>
    <col min="14875" max="14876" width="5" style="15" customWidth="1"/>
    <col min="14877" max="14877" width="8.6640625" style="15"/>
    <col min="14878" max="14878" width="10.5" style="15" customWidth="1"/>
    <col min="14879" max="14879" width="3.83203125" style="15" customWidth="1"/>
    <col min="14880" max="14881" width="8.6640625" style="15"/>
    <col min="14882" max="14882" width="3.6640625" style="15" customWidth="1"/>
    <col min="14883" max="15122" width="8.6640625" style="15"/>
    <col min="15123" max="15123" width="24.83203125" style="15" customWidth="1"/>
    <col min="15124" max="15124" width="13.5" style="15" customWidth="1"/>
    <col min="15125" max="15125" width="8.6640625" style="15"/>
    <col min="15126" max="15126" width="6.6640625" style="15" customWidth="1"/>
    <col min="15127" max="15127" width="6.5" style="15" customWidth="1"/>
    <col min="15128" max="15128" width="8.33203125" style="15" customWidth="1"/>
    <col min="15129" max="15129" width="6.6640625" style="15" customWidth="1"/>
    <col min="15130" max="15130" width="4.83203125" style="15" customWidth="1"/>
    <col min="15131" max="15132" width="5" style="15" customWidth="1"/>
    <col min="15133" max="15133" width="8.6640625" style="15"/>
    <col min="15134" max="15134" width="10.5" style="15" customWidth="1"/>
    <col min="15135" max="15135" width="3.83203125" style="15" customWidth="1"/>
    <col min="15136" max="15137" width="8.6640625" style="15"/>
    <col min="15138" max="15138" width="3.6640625" style="15" customWidth="1"/>
    <col min="15139" max="15378" width="8.6640625" style="15"/>
    <col min="15379" max="15379" width="24.83203125" style="15" customWidth="1"/>
    <col min="15380" max="15380" width="13.5" style="15" customWidth="1"/>
    <col min="15381" max="15381" width="8.6640625" style="15"/>
    <col min="15382" max="15382" width="6.6640625" style="15" customWidth="1"/>
    <col min="15383" max="15383" width="6.5" style="15" customWidth="1"/>
    <col min="15384" max="15384" width="8.33203125" style="15" customWidth="1"/>
    <col min="15385" max="15385" width="6.6640625" style="15" customWidth="1"/>
    <col min="15386" max="15386" width="4.83203125" style="15" customWidth="1"/>
    <col min="15387" max="15388" width="5" style="15" customWidth="1"/>
    <col min="15389" max="15389" width="8.6640625" style="15"/>
    <col min="15390" max="15390" width="10.5" style="15" customWidth="1"/>
    <col min="15391" max="15391" width="3.83203125" style="15" customWidth="1"/>
    <col min="15392" max="15393" width="8.6640625" style="15"/>
    <col min="15394" max="15394" width="3.6640625" style="15" customWidth="1"/>
    <col min="15395" max="15634" width="8.6640625" style="15"/>
    <col min="15635" max="15635" width="24.83203125" style="15" customWidth="1"/>
    <col min="15636" max="15636" width="13.5" style="15" customWidth="1"/>
    <col min="15637" max="15637" width="8.6640625" style="15"/>
    <col min="15638" max="15638" width="6.6640625" style="15" customWidth="1"/>
    <col min="15639" max="15639" width="6.5" style="15" customWidth="1"/>
    <col min="15640" max="15640" width="8.33203125" style="15" customWidth="1"/>
    <col min="15641" max="15641" width="6.6640625" style="15" customWidth="1"/>
    <col min="15642" max="15642" width="4.83203125" style="15" customWidth="1"/>
    <col min="15643" max="15644" width="5" style="15" customWidth="1"/>
    <col min="15645" max="15645" width="8.6640625" style="15"/>
    <col min="15646" max="15646" width="10.5" style="15" customWidth="1"/>
    <col min="15647" max="15647" width="3.83203125" style="15" customWidth="1"/>
    <col min="15648" max="15649" width="8.6640625" style="15"/>
    <col min="15650" max="15650" width="3.6640625" style="15" customWidth="1"/>
    <col min="15651" max="15890" width="8.6640625" style="15"/>
    <col min="15891" max="15891" width="24.83203125" style="15" customWidth="1"/>
    <col min="15892" max="15892" width="13.5" style="15" customWidth="1"/>
    <col min="15893" max="15893" width="8.6640625" style="15"/>
    <col min="15894" max="15894" width="6.6640625" style="15" customWidth="1"/>
    <col min="15895" max="15895" width="6.5" style="15" customWidth="1"/>
    <col min="15896" max="15896" width="8.33203125" style="15" customWidth="1"/>
    <col min="15897" max="15897" width="6.6640625" style="15" customWidth="1"/>
    <col min="15898" max="15898" width="4.83203125" style="15" customWidth="1"/>
    <col min="15899" max="15900" width="5" style="15" customWidth="1"/>
    <col min="15901" max="15901" width="8.6640625" style="15"/>
    <col min="15902" max="15902" width="10.5" style="15" customWidth="1"/>
    <col min="15903" max="15903" width="3.83203125" style="15" customWidth="1"/>
    <col min="15904" max="15905" width="8.6640625" style="15"/>
    <col min="15906" max="15906" width="3.6640625" style="15" customWidth="1"/>
    <col min="15907" max="16146" width="8.6640625" style="15"/>
    <col min="16147" max="16147" width="24.83203125" style="15" customWidth="1"/>
    <col min="16148" max="16148" width="13.5" style="15" customWidth="1"/>
    <col min="16149" max="16149" width="8.6640625" style="15"/>
    <col min="16150" max="16150" width="6.6640625" style="15" customWidth="1"/>
    <col min="16151" max="16151" width="6.5" style="15" customWidth="1"/>
    <col min="16152" max="16152" width="8.33203125" style="15" customWidth="1"/>
    <col min="16153" max="16153" width="6.6640625" style="15" customWidth="1"/>
    <col min="16154" max="16154" width="4.83203125" style="15" customWidth="1"/>
    <col min="16155" max="16156" width="5" style="15" customWidth="1"/>
    <col min="16157" max="16157" width="8.6640625" style="15"/>
    <col min="16158" max="16158" width="10.5" style="15" customWidth="1"/>
    <col min="16159" max="16159" width="3.83203125" style="15" customWidth="1"/>
    <col min="16160" max="16161" width="8.6640625" style="15"/>
    <col min="16162" max="16162" width="3.6640625" style="15" customWidth="1"/>
    <col min="16163" max="16384" width="8.6640625" style="15"/>
  </cols>
  <sheetData>
    <row r="30" spans="3:3">
      <c r="C30" s="6" t="s">
        <v>821</v>
      </c>
    </row>
    <row r="36" spans="1:133" s="1" customFormat="1" ht="176">
      <c r="A36" s="1" t="s">
        <v>0</v>
      </c>
      <c r="B36" s="1" t="s">
        <v>1</v>
      </c>
      <c r="C36" s="1" t="s">
        <v>2</v>
      </c>
      <c r="D36" s="1" t="s">
        <v>3</v>
      </c>
      <c r="E36" s="1" t="s">
        <v>4</v>
      </c>
      <c r="F36" s="1" t="s">
        <v>5</v>
      </c>
      <c r="G36" s="1" t="s">
        <v>11</v>
      </c>
      <c r="H36" s="1" t="s">
        <v>12</v>
      </c>
      <c r="I36" s="1" t="s">
        <v>13</v>
      </c>
      <c r="J36" s="1" t="s">
        <v>14</v>
      </c>
      <c r="K36" s="1" t="s">
        <v>6</v>
      </c>
      <c r="L36" s="1" t="s">
        <v>15</v>
      </c>
      <c r="M36" s="1" t="s">
        <v>16</v>
      </c>
      <c r="N36" s="1" t="s">
        <v>17</v>
      </c>
      <c r="O36" s="1" t="s">
        <v>18</v>
      </c>
      <c r="P36" s="1" t="s">
        <v>7</v>
      </c>
      <c r="Q36" s="1" t="s">
        <v>19</v>
      </c>
      <c r="R36" s="1" t="s">
        <v>8</v>
      </c>
      <c r="S36" s="1" t="s">
        <v>20</v>
      </c>
      <c r="T36" s="1" t="s">
        <v>21</v>
      </c>
      <c r="U36" s="1" t="s">
        <v>9</v>
      </c>
      <c r="V36" s="1" t="s">
        <v>22</v>
      </c>
      <c r="W36" s="1" t="s">
        <v>23</v>
      </c>
      <c r="X36" s="1" t="s">
        <v>24</v>
      </c>
      <c r="Y36" s="1" t="s">
        <v>62</v>
      </c>
      <c r="Z36" s="1" t="s">
        <v>63</v>
      </c>
      <c r="AA36" s="1" t="s">
        <v>614</v>
      </c>
      <c r="AB36" s="1" t="s">
        <v>615</v>
      </c>
      <c r="AC36" s="1" t="s">
        <v>616</v>
      </c>
      <c r="AD36" s="1" t="s">
        <v>702</v>
      </c>
      <c r="AE36" s="1" t="s">
        <v>703</v>
      </c>
      <c r="AF36" s="1" t="s">
        <v>704</v>
      </c>
      <c r="AG36" s="1" t="s">
        <v>705</v>
      </c>
      <c r="AI36" s="1" t="s">
        <v>617</v>
      </c>
      <c r="AJ36" s="1" t="s">
        <v>618</v>
      </c>
      <c r="AK36" s="1" t="s">
        <v>619</v>
      </c>
      <c r="AL36" s="1" t="s">
        <v>620</v>
      </c>
      <c r="AN36" s="1" t="s">
        <v>692</v>
      </c>
      <c r="AO36" s="1" t="s">
        <v>693</v>
      </c>
      <c r="AP36" s="1" t="s">
        <v>694</v>
      </c>
      <c r="AQ36" s="1" t="s">
        <v>695</v>
      </c>
      <c r="AS36" s="1" t="s">
        <v>621</v>
      </c>
      <c r="AT36" s="1" t="s">
        <v>622</v>
      </c>
      <c r="AU36" s="1" t="s">
        <v>623</v>
      </c>
      <c r="AV36" s="1" t="s">
        <v>624</v>
      </c>
      <c r="AX36" s="1" t="s">
        <v>625</v>
      </c>
      <c r="AY36" s="1" t="s">
        <v>626</v>
      </c>
      <c r="AZ36" s="1" t="s">
        <v>627</v>
      </c>
      <c r="BA36" s="1" t="s">
        <v>628</v>
      </c>
      <c r="BC36" s="1" t="s">
        <v>629</v>
      </c>
      <c r="BD36" s="1" t="s">
        <v>630</v>
      </c>
      <c r="BE36" s="1" t="s">
        <v>631</v>
      </c>
      <c r="BF36" s="1" t="s">
        <v>632</v>
      </c>
      <c r="BH36" s="1" t="s">
        <v>717</v>
      </c>
      <c r="BI36" s="1" t="s">
        <v>814</v>
      </c>
      <c r="BJ36" s="1" t="s">
        <v>817</v>
      </c>
      <c r="BK36" s="1" t="s">
        <v>818</v>
      </c>
      <c r="BL36" s="1" t="s">
        <v>819</v>
      </c>
    </row>
    <row r="37" spans="1:133" s="8" customFormat="1" ht="15.75" customHeight="1">
      <c r="A37">
        <v>56</v>
      </c>
      <c r="B37">
        <v>3</v>
      </c>
      <c r="C37" t="s">
        <v>806</v>
      </c>
      <c r="D37" t="s">
        <v>25</v>
      </c>
      <c r="E37"/>
      <c r="F37"/>
      <c r="G37">
        <v>0.5</v>
      </c>
      <c r="H37">
        <v>0.5</v>
      </c>
      <c r="I37">
        <v>165</v>
      </c>
      <c r="J37">
        <v>131</v>
      </c>
      <c r="K37"/>
      <c r="L37">
        <v>0</v>
      </c>
      <c r="M37">
        <v>0.54100000000000004</v>
      </c>
      <c r="N37">
        <v>0.39</v>
      </c>
      <c r="O37">
        <v>0</v>
      </c>
      <c r="P37"/>
      <c r="Q37">
        <v>0</v>
      </c>
      <c r="R37">
        <v>1</v>
      </c>
      <c r="S37">
        <v>0</v>
      </c>
      <c r="T37">
        <v>0</v>
      </c>
      <c r="U37"/>
      <c r="V37">
        <v>0</v>
      </c>
      <c r="W37"/>
      <c r="X37"/>
      <c r="Y37" s="35">
        <v>44075</v>
      </c>
      <c r="Z37" s="31">
        <v>0.99430555555555555</v>
      </c>
      <c r="AA37"/>
      <c r="AB37" s="8">
        <v>1</v>
      </c>
      <c r="AC37" s="2"/>
      <c r="AD37" s="2">
        <v>0.26905836366792901</v>
      </c>
      <c r="AE37" s="2">
        <v>-0.20241968222527434</v>
      </c>
      <c r="AF37" s="2">
        <v>-0.47147804589320336</v>
      </c>
      <c r="AG37" s="2">
        <v>-6.4228983469261855E-2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C37" s="6"/>
      <c r="BD37" s="6"/>
      <c r="BE37" s="6"/>
      <c r="BF37" s="6"/>
      <c r="BG37" s="6"/>
      <c r="BH37" s="1"/>
      <c r="BI37" s="1">
        <v>7</v>
      </c>
      <c r="BJ37" s="1">
        <v>1</v>
      </c>
      <c r="BK37" s="1" t="e">
        <f>IF(BJ37&gt;1,I37,#N/A)</f>
        <v>#N/A</v>
      </c>
      <c r="BL37" s="1" t="e">
        <f>IF(BJ37&gt;1,J37,#N/A)</f>
        <v>#N/A</v>
      </c>
      <c r="BM37" s="36"/>
      <c r="BN37" s="37"/>
      <c r="BO37" s="15"/>
      <c r="BP37" s="1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</row>
    <row r="38" spans="1:133" s="8" customFormat="1" ht="15.75" customHeight="1">
      <c r="A38">
        <v>57</v>
      </c>
      <c r="B38">
        <v>3</v>
      </c>
      <c r="C38" t="s">
        <v>806</v>
      </c>
      <c r="D38" t="s">
        <v>25</v>
      </c>
      <c r="E38"/>
      <c r="F38"/>
      <c r="G38">
        <v>0.5</v>
      </c>
      <c r="H38">
        <v>0.5</v>
      </c>
      <c r="I38">
        <v>38</v>
      </c>
      <c r="J38">
        <v>92</v>
      </c>
      <c r="K38"/>
      <c r="L38">
        <v>0</v>
      </c>
      <c r="M38">
        <v>0.44400000000000001</v>
      </c>
      <c r="N38">
        <v>0.35699999999999998</v>
      </c>
      <c r="O38">
        <v>0</v>
      </c>
      <c r="P38"/>
      <c r="Q38">
        <v>0</v>
      </c>
      <c r="R38">
        <v>1</v>
      </c>
      <c r="S38">
        <v>0</v>
      </c>
      <c r="T38">
        <v>0</v>
      </c>
      <c r="U38"/>
      <c r="V38">
        <v>0</v>
      </c>
      <c r="W38"/>
      <c r="X38"/>
      <c r="Y38" s="35">
        <v>44075</v>
      </c>
      <c r="Z38" s="31">
        <v>0.99944444444444447</v>
      </c>
      <c r="AA38"/>
      <c r="AB38" s="8">
        <v>1</v>
      </c>
      <c r="AC38" s="2"/>
      <c r="AD38" s="2">
        <v>1.620415642396842E-2</v>
      </c>
      <c r="AE38" s="2">
        <v>-0.26277042357042035</v>
      </c>
      <c r="AF38" s="2">
        <v>-0.27897457999438879</v>
      </c>
      <c r="AG38" s="2">
        <v>-6.4228983469261855E-2</v>
      </c>
      <c r="AH38" s="6"/>
      <c r="AI38" s="6"/>
      <c r="AJ38" s="6">
        <v>31.124231312631515</v>
      </c>
      <c r="AK38" s="6"/>
      <c r="AL38" s="6"/>
      <c r="AM38" s="6"/>
      <c r="AN38" s="6"/>
      <c r="AO38" s="6">
        <v>12.515007857427674</v>
      </c>
      <c r="AP38" s="6"/>
      <c r="AQ38" s="6"/>
      <c r="AR38" s="6"/>
      <c r="AS38" s="6"/>
      <c r="AT38" s="6">
        <v>9.3723938318898412</v>
      </c>
      <c r="AU38" s="6"/>
      <c r="AV38" s="6"/>
      <c r="AW38" s="6"/>
      <c r="AX38" s="6"/>
      <c r="AY38" s="6">
        <v>0.48784787786729339</v>
      </c>
      <c r="AZ38" s="6"/>
      <c r="BA38" s="6"/>
      <c r="BC38" s="6">
        <v>1.9190623438660862E-2</v>
      </c>
      <c r="BD38" s="6">
        <v>-0.24729587450756241</v>
      </c>
      <c r="BE38" s="6">
        <v>-0.26648649794622326</v>
      </c>
      <c r="BF38" s="6">
        <v>-6.4072694828255838E-2</v>
      </c>
      <c r="BG38" s="6"/>
      <c r="BH38" s="1">
        <v>3</v>
      </c>
      <c r="BI38" s="1">
        <v>8</v>
      </c>
      <c r="BJ38" s="1">
        <v>2</v>
      </c>
      <c r="BK38" s="1">
        <f t="shared" ref="BK38:BK101" si="0">IF(BJ38&gt;1,I38,#N/A)</f>
        <v>38</v>
      </c>
      <c r="BL38" s="1">
        <f t="shared" ref="BL38:BL101" si="1">IF(BJ38&gt;1,J38,#N/A)</f>
        <v>92</v>
      </c>
      <c r="BM38" s="36"/>
      <c r="BN38" s="37"/>
      <c r="BO38" s="15"/>
      <c r="BP38" s="1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</row>
    <row r="39" spans="1:133" s="8" customFormat="1" ht="15.75" customHeight="1">
      <c r="A39">
        <v>58</v>
      </c>
      <c r="B39">
        <v>3</v>
      </c>
      <c r="C39" t="s">
        <v>806</v>
      </c>
      <c r="D39" t="s">
        <v>25</v>
      </c>
      <c r="E39"/>
      <c r="F39"/>
      <c r="G39">
        <v>0.5</v>
      </c>
      <c r="H39">
        <v>0.5</v>
      </c>
      <c r="I39">
        <v>41</v>
      </c>
      <c r="J39">
        <v>112</v>
      </c>
      <c r="K39"/>
      <c r="L39">
        <v>2</v>
      </c>
      <c r="M39">
        <v>0.44600000000000001</v>
      </c>
      <c r="N39">
        <v>0.374</v>
      </c>
      <c r="O39">
        <v>0</v>
      </c>
      <c r="P39"/>
      <c r="Q39">
        <v>0</v>
      </c>
      <c r="R39">
        <v>1</v>
      </c>
      <c r="S39">
        <v>0</v>
      </c>
      <c r="T39">
        <v>0</v>
      </c>
      <c r="U39"/>
      <c r="V39">
        <v>0</v>
      </c>
      <c r="W39"/>
      <c r="X39"/>
      <c r="Y39" s="35">
        <v>44076</v>
      </c>
      <c r="Z39" s="31">
        <v>4.9537037037037041E-3</v>
      </c>
      <c r="AA39"/>
      <c r="AB39" s="8">
        <v>1</v>
      </c>
      <c r="AC39" s="2"/>
      <c r="AD39" s="2">
        <v>2.2177090453353306E-2</v>
      </c>
      <c r="AE39" s="2">
        <v>-0.23182132544470443</v>
      </c>
      <c r="AF39" s="2">
        <v>-0.25399841589805772</v>
      </c>
      <c r="AG39" s="2">
        <v>-6.3916406187249822E-2</v>
      </c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C39" s="6"/>
      <c r="BD39" s="6"/>
      <c r="BE39" s="6"/>
      <c r="BF39" s="6"/>
      <c r="BG39" s="6"/>
      <c r="BH39" s="1"/>
      <c r="BI39" s="1">
        <v>9</v>
      </c>
      <c r="BJ39" s="1">
        <v>3</v>
      </c>
      <c r="BK39" s="1">
        <f t="shared" si="0"/>
        <v>41</v>
      </c>
      <c r="BL39" s="1">
        <f t="shared" si="1"/>
        <v>112</v>
      </c>
      <c r="BM39" s="36"/>
      <c r="BN39" s="37"/>
      <c r="BO39" s="15"/>
      <c r="BP39" s="1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</row>
    <row r="40" spans="1:133" s="8" customFormat="1" ht="15.75" customHeight="1">
      <c r="A40">
        <v>103</v>
      </c>
      <c r="B40">
        <v>3</v>
      </c>
      <c r="C40" t="s">
        <v>806</v>
      </c>
      <c r="D40" t="s">
        <v>25</v>
      </c>
      <c r="E40"/>
      <c r="F40"/>
      <c r="G40">
        <v>0.5</v>
      </c>
      <c r="H40">
        <v>0.5</v>
      </c>
      <c r="I40">
        <v>168</v>
      </c>
      <c r="J40">
        <v>114</v>
      </c>
      <c r="K40"/>
      <c r="L40">
        <v>61</v>
      </c>
      <c r="M40">
        <v>0.54400000000000004</v>
      </c>
      <c r="N40">
        <v>0.375</v>
      </c>
      <c r="O40">
        <v>0</v>
      </c>
      <c r="P40"/>
      <c r="Q40">
        <v>0</v>
      </c>
      <c r="R40">
        <v>1</v>
      </c>
      <c r="S40">
        <v>0</v>
      </c>
      <c r="T40">
        <v>0</v>
      </c>
      <c r="U40"/>
      <c r="V40">
        <v>0</v>
      </c>
      <c r="W40"/>
      <c r="X40"/>
      <c r="Y40" s="35">
        <v>44076</v>
      </c>
      <c r="Z40" s="31">
        <v>0.3474652777777778</v>
      </c>
      <c r="AA40"/>
      <c r="AB40" s="8">
        <v>1</v>
      </c>
      <c r="AC40" s="2"/>
      <c r="AD40" s="2">
        <v>0.27503129769731388</v>
      </c>
      <c r="AE40" s="2">
        <v>-0.22872641563213286</v>
      </c>
      <c r="AF40" s="2">
        <v>-0.50375771332944674</v>
      </c>
      <c r="AG40" s="2">
        <v>-5.4695376367894753E-2</v>
      </c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C40" s="6"/>
      <c r="BD40" s="6"/>
      <c r="BE40" s="6"/>
      <c r="BF40" s="6"/>
      <c r="BG40" s="6"/>
      <c r="BH40" s="1"/>
      <c r="BI40" s="1">
        <v>10</v>
      </c>
      <c r="BJ40" s="1">
        <v>1</v>
      </c>
      <c r="BK40" s="1" t="e">
        <f t="shared" si="0"/>
        <v>#N/A</v>
      </c>
      <c r="BL40" s="1" t="e">
        <f t="shared" si="1"/>
        <v>#N/A</v>
      </c>
      <c r="BM40" s="36"/>
      <c r="BN40" s="37"/>
      <c r="BO40" s="15"/>
      <c r="BP40" s="1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</row>
    <row r="41" spans="1:133" s="8" customFormat="1" ht="15.75" customHeight="1">
      <c r="A41">
        <v>104</v>
      </c>
      <c r="B41">
        <v>3</v>
      </c>
      <c r="C41" t="s">
        <v>806</v>
      </c>
      <c r="D41" t="s">
        <v>25</v>
      </c>
      <c r="E41"/>
      <c r="F41"/>
      <c r="G41">
        <v>0.5</v>
      </c>
      <c r="H41">
        <v>0.5</v>
      </c>
      <c r="I41">
        <v>21</v>
      </c>
      <c r="J41">
        <v>124</v>
      </c>
      <c r="K41"/>
      <c r="L41">
        <v>57</v>
      </c>
      <c r="M41">
        <v>0.43099999999999999</v>
      </c>
      <c r="N41">
        <v>0.38300000000000001</v>
      </c>
      <c r="O41">
        <v>0</v>
      </c>
      <c r="P41"/>
      <c r="Q41">
        <v>0</v>
      </c>
      <c r="R41">
        <v>1</v>
      </c>
      <c r="S41">
        <v>0</v>
      </c>
      <c r="T41">
        <v>0</v>
      </c>
      <c r="U41"/>
      <c r="V41">
        <v>0</v>
      </c>
      <c r="W41"/>
      <c r="X41"/>
      <c r="Y41" s="35">
        <v>44076</v>
      </c>
      <c r="Z41" s="31">
        <v>0.3525578703703704</v>
      </c>
      <c r="AA41"/>
      <c r="AB41" s="8">
        <v>1</v>
      </c>
      <c r="AC41" s="2"/>
      <c r="AD41" s="2">
        <v>-1.7642469742546001E-2</v>
      </c>
      <c r="AE41" s="2">
        <v>-0.21325186656927492</v>
      </c>
      <c r="AF41" s="2">
        <v>-0.19560939682672893</v>
      </c>
      <c r="AG41" s="2">
        <v>-5.5320530931918827E-2</v>
      </c>
      <c r="AH41" s="6"/>
      <c r="AI41" s="6"/>
      <c r="AJ41" s="6">
        <v>1756.2465632901931</v>
      </c>
      <c r="AK41" s="6"/>
      <c r="AL41" s="6"/>
      <c r="AM41" s="6"/>
      <c r="AN41" s="6"/>
      <c r="AO41" s="6">
        <v>22.5358453851536</v>
      </c>
      <c r="AP41" s="6"/>
      <c r="AQ41" s="6"/>
      <c r="AR41" s="6"/>
      <c r="AS41" s="6"/>
      <c r="AT41" s="6">
        <v>38.738920953919468</v>
      </c>
      <c r="AU41" s="6"/>
      <c r="AV41" s="6"/>
      <c r="AW41" s="6"/>
      <c r="AX41" s="6"/>
      <c r="AY41" s="6">
        <v>6.821955069349956</v>
      </c>
      <c r="AZ41" s="6"/>
      <c r="BA41" s="6"/>
      <c r="BC41" s="6">
        <v>2.2673103554036525E-3</v>
      </c>
      <c r="BD41" s="6">
        <v>-0.24033232742927632</v>
      </c>
      <c r="BE41" s="6">
        <v>-0.24259963778467997</v>
      </c>
      <c r="BF41" s="6">
        <v>-5.7274138944494055E-2</v>
      </c>
      <c r="BG41" s="6"/>
      <c r="BH41" s="1">
        <v>4</v>
      </c>
      <c r="BI41" s="1">
        <v>11</v>
      </c>
      <c r="BJ41" s="1">
        <v>2</v>
      </c>
      <c r="BK41" s="1">
        <f t="shared" si="0"/>
        <v>21</v>
      </c>
      <c r="BL41" s="1">
        <f t="shared" si="1"/>
        <v>124</v>
      </c>
      <c r="BM41" s="36"/>
      <c r="BN41" s="37"/>
      <c r="BO41" s="15"/>
      <c r="BP41" s="1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</row>
    <row r="42" spans="1:133" s="8" customFormat="1" ht="15.75" customHeight="1">
      <c r="A42">
        <v>105</v>
      </c>
      <c r="B42">
        <v>3</v>
      </c>
      <c r="C42" t="s">
        <v>806</v>
      </c>
      <c r="D42" t="s">
        <v>25</v>
      </c>
      <c r="E42"/>
      <c r="F42"/>
      <c r="G42">
        <v>0.5</v>
      </c>
      <c r="H42">
        <v>0.5</v>
      </c>
      <c r="I42">
        <v>41</v>
      </c>
      <c r="J42">
        <v>89</v>
      </c>
      <c r="K42"/>
      <c r="L42">
        <v>32</v>
      </c>
      <c r="M42">
        <v>0.44600000000000001</v>
      </c>
      <c r="N42">
        <v>0.35399999999999998</v>
      </c>
      <c r="O42">
        <v>0</v>
      </c>
      <c r="P42"/>
      <c r="Q42">
        <v>0</v>
      </c>
      <c r="R42">
        <v>1</v>
      </c>
      <c r="S42">
        <v>0</v>
      </c>
      <c r="T42">
        <v>0</v>
      </c>
      <c r="U42"/>
      <c r="V42">
        <v>0</v>
      </c>
      <c r="W42"/>
      <c r="X42"/>
      <c r="Y42" s="35">
        <v>44076</v>
      </c>
      <c r="Z42" s="31">
        <v>0.35811342592592593</v>
      </c>
      <c r="AA42"/>
      <c r="AB42" s="8">
        <v>1</v>
      </c>
      <c r="AC42" s="2"/>
      <c r="AD42" s="2">
        <v>2.2177090453353306E-2</v>
      </c>
      <c r="AE42" s="2">
        <v>-0.26741278828927773</v>
      </c>
      <c r="AF42" s="2">
        <v>-0.28958987874263104</v>
      </c>
      <c r="AG42" s="2">
        <v>-5.9227746957069276E-2</v>
      </c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C42" s="6"/>
      <c r="BD42" s="6"/>
      <c r="BE42" s="6"/>
      <c r="BF42" s="6"/>
      <c r="BG42" s="6"/>
      <c r="BH42" s="1"/>
      <c r="BI42" s="1">
        <v>12</v>
      </c>
      <c r="BJ42" s="1">
        <v>3</v>
      </c>
      <c r="BK42" s="1">
        <f t="shared" si="0"/>
        <v>41</v>
      </c>
      <c r="BL42" s="1">
        <f t="shared" si="1"/>
        <v>89</v>
      </c>
      <c r="BM42" s="36"/>
      <c r="BN42" s="37"/>
      <c r="BO42" s="15"/>
      <c r="BP42" s="1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</row>
    <row r="43" spans="1:133" s="8" customFormat="1">
      <c r="A43">
        <v>56</v>
      </c>
      <c r="B43">
        <v>3</v>
      </c>
      <c r="C43" t="s">
        <v>806</v>
      </c>
      <c r="D43" t="s">
        <v>25</v>
      </c>
      <c r="E43"/>
      <c r="F43"/>
      <c r="G43">
        <v>0.5</v>
      </c>
      <c r="H43">
        <v>0.5</v>
      </c>
      <c r="I43">
        <v>135</v>
      </c>
      <c r="J43">
        <v>126</v>
      </c>
      <c r="K43"/>
      <c r="L43">
        <v>94</v>
      </c>
      <c r="M43">
        <v>0.51900000000000002</v>
      </c>
      <c r="N43">
        <v>0.38600000000000001</v>
      </c>
      <c r="O43">
        <v>0</v>
      </c>
      <c r="P43"/>
      <c r="Q43">
        <v>0</v>
      </c>
      <c r="R43">
        <v>1</v>
      </c>
      <c r="S43">
        <v>0</v>
      </c>
      <c r="T43">
        <v>0</v>
      </c>
      <c r="U43"/>
      <c r="V43">
        <v>0</v>
      </c>
      <c r="W43"/>
      <c r="X43"/>
      <c r="Y43" s="35">
        <v>44076</v>
      </c>
      <c r="Z43" s="31">
        <v>0.9181597222222222</v>
      </c>
      <c r="AA43"/>
      <c r="AB43" s="8">
        <v>1</v>
      </c>
      <c r="AC43" s="2"/>
      <c r="AD43" s="2">
        <v>0.23479124735887258</v>
      </c>
      <c r="AE43" s="2">
        <v>-2.5251788771324005E-2</v>
      </c>
      <c r="AF43" s="2">
        <v>-0.26004303613019658</v>
      </c>
      <c r="AG43" s="2">
        <v>8.6291556889263755E-4</v>
      </c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C43" s="6"/>
      <c r="BD43" s="6"/>
      <c r="BE43" s="6"/>
      <c r="BF43" s="6"/>
      <c r="BG43" s="6"/>
      <c r="BH43" s="1"/>
      <c r="BI43" s="1">
        <v>13</v>
      </c>
      <c r="BJ43" s="1">
        <v>1</v>
      </c>
      <c r="BK43" s="1" t="e">
        <f t="shared" si="0"/>
        <v>#N/A</v>
      </c>
      <c r="BL43" s="1" t="e">
        <f t="shared" si="1"/>
        <v>#N/A</v>
      </c>
      <c r="BM43" s="36"/>
      <c r="BN43" s="37"/>
      <c r="BO43" s="15"/>
      <c r="BP43" s="1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</row>
    <row r="44" spans="1:133" s="8" customFormat="1">
      <c r="A44">
        <v>57</v>
      </c>
      <c r="B44">
        <v>3</v>
      </c>
      <c r="C44" t="s">
        <v>806</v>
      </c>
      <c r="D44" t="s">
        <v>25</v>
      </c>
      <c r="E44"/>
      <c r="F44"/>
      <c r="G44">
        <v>0.5</v>
      </c>
      <c r="H44">
        <v>0.5</v>
      </c>
      <c r="I44">
        <v>58</v>
      </c>
      <c r="J44">
        <v>154</v>
      </c>
      <c r="K44"/>
      <c r="L44">
        <v>0</v>
      </c>
      <c r="M44">
        <v>0.46</v>
      </c>
      <c r="N44">
        <v>0.40899999999999997</v>
      </c>
      <c r="O44">
        <v>0</v>
      </c>
      <c r="P44"/>
      <c r="Q44">
        <v>0</v>
      </c>
      <c r="R44">
        <v>1</v>
      </c>
      <c r="S44">
        <v>0</v>
      </c>
      <c r="T44">
        <v>0</v>
      </c>
      <c r="U44"/>
      <c r="V44">
        <v>0</v>
      </c>
      <c r="W44"/>
      <c r="X44" t="s">
        <v>807</v>
      </c>
      <c r="Y44" s="35">
        <v>44076</v>
      </c>
      <c r="Z44" s="31">
        <v>0.92333333333333334</v>
      </c>
      <c r="AA44"/>
      <c r="AB44" s="8">
        <v>1</v>
      </c>
      <c r="AC44" s="2"/>
      <c r="AD44" s="2">
        <v>9.1708185912374035E-2</v>
      </c>
      <c r="AE44" s="2">
        <v>1.4480086124902657E-2</v>
      </c>
      <c r="AF44" s="2">
        <v>-7.7228099787471374E-2</v>
      </c>
      <c r="AG44" s="2">
        <v>-1.1275630972218799E-2</v>
      </c>
      <c r="AH44" s="6"/>
      <c r="AI44" s="6"/>
      <c r="AJ44" s="6">
        <v>38.69158185033529</v>
      </c>
      <c r="AK44" s="6"/>
      <c r="AL44" s="6"/>
      <c r="AM44" s="6"/>
      <c r="AN44" s="6"/>
      <c r="AO44" s="6">
        <v>625.58154306728056</v>
      </c>
      <c r="AP44" s="6"/>
      <c r="AQ44" s="6"/>
      <c r="AR44" s="6"/>
      <c r="AS44" s="6"/>
      <c r="AT44" s="6">
        <v>15.348166457118975</v>
      </c>
      <c r="AU44" s="6"/>
      <c r="AV44" s="6"/>
      <c r="AW44" s="6"/>
      <c r="AX44" s="6"/>
      <c r="AY44" s="6">
        <v>61.361036156944095</v>
      </c>
      <c r="AZ44" s="6"/>
      <c r="BA44" s="6"/>
      <c r="BC44" s="6">
        <v>7.6842413294556003E-2</v>
      </c>
      <c r="BD44" s="6">
        <v>-6.8048468552187602E-3</v>
      </c>
      <c r="BE44" s="6">
        <v>-8.3647260149774763E-2</v>
      </c>
      <c r="BF44" s="6">
        <v>-8.6283947584657721E-3</v>
      </c>
      <c r="BG44" s="6"/>
      <c r="BH44" s="1">
        <v>5</v>
      </c>
      <c r="BI44" s="1">
        <v>14</v>
      </c>
      <c r="BJ44" s="1">
        <v>2</v>
      </c>
      <c r="BK44" s="1">
        <f t="shared" si="0"/>
        <v>58</v>
      </c>
      <c r="BL44" s="1">
        <f t="shared" si="1"/>
        <v>154</v>
      </c>
      <c r="BM44" s="36"/>
      <c r="BN44" s="37"/>
      <c r="BO44" s="15"/>
      <c r="BP44" s="1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</row>
    <row r="45" spans="1:133" s="8" customFormat="1">
      <c r="A45">
        <v>58</v>
      </c>
      <c r="B45">
        <v>3</v>
      </c>
      <c r="C45" t="s">
        <v>806</v>
      </c>
      <c r="D45" t="s">
        <v>25</v>
      </c>
      <c r="E45"/>
      <c r="F45"/>
      <c r="G45">
        <v>0.5</v>
      </c>
      <c r="H45">
        <v>0.5</v>
      </c>
      <c r="I45">
        <v>42</v>
      </c>
      <c r="J45">
        <v>124</v>
      </c>
      <c r="K45"/>
      <c r="L45">
        <v>41</v>
      </c>
      <c r="M45">
        <v>0.44700000000000001</v>
      </c>
      <c r="N45">
        <v>0.38300000000000001</v>
      </c>
      <c r="O45">
        <v>0</v>
      </c>
      <c r="P45"/>
      <c r="Q45">
        <v>0</v>
      </c>
      <c r="R45">
        <v>1</v>
      </c>
      <c r="S45">
        <v>0</v>
      </c>
      <c r="T45">
        <v>0</v>
      </c>
      <c r="U45"/>
      <c r="V45">
        <v>0</v>
      </c>
      <c r="W45"/>
      <c r="X45"/>
      <c r="Y45" s="35">
        <v>44076</v>
      </c>
      <c r="Z45" s="31">
        <v>0.92893518518518514</v>
      </c>
      <c r="AA45"/>
      <c r="AB45" s="8">
        <v>1</v>
      </c>
      <c r="AC45" s="2"/>
      <c r="AD45" s="2">
        <v>6.1976640676737971E-2</v>
      </c>
      <c r="AE45" s="2">
        <v>-2.8089779835340178E-2</v>
      </c>
      <c r="AF45" s="2">
        <v>-9.0066420512078152E-2</v>
      </c>
      <c r="AG45" s="2">
        <v>-5.9811585447127466E-3</v>
      </c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C45" s="6"/>
      <c r="BD45" s="6"/>
      <c r="BE45" s="6"/>
      <c r="BF45" s="6"/>
      <c r="BG45" s="6"/>
      <c r="BH45" s="1"/>
      <c r="BI45" s="1">
        <v>15</v>
      </c>
      <c r="BJ45" s="1">
        <v>3</v>
      </c>
      <c r="BK45" s="1">
        <f t="shared" si="0"/>
        <v>42</v>
      </c>
      <c r="BL45" s="1">
        <f t="shared" si="1"/>
        <v>124</v>
      </c>
      <c r="BM45" s="36"/>
      <c r="BN45" s="37"/>
      <c r="BO45" s="15"/>
      <c r="BP45" s="1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</row>
    <row r="46" spans="1:133" s="8" customFormat="1">
      <c r="A46">
        <v>103</v>
      </c>
      <c r="B46">
        <v>3</v>
      </c>
      <c r="C46" t="s">
        <v>806</v>
      </c>
      <c r="D46" t="s">
        <v>25</v>
      </c>
      <c r="E46"/>
      <c r="F46"/>
      <c r="G46">
        <v>0.5</v>
      </c>
      <c r="H46">
        <v>0.5</v>
      </c>
      <c r="I46">
        <v>147</v>
      </c>
      <c r="J46">
        <v>119</v>
      </c>
      <c r="K46"/>
      <c r="L46">
        <v>77</v>
      </c>
      <c r="M46">
        <v>0.52800000000000002</v>
      </c>
      <c r="N46">
        <v>0.38</v>
      </c>
      <c r="O46">
        <v>0</v>
      </c>
      <c r="P46"/>
      <c r="Q46">
        <v>0</v>
      </c>
      <c r="R46">
        <v>1</v>
      </c>
      <c r="S46">
        <v>0</v>
      </c>
      <c r="T46">
        <v>0</v>
      </c>
      <c r="U46"/>
      <c r="V46">
        <v>0</v>
      </c>
      <c r="W46"/>
      <c r="X46"/>
      <c r="Y46" s="35">
        <v>44077</v>
      </c>
      <c r="Z46" s="31">
        <v>0.27516203703703707</v>
      </c>
      <c r="AA46"/>
      <c r="AB46" s="8">
        <v>1</v>
      </c>
      <c r="AC46" s="2"/>
      <c r="AD46" s="2">
        <v>0.25708990628559963</v>
      </c>
      <c r="AE46" s="2">
        <v>-3.5184757495380664E-2</v>
      </c>
      <c r="AF46" s="2">
        <v>-0.29227466378098033</v>
      </c>
      <c r="AG46" s="2">
        <v>-1.3323534864147508E-3</v>
      </c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C46" s="6"/>
      <c r="BD46" s="6"/>
      <c r="BE46" s="6"/>
      <c r="BF46" s="6"/>
      <c r="BG46" s="6"/>
      <c r="BH46" s="1"/>
      <c r="BI46" s="1">
        <v>16</v>
      </c>
      <c r="BJ46" s="1">
        <v>1</v>
      </c>
      <c r="BK46" s="1" t="e">
        <f t="shared" si="0"/>
        <v>#N/A</v>
      </c>
      <c r="BL46" s="1" t="e">
        <f t="shared" si="1"/>
        <v>#N/A</v>
      </c>
      <c r="BM46" s="36"/>
      <c r="BN46" s="37"/>
      <c r="BO46" s="15"/>
      <c r="BP46" s="1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</row>
    <row r="47" spans="1:133" s="8" customFormat="1">
      <c r="A47">
        <v>104</v>
      </c>
      <c r="B47">
        <v>3</v>
      </c>
      <c r="C47" t="s">
        <v>806</v>
      </c>
      <c r="D47" t="s">
        <v>25</v>
      </c>
      <c r="E47"/>
      <c r="F47"/>
      <c r="G47">
        <v>0.5</v>
      </c>
      <c r="H47">
        <v>0.5</v>
      </c>
      <c r="I47">
        <v>56</v>
      </c>
      <c r="J47">
        <v>125</v>
      </c>
      <c r="K47"/>
      <c r="L47">
        <v>66</v>
      </c>
      <c r="M47">
        <v>0.45800000000000002</v>
      </c>
      <c r="N47">
        <v>0.38400000000000001</v>
      </c>
      <c r="O47">
        <v>0</v>
      </c>
      <c r="P47"/>
      <c r="Q47">
        <v>0</v>
      </c>
      <c r="R47">
        <v>1</v>
      </c>
      <c r="S47">
        <v>0</v>
      </c>
      <c r="T47">
        <v>0</v>
      </c>
      <c r="U47"/>
      <c r="V47">
        <v>0</v>
      </c>
      <c r="W47"/>
      <c r="X47"/>
      <c r="Y47" s="35">
        <v>44077</v>
      </c>
      <c r="Z47" s="31">
        <v>0.28033564814814815</v>
      </c>
      <c r="AA47"/>
      <c r="AB47" s="8">
        <v>1</v>
      </c>
      <c r="AC47" s="2"/>
      <c r="AD47" s="2">
        <v>8.799174275791953E-2</v>
      </c>
      <c r="AE47" s="2">
        <v>-2.6670784303332092E-2</v>
      </c>
      <c r="AF47" s="2">
        <v>-0.11466252706125163</v>
      </c>
      <c r="AG47" s="2">
        <v>-2.7528216986724714E-3</v>
      </c>
      <c r="AH47" s="6"/>
      <c r="AI47" s="6"/>
      <c r="AJ47" s="6">
        <v>50.194617189810884</v>
      </c>
      <c r="AK47" s="6"/>
      <c r="AL47" s="6"/>
      <c r="AM47" s="6"/>
      <c r="AN47" s="6"/>
      <c r="AO47" s="6">
        <v>57.043898688908705</v>
      </c>
      <c r="AP47" s="6"/>
      <c r="AQ47" s="6"/>
      <c r="AR47" s="6"/>
      <c r="AS47" s="6"/>
      <c r="AT47" s="6">
        <v>13.024645618162861</v>
      </c>
      <c r="AU47" s="6"/>
      <c r="AV47" s="6"/>
      <c r="AW47" s="6"/>
      <c r="AX47" s="6"/>
      <c r="AY47" s="6">
        <v>20.706456539452809</v>
      </c>
      <c r="AZ47" s="6"/>
      <c r="BA47" s="6"/>
      <c r="BC47" s="6">
        <v>7.0338637774260609E-2</v>
      </c>
      <c r="BD47" s="6">
        <v>-3.7313250793392795E-2</v>
      </c>
      <c r="BE47" s="6">
        <v>-0.10765188856765341</v>
      </c>
      <c r="BF47" s="6">
        <v>-2.4945547509892495E-3</v>
      </c>
      <c r="BG47" s="6"/>
      <c r="BH47" s="1">
        <v>6</v>
      </c>
      <c r="BI47" s="1">
        <v>17</v>
      </c>
      <c r="BJ47" s="1">
        <v>2</v>
      </c>
      <c r="BK47" s="1">
        <f t="shared" si="0"/>
        <v>56</v>
      </c>
      <c r="BL47" s="1">
        <f t="shared" si="1"/>
        <v>125</v>
      </c>
      <c r="BM47" s="36"/>
      <c r="BN47" s="37"/>
      <c r="BO47" s="15"/>
      <c r="BP47" s="1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</row>
    <row r="48" spans="1:133" s="8" customFormat="1">
      <c r="A48">
        <v>105</v>
      </c>
      <c r="B48">
        <v>3</v>
      </c>
      <c r="C48" t="s">
        <v>806</v>
      </c>
      <c r="D48" t="s">
        <v>25</v>
      </c>
      <c r="E48"/>
      <c r="F48"/>
      <c r="G48">
        <v>0.5</v>
      </c>
      <c r="H48">
        <v>0.5</v>
      </c>
      <c r="I48">
        <v>37</v>
      </c>
      <c r="J48">
        <v>110</v>
      </c>
      <c r="K48"/>
      <c r="L48">
        <v>70</v>
      </c>
      <c r="M48">
        <v>0.443</v>
      </c>
      <c r="N48">
        <v>0.372</v>
      </c>
      <c r="O48">
        <v>0</v>
      </c>
      <c r="P48"/>
      <c r="Q48">
        <v>0</v>
      </c>
      <c r="R48">
        <v>1</v>
      </c>
      <c r="S48">
        <v>0</v>
      </c>
      <c r="T48">
        <v>0</v>
      </c>
      <c r="U48"/>
      <c r="V48">
        <v>0</v>
      </c>
      <c r="W48"/>
      <c r="X48"/>
      <c r="Y48" s="35">
        <v>44077</v>
      </c>
      <c r="Z48" s="31">
        <v>0.28590277777777778</v>
      </c>
      <c r="AA48"/>
      <c r="AB48" s="8">
        <v>1</v>
      </c>
      <c r="AC48" s="2"/>
      <c r="AD48" s="2">
        <v>5.2685532790601702E-2</v>
      </c>
      <c r="AE48" s="2">
        <v>-4.7955717283453499E-2</v>
      </c>
      <c r="AF48" s="2">
        <v>-0.10064125007405519</v>
      </c>
      <c r="AG48" s="2">
        <v>-2.2362878033060272E-3</v>
      </c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C48" s="6"/>
      <c r="BD48" s="6"/>
      <c r="BE48" s="6"/>
      <c r="BF48" s="6"/>
      <c r="BG48" s="6"/>
      <c r="BH48" s="1"/>
      <c r="BI48" s="1">
        <v>18</v>
      </c>
      <c r="BJ48" s="1">
        <v>3</v>
      </c>
      <c r="BK48" s="1">
        <f t="shared" si="0"/>
        <v>37</v>
      </c>
      <c r="BL48" s="1">
        <f t="shared" si="1"/>
        <v>110</v>
      </c>
      <c r="BM48" s="36"/>
      <c r="BN48" s="37"/>
      <c r="BO48" s="15"/>
      <c r="BP48" s="1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</row>
    <row r="49" spans="1:133" s="8" customFormat="1">
      <c r="A49">
        <v>56</v>
      </c>
      <c r="B49">
        <v>3</v>
      </c>
      <c r="C49" t="s">
        <v>806</v>
      </c>
      <c r="D49" t="s">
        <v>25</v>
      </c>
      <c r="E49"/>
      <c r="F49"/>
      <c r="G49">
        <v>0.5</v>
      </c>
      <c r="H49">
        <v>0.5</v>
      </c>
      <c r="I49">
        <v>80</v>
      </c>
      <c r="J49">
        <v>130</v>
      </c>
      <c r="K49"/>
      <c r="L49">
        <v>110</v>
      </c>
      <c r="M49">
        <v>0.47599999999999998</v>
      </c>
      <c r="N49">
        <v>0.38900000000000001</v>
      </c>
      <c r="O49">
        <v>0</v>
      </c>
      <c r="P49"/>
      <c r="Q49">
        <v>0</v>
      </c>
      <c r="R49">
        <v>1</v>
      </c>
      <c r="S49">
        <v>0</v>
      </c>
      <c r="T49">
        <v>0</v>
      </c>
      <c r="U49"/>
      <c r="V49">
        <v>0</v>
      </c>
      <c r="W49"/>
      <c r="X49"/>
      <c r="Y49" s="35">
        <v>44077</v>
      </c>
      <c r="Z49" s="31">
        <v>0.85913194444444441</v>
      </c>
      <c r="AA49"/>
      <c r="AB49" s="8">
        <v>1</v>
      </c>
      <c r="AC49" s="2"/>
      <c r="AD49" s="2">
        <v>0.20344064596897096</v>
      </c>
      <c r="AE49" s="2">
        <v>-0.20214689278446563</v>
      </c>
      <c r="AF49" s="2">
        <v>-0.40558753875343656</v>
      </c>
      <c r="AG49" s="2">
        <v>-1.1975826892093715E-2</v>
      </c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C49" s="6"/>
      <c r="BD49" s="6"/>
      <c r="BE49" s="6"/>
      <c r="BF49" s="6"/>
      <c r="BG49" s="6"/>
      <c r="BH49" s="1"/>
      <c r="BI49" s="1">
        <v>19</v>
      </c>
      <c r="BJ49" s="1">
        <v>1</v>
      </c>
      <c r="BK49" s="1" t="e">
        <f t="shared" si="0"/>
        <v>#N/A</v>
      </c>
      <c r="BL49" s="1" t="e">
        <f t="shared" si="1"/>
        <v>#N/A</v>
      </c>
      <c r="BM49" s="36"/>
      <c r="BN49" s="37"/>
      <c r="BO49" s="15"/>
      <c r="BP49" s="1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</row>
    <row r="50" spans="1:133" s="8" customFormat="1">
      <c r="A50">
        <v>57</v>
      </c>
      <c r="B50">
        <v>3</v>
      </c>
      <c r="C50" t="s">
        <v>806</v>
      </c>
      <c r="D50" t="s">
        <v>25</v>
      </c>
      <c r="E50"/>
      <c r="F50"/>
      <c r="G50">
        <v>0.5</v>
      </c>
      <c r="H50">
        <v>0.5</v>
      </c>
      <c r="I50">
        <v>48</v>
      </c>
      <c r="J50">
        <v>110</v>
      </c>
      <c r="K50"/>
      <c r="L50">
        <v>93</v>
      </c>
      <c r="M50">
        <v>0.45200000000000001</v>
      </c>
      <c r="N50">
        <v>0.372</v>
      </c>
      <c r="O50">
        <v>0</v>
      </c>
      <c r="P50"/>
      <c r="Q50">
        <v>0</v>
      </c>
      <c r="R50">
        <v>1</v>
      </c>
      <c r="S50">
        <v>0</v>
      </c>
      <c r="T50">
        <v>0</v>
      </c>
      <c r="U50"/>
      <c r="V50">
        <v>0</v>
      </c>
      <c r="W50"/>
      <c r="X50"/>
      <c r="Y50" s="35">
        <v>44077</v>
      </c>
      <c r="Z50" s="31">
        <v>0.86422453703703705</v>
      </c>
      <c r="AA50"/>
      <c r="AB50" s="8">
        <v>1</v>
      </c>
      <c r="AC50" s="2"/>
      <c r="AD50" s="2">
        <v>0.12910284454608251</v>
      </c>
      <c r="AE50" s="2">
        <v>-0.23045070560539394</v>
      </c>
      <c r="AF50" s="2">
        <v>-0.35955355015147644</v>
      </c>
      <c r="AG50" s="2">
        <v>-1.4189538715426168E-2</v>
      </c>
      <c r="AH50" s="6"/>
      <c r="AI50" s="6"/>
      <c r="AJ50" s="6">
        <v>80.860015704971744</v>
      </c>
      <c r="AK50" s="6"/>
      <c r="AL50" s="6"/>
      <c r="AM50" s="6"/>
      <c r="AN50" s="6"/>
      <c r="AO50" s="6">
        <v>1.2357827049370056</v>
      </c>
      <c r="AP50" s="6"/>
      <c r="AQ50" s="6"/>
      <c r="AR50" s="6"/>
      <c r="AS50" s="6"/>
      <c r="AT50" s="6">
        <v>24.042219778084704</v>
      </c>
      <c r="AU50" s="6"/>
      <c r="AV50" s="6"/>
      <c r="AW50" s="6"/>
      <c r="AX50" s="6"/>
      <c r="AY50" s="6">
        <v>29.027056769855701</v>
      </c>
      <c r="AZ50" s="6"/>
      <c r="BA50" s="6"/>
      <c r="BC50" s="6">
        <v>9.1933943834638293E-2</v>
      </c>
      <c r="BD50" s="6">
        <v>-0.22903551496434754</v>
      </c>
      <c r="BE50" s="6">
        <v>-0.32096945879898586</v>
      </c>
      <c r="BF50" s="6">
        <v>-1.6598578052582073E-2</v>
      </c>
      <c r="BG50" s="6"/>
      <c r="BH50" s="1">
        <v>7</v>
      </c>
      <c r="BI50" s="1">
        <v>20</v>
      </c>
      <c r="BJ50" s="1">
        <v>2</v>
      </c>
      <c r="BK50" s="1">
        <f t="shared" si="0"/>
        <v>48</v>
      </c>
      <c r="BL50" s="1">
        <f t="shared" si="1"/>
        <v>110</v>
      </c>
      <c r="BM50" s="36"/>
      <c r="BN50" s="37"/>
      <c r="BO50" s="15"/>
      <c r="BP50" s="1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</row>
    <row r="51" spans="1:133" s="8" customFormat="1">
      <c r="A51">
        <v>58</v>
      </c>
      <c r="B51">
        <v>3</v>
      </c>
      <c r="C51" t="s">
        <v>806</v>
      </c>
      <c r="D51" t="s">
        <v>25</v>
      </c>
      <c r="E51"/>
      <c r="F51"/>
      <c r="G51">
        <v>0.5</v>
      </c>
      <c r="H51">
        <v>0.5</v>
      </c>
      <c r="I51">
        <v>16</v>
      </c>
      <c r="J51">
        <v>112</v>
      </c>
      <c r="K51"/>
      <c r="L51">
        <v>56</v>
      </c>
      <c r="M51">
        <v>0.42699999999999999</v>
      </c>
      <c r="N51">
        <v>0.374</v>
      </c>
      <c r="O51">
        <v>0</v>
      </c>
      <c r="P51"/>
      <c r="Q51">
        <v>0</v>
      </c>
      <c r="R51">
        <v>1</v>
      </c>
      <c r="S51">
        <v>0</v>
      </c>
      <c r="T51">
        <v>0</v>
      </c>
      <c r="U51"/>
      <c r="V51">
        <v>0</v>
      </c>
      <c r="W51"/>
      <c r="X51"/>
      <c r="Y51" s="35">
        <v>44077</v>
      </c>
      <c r="Z51" s="31">
        <v>0.86973379629629621</v>
      </c>
      <c r="AA51"/>
      <c r="AB51" s="8">
        <v>1</v>
      </c>
      <c r="AC51" s="2"/>
      <c r="AD51" s="2">
        <v>5.4765043123194079E-2</v>
      </c>
      <c r="AE51" s="2">
        <v>-0.22762032432330112</v>
      </c>
      <c r="AF51" s="2">
        <v>-0.28238536744649523</v>
      </c>
      <c r="AG51" s="2">
        <v>-1.9007617389737975E-2</v>
      </c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C51" s="6"/>
      <c r="BD51" s="6"/>
      <c r="BE51" s="6"/>
      <c r="BF51" s="6"/>
      <c r="BG51" s="6"/>
      <c r="BH51" s="1"/>
      <c r="BI51" s="1">
        <v>21</v>
      </c>
      <c r="BJ51" s="1">
        <v>3</v>
      </c>
      <c r="BK51" s="1">
        <f t="shared" si="0"/>
        <v>16</v>
      </c>
      <c r="BL51" s="1">
        <f t="shared" si="1"/>
        <v>112</v>
      </c>
      <c r="BM51" s="36"/>
      <c r="BN51" s="37"/>
      <c r="BO51" s="15"/>
      <c r="BP51" s="1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</row>
    <row r="52" spans="1:133" s="8" customFormat="1">
      <c r="A52">
        <v>155</v>
      </c>
      <c r="B52">
        <v>3</v>
      </c>
      <c r="C52" t="s">
        <v>806</v>
      </c>
      <c r="D52" t="s">
        <v>25</v>
      </c>
      <c r="E52" t="s">
        <v>66</v>
      </c>
      <c r="F52"/>
      <c r="G52">
        <v>0.5</v>
      </c>
      <c r="H52">
        <v>0.5</v>
      </c>
      <c r="I52">
        <v>121</v>
      </c>
      <c r="J52">
        <v>205</v>
      </c>
      <c r="K52"/>
      <c r="L52">
        <v>0</v>
      </c>
      <c r="M52">
        <v>0.14699999999999999</v>
      </c>
      <c r="N52">
        <v>0.22800000000000001</v>
      </c>
      <c r="O52">
        <v>8.1000000000000003E-2</v>
      </c>
      <c r="P52"/>
      <c r="Q52">
        <v>0</v>
      </c>
      <c r="R52">
        <v>1</v>
      </c>
      <c r="S52">
        <v>0</v>
      </c>
      <c r="T52">
        <v>0</v>
      </c>
      <c r="U52"/>
      <c r="V52">
        <v>0</v>
      </c>
      <c r="W52"/>
      <c r="X52" t="s">
        <v>807</v>
      </c>
      <c r="Y52" s="35">
        <v>44079</v>
      </c>
      <c r="Z52" s="31">
        <v>3.1180555555555555E-2</v>
      </c>
      <c r="AA52"/>
      <c r="AB52" s="8">
        <v>1</v>
      </c>
      <c r="AC52" s="2"/>
      <c r="AD52" s="2">
        <v>0.26251861166297308</v>
      </c>
      <c r="AE52" s="2">
        <v>9.362909339122967E-2</v>
      </c>
      <c r="AF52" s="2">
        <v>-0.16888951827174342</v>
      </c>
      <c r="AG52" s="2">
        <v>-3.0678909480593451E-2</v>
      </c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C52" s="6"/>
      <c r="BD52" s="6"/>
      <c r="BE52" s="6"/>
      <c r="BF52" s="6"/>
      <c r="BG52" s="6"/>
      <c r="BH52" s="1"/>
      <c r="BI52" s="1">
        <v>22</v>
      </c>
      <c r="BJ52" s="1">
        <v>1</v>
      </c>
      <c r="BK52" s="1" t="e">
        <f t="shared" si="0"/>
        <v>#N/A</v>
      </c>
      <c r="BL52" s="1" t="e">
        <f t="shared" si="1"/>
        <v>#N/A</v>
      </c>
      <c r="BM52" s="36"/>
      <c r="BN52" s="37"/>
      <c r="BO52" s="15"/>
      <c r="BP52" s="1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</row>
    <row r="53" spans="1:133" s="8" customFormat="1">
      <c r="A53">
        <v>156</v>
      </c>
      <c r="B53">
        <v>3</v>
      </c>
      <c r="C53" t="s">
        <v>806</v>
      </c>
      <c r="D53" t="s">
        <v>25</v>
      </c>
      <c r="E53" t="s">
        <v>66</v>
      </c>
      <c r="F53"/>
      <c r="G53">
        <v>0.5</v>
      </c>
      <c r="H53">
        <v>0.5</v>
      </c>
      <c r="I53">
        <v>45</v>
      </c>
      <c r="J53">
        <v>166</v>
      </c>
      <c r="K53"/>
      <c r="L53">
        <v>0</v>
      </c>
      <c r="M53">
        <v>5.5E-2</v>
      </c>
      <c r="N53">
        <v>0.184</v>
      </c>
      <c r="O53">
        <v>0.129</v>
      </c>
      <c r="P53"/>
      <c r="Q53">
        <v>0</v>
      </c>
      <c r="R53">
        <v>1</v>
      </c>
      <c r="S53">
        <v>0</v>
      </c>
      <c r="T53">
        <v>0</v>
      </c>
      <c r="U53"/>
      <c r="V53">
        <v>0</v>
      </c>
      <c r="W53"/>
      <c r="X53"/>
      <c r="Y53" s="35">
        <v>44079</v>
      </c>
      <c r="Z53" s="31">
        <v>3.6388888888888887E-2</v>
      </c>
      <c r="AA53"/>
      <c r="AB53" s="8">
        <v>1</v>
      </c>
      <c r="AC53" s="2"/>
      <c r="AD53" s="2">
        <v>7.8624797882124384E-2</v>
      </c>
      <c r="AE53" s="2">
        <v>4.3477643576408223E-2</v>
      </c>
      <c r="AF53" s="2">
        <v>-3.5147154305716161E-2</v>
      </c>
      <c r="AG53" s="2">
        <v>-3.0678909480593451E-2</v>
      </c>
      <c r="AH53" s="6"/>
      <c r="AI53" s="6"/>
      <c r="AJ53" s="6">
        <v>5.9711808647376214</v>
      </c>
      <c r="AK53" s="6"/>
      <c r="AL53" s="6"/>
      <c r="AM53" s="6"/>
      <c r="AN53" s="6"/>
      <c r="AO53" s="6">
        <v>57.070204457245367</v>
      </c>
      <c r="AP53" s="6"/>
      <c r="AQ53" s="6"/>
      <c r="AR53" s="6"/>
      <c r="AS53" s="6"/>
      <c r="AT53" s="6">
        <v>147.87637110052145</v>
      </c>
      <c r="AU53" s="6"/>
      <c r="AV53" s="6"/>
      <c r="AW53" s="6"/>
      <c r="AX53" s="6"/>
      <c r="AY53" s="6">
        <v>0</v>
      </c>
      <c r="AZ53" s="6"/>
      <c r="BA53" s="6"/>
      <c r="BC53" s="6">
        <v>8.1044453326609228E-2</v>
      </c>
      <c r="BD53" s="6">
        <v>6.0837760820000253E-2</v>
      </c>
      <c r="BE53" s="6">
        <v>-2.0206692506608982E-2</v>
      </c>
      <c r="BF53" s="6">
        <v>-3.0678909480593451E-2</v>
      </c>
      <c r="BG53" s="6"/>
      <c r="BH53" s="1">
        <v>8</v>
      </c>
      <c r="BI53" s="1">
        <v>23</v>
      </c>
      <c r="BJ53" s="1">
        <v>2</v>
      </c>
      <c r="BK53" s="1">
        <f t="shared" si="0"/>
        <v>45</v>
      </c>
      <c r="BL53" s="1">
        <f t="shared" si="1"/>
        <v>166</v>
      </c>
      <c r="BM53" s="36"/>
      <c r="BN53" s="37"/>
      <c r="BO53" s="15"/>
      <c r="BP53" s="1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</row>
    <row r="54" spans="1:133" s="8" customFormat="1">
      <c r="A54">
        <v>157</v>
      </c>
      <c r="B54">
        <v>3</v>
      </c>
      <c r="C54" t="s">
        <v>806</v>
      </c>
      <c r="D54" t="s">
        <v>25</v>
      </c>
      <c r="E54" t="s">
        <v>66</v>
      </c>
      <c r="F54"/>
      <c r="G54">
        <v>0.5</v>
      </c>
      <c r="H54">
        <v>0.5</v>
      </c>
      <c r="I54">
        <v>47</v>
      </c>
      <c r="J54">
        <v>193</v>
      </c>
      <c r="K54"/>
      <c r="L54">
        <v>0</v>
      </c>
      <c r="M54">
        <v>5.8000000000000003E-2</v>
      </c>
      <c r="N54">
        <v>0.215</v>
      </c>
      <c r="O54">
        <v>0.157</v>
      </c>
      <c r="P54"/>
      <c r="Q54">
        <v>0</v>
      </c>
      <c r="R54">
        <v>1</v>
      </c>
      <c r="S54">
        <v>0</v>
      </c>
      <c r="T54">
        <v>0</v>
      </c>
      <c r="U54"/>
      <c r="V54">
        <v>0</v>
      </c>
      <c r="W54"/>
      <c r="X54" t="s">
        <v>807</v>
      </c>
      <c r="Y54" s="35">
        <v>44079</v>
      </c>
      <c r="Z54" s="31">
        <v>4.2002314814814812E-2</v>
      </c>
      <c r="AA54"/>
      <c r="AB54" s="8">
        <v>1</v>
      </c>
      <c r="AC54" s="2"/>
      <c r="AD54" s="2">
        <v>8.3464108771094087E-2</v>
      </c>
      <c r="AE54" s="2">
        <v>7.8197878063592283E-2</v>
      </c>
      <c r="AF54" s="2">
        <v>-5.2662307075018039E-3</v>
      </c>
      <c r="AG54" s="2">
        <v>-3.0678909480593451E-2</v>
      </c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C54" s="6"/>
      <c r="BD54" s="6"/>
      <c r="BE54" s="6"/>
      <c r="BF54" s="6"/>
      <c r="BG54" s="6"/>
      <c r="BH54" s="1"/>
      <c r="BI54" s="1">
        <v>24</v>
      </c>
      <c r="BJ54" s="1">
        <v>3</v>
      </c>
      <c r="BK54" s="1">
        <f t="shared" si="0"/>
        <v>47</v>
      </c>
      <c r="BL54" s="1">
        <f t="shared" si="1"/>
        <v>193</v>
      </c>
      <c r="BM54" s="36"/>
      <c r="BN54" s="37"/>
      <c r="BO54" s="15"/>
      <c r="BP54" s="1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</row>
    <row r="55" spans="1:133" s="8" customFormat="1" ht="15.75" customHeight="1">
      <c r="A55">
        <v>202</v>
      </c>
      <c r="B55">
        <v>3</v>
      </c>
      <c r="C55" t="s">
        <v>806</v>
      </c>
      <c r="D55" t="s">
        <v>25</v>
      </c>
      <c r="E55" t="s">
        <v>66</v>
      </c>
      <c r="F55"/>
      <c r="G55">
        <v>0.5</v>
      </c>
      <c r="H55">
        <v>0.5</v>
      </c>
      <c r="I55">
        <v>109</v>
      </c>
      <c r="J55">
        <v>189</v>
      </c>
      <c r="K55"/>
      <c r="L55">
        <v>87</v>
      </c>
      <c r="M55">
        <v>0.13300000000000001</v>
      </c>
      <c r="N55">
        <v>0.21</v>
      </c>
      <c r="O55">
        <v>7.5999999999999998E-2</v>
      </c>
      <c r="P55"/>
      <c r="Q55">
        <v>8.9999999999999993E-3</v>
      </c>
      <c r="R55">
        <v>1</v>
      </c>
      <c r="S55">
        <v>0</v>
      </c>
      <c r="T55">
        <v>0</v>
      </c>
      <c r="U55"/>
      <c r="V55">
        <v>0</v>
      </c>
      <c r="W55"/>
      <c r="X55"/>
      <c r="Y55" s="35">
        <v>44079</v>
      </c>
      <c r="Z55" s="31">
        <v>0.39940972222222221</v>
      </c>
      <c r="AA55"/>
      <c r="AB55" s="8">
        <v>1</v>
      </c>
      <c r="AC55" s="2"/>
      <c r="AD55" s="2">
        <v>0.23348274632915486</v>
      </c>
      <c r="AE55" s="2">
        <v>7.3054139621046524E-2</v>
      </c>
      <c r="AF55" s="2">
        <v>-0.16042860670810832</v>
      </c>
      <c r="AG55" s="2">
        <v>-1.9563156693594468E-2</v>
      </c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C55" s="6"/>
      <c r="BD55" s="6"/>
      <c r="BE55" s="6"/>
      <c r="BF55" s="6"/>
      <c r="BG55" s="6"/>
      <c r="BH55" s="1"/>
      <c r="BI55" s="1">
        <v>25</v>
      </c>
      <c r="BJ55" s="1">
        <v>1</v>
      </c>
      <c r="BK55" s="1" t="e">
        <f t="shared" si="0"/>
        <v>#N/A</v>
      </c>
      <c r="BL55" s="1" t="e">
        <f t="shared" si="1"/>
        <v>#N/A</v>
      </c>
      <c r="BM55" s="36"/>
      <c r="BN55" s="37"/>
      <c r="BO55" s="15"/>
      <c r="BP55" s="1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</row>
    <row r="56" spans="1:133" s="8" customFormat="1" ht="15.75" customHeight="1">
      <c r="A56">
        <v>203</v>
      </c>
      <c r="B56">
        <v>3</v>
      </c>
      <c r="C56" t="s">
        <v>806</v>
      </c>
      <c r="D56" t="s">
        <v>25</v>
      </c>
      <c r="E56" t="s">
        <v>66</v>
      </c>
      <c r="F56"/>
      <c r="G56">
        <v>0.5</v>
      </c>
      <c r="H56">
        <v>0.5</v>
      </c>
      <c r="I56">
        <v>77</v>
      </c>
      <c r="J56">
        <v>206</v>
      </c>
      <c r="K56"/>
      <c r="L56">
        <v>60</v>
      </c>
      <c r="M56">
        <v>9.4E-2</v>
      </c>
      <c r="N56">
        <v>0.22900000000000001</v>
      </c>
      <c r="O56">
        <v>0.13400000000000001</v>
      </c>
      <c r="P56"/>
      <c r="Q56">
        <v>6.0000000000000001E-3</v>
      </c>
      <c r="R56">
        <v>1</v>
      </c>
      <c r="S56">
        <v>0</v>
      </c>
      <c r="T56">
        <v>0</v>
      </c>
      <c r="U56"/>
      <c r="V56">
        <v>0</v>
      </c>
      <c r="W56"/>
      <c r="X56"/>
      <c r="Y56" s="35">
        <v>44079</v>
      </c>
      <c r="Z56" s="31">
        <v>0.40466435185185184</v>
      </c>
      <c r="AA56"/>
      <c r="AB56" s="8">
        <v>1</v>
      </c>
      <c r="AC56" s="2"/>
      <c r="AD56" s="2">
        <v>0.15605377210563964</v>
      </c>
      <c r="AE56" s="2">
        <v>9.4915028001866117E-2</v>
      </c>
      <c r="AF56" s="2">
        <v>-6.1138744103773526E-2</v>
      </c>
      <c r="AG56" s="2">
        <v>-2.3012873075766566E-2</v>
      </c>
      <c r="AH56" s="6"/>
      <c r="AI56" s="6"/>
      <c r="AJ56" s="6">
        <v>74.477256310498404</v>
      </c>
      <c r="AK56" s="6"/>
      <c r="AL56" s="6"/>
      <c r="AM56" s="6"/>
      <c r="AN56" s="6"/>
      <c r="AO56" s="6">
        <v>20.954899450862683</v>
      </c>
      <c r="AP56" s="6"/>
      <c r="AQ56" s="6"/>
      <c r="AR56" s="6"/>
      <c r="AS56" s="6"/>
      <c r="AT56" s="6">
        <v>239.90537367890408</v>
      </c>
      <c r="AU56" s="6"/>
      <c r="AV56" s="6"/>
      <c r="AW56" s="6"/>
      <c r="AX56" s="6"/>
      <c r="AY56" s="6">
        <v>12.380940107252645</v>
      </c>
      <c r="AZ56" s="6"/>
      <c r="BA56" s="6"/>
      <c r="BC56" s="6">
        <v>0.11370980182715473</v>
      </c>
      <c r="BD56" s="6">
        <v>8.5913485727411004E-2</v>
      </c>
      <c r="BE56" s="6">
        <v>-2.7796316099743736E-2</v>
      </c>
      <c r="BF56" s="6">
        <v>-2.167131670492186E-2</v>
      </c>
      <c r="BG56" s="6"/>
      <c r="BH56" s="1">
        <v>9</v>
      </c>
      <c r="BI56" s="1">
        <v>26</v>
      </c>
      <c r="BJ56" s="1">
        <v>2</v>
      </c>
      <c r="BK56" s="1">
        <f t="shared" si="0"/>
        <v>77</v>
      </c>
      <c r="BL56" s="1">
        <f t="shared" si="1"/>
        <v>206</v>
      </c>
      <c r="BM56" s="36"/>
      <c r="BN56" s="37"/>
      <c r="BO56" s="15"/>
      <c r="BP56" s="1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</row>
    <row r="57" spans="1:133" s="8" customFormat="1">
      <c r="A57">
        <v>204</v>
      </c>
      <c r="B57">
        <v>3</v>
      </c>
      <c r="C57" t="s">
        <v>806</v>
      </c>
      <c r="D57" t="s">
        <v>25</v>
      </c>
      <c r="E57" t="s">
        <v>66</v>
      </c>
      <c r="F57"/>
      <c r="G57">
        <v>0.5</v>
      </c>
      <c r="H57">
        <v>0.5</v>
      </c>
      <c r="I57">
        <v>42</v>
      </c>
      <c r="J57">
        <v>192</v>
      </c>
      <c r="K57"/>
      <c r="L57">
        <v>81</v>
      </c>
      <c r="M57">
        <v>5.0999999999999997E-2</v>
      </c>
      <c r="N57">
        <v>0.21299999999999999</v>
      </c>
      <c r="O57">
        <v>0.16200000000000001</v>
      </c>
      <c r="P57"/>
      <c r="Q57">
        <v>8.0000000000000002E-3</v>
      </c>
      <c r="R57">
        <v>1</v>
      </c>
      <c r="S57">
        <v>0</v>
      </c>
      <c r="T57">
        <v>0</v>
      </c>
      <c r="U57"/>
      <c r="V57">
        <v>0</v>
      </c>
      <c r="W57"/>
      <c r="X57"/>
      <c r="Y57" s="35">
        <v>44079</v>
      </c>
      <c r="Z57" s="31">
        <v>0.41037037037037033</v>
      </c>
      <c r="AA57"/>
      <c r="AB57" s="8">
        <v>1</v>
      </c>
      <c r="AC57" s="2"/>
      <c r="AD57" s="2">
        <v>7.1365831548669822E-2</v>
      </c>
      <c r="AE57" s="2">
        <v>7.6911943452955878E-2</v>
      </c>
      <c r="AF57" s="2">
        <v>5.5461119042860552E-3</v>
      </c>
      <c r="AG57" s="2">
        <v>-2.0329760334077154E-2</v>
      </c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C57" s="6"/>
      <c r="BD57" s="6"/>
      <c r="BE57" s="6"/>
      <c r="BF57" s="6"/>
      <c r="BG57" s="6"/>
      <c r="BH57" s="1"/>
      <c r="BI57" s="1">
        <v>27</v>
      </c>
      <c r="BJ57" s="1">
        <v>3</v>
      </c>
      <c r="BK57" s="1">
        <f t="shared" si="0"/>
        <v>42</v>
      </c>
      <c r="BL57" s="1">
        <f t="shared" si="1"/>
        <v>192</v>
      </c>
      <c r="BM57" s="36"/>
      <c r="BN57" s="37"/>
      <c r="BO57" s="15"/>
      <c r="BP57" s="1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</row>
    <row r="58" spans="1:133" s="8" customFormat="1">
      <c r="A58">
        <v>56</v>
      </c>
      <c r="B58">
        <v>3</v>
      </c>
      <c r="C58" t="s">
        <v>806</v>
      </c>
      <c r="D58" t="s">
        <v>25</v>
      </c>
      <c r="E58"/>
      <c r="F58"/>
      <c r="G58">
        <v>0.5</v>
      </c>
      <c r="H58">
        <v>0.5</v>
      </c>
      <c r="I58">
        <v>128</v>
      </c>
      <c r="J58">
        <v>250</v>
      </c>
      <c r="K58"/>
      <c r="L58">
        <v>71</v>
      </c>
      <c r="M58">
        <v>0.51300000000000001</v>
      </c>
      <c r="N58">
        <v>0.49</v>
      </c>
      <c r="O58">
        <v>0</v>
      </c>
      <c r="P58"/>
      <c r="Q58">
        <v>0</v>
      </c>
      <c r="R58">
        <v>1</v>
      </c>
      <c r="S58">
        <v>0</v>
      </c>
      <c r="T58">
        <v>0</v>
      </c>
      <c r="U58"/>
      <c r="V58">
        <v>0</v>
      </c>
      <c r="W58"/>
      <c r="X58"/>
      <c r="Y58" s="35">
        <v>44088</v>
      </c>
      <c r="Z58" s="31">
        <v>0.89906249999999999</v>
      </c>
      <c r="AA58"/>
      <c r="AB58" s="8">
        <v>1</v>
      </c>
      <c r="AC58" s="2"/>
      <c r="AD58" s="2">
        <v>0.21265152752709038</v>
      </c>
      <c r="AE58" s="2">
        <v>3.6776262955502563E-2</v>
      </c>
      <c r="AF58" s="2">
        <v>-0.17587526457158781</v>
      </c>
      <c r="AG58" s="2">
        <v>-2.8852831059728795E-3</v>
      </c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C58" s="6"/>
      <c r="BD58" s="6"/>
      <c r="BE58" s="6"/>
      <c r="BF58" s="6"/>
      <c r="BG58" s="6"/>
      <c r="BH58" s="1"/>
      <c r="BI58" s="1">
        <v>28</v>
      </c>
      <c r="BJ58" s="1">
        <v>1</v>
      </c>
      <c r="BK58" s="1" t="e">
        <f t="shared" si="0"/>
        <v>#N/A</v>
      </c>
      <c r="BL58" s="1" t="e">
        <f t="shared" si="1"/>
        <v>#N/A</v>
      </c>
      <c r="BM58" s="36"/>
      <c r="BN58" s="37"/>
      <c r="BO58" s="15"/>
      <c r="BP58" s="1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</row>
    <row r="59" spans="1:133" s="8" customFormat="1">
      <c r="A59">
        <v>57</v>
      </c>
      <c r="B59">
        <v>3</v>
      </c>
      <c r="C59" t="s">
        <v>806</v>
      </c>
      <c r="D59" t="s">
        <v>25</v>
      </c>
      <c r="E59"/>
      <c r="F59"/>
      <c r="G59">
        <v>0.5</v>
      </c>
      <c r="H59">
        <v>0.5</v>
      </c>
      <c r="I59">
        <v>25</v>
      </c>
      <c r="J59">
        <v>282</v>
      </c>
      <c r="K59"/>
      <c r="L59">
        <v>61</v>
      </c>
      <c r="M59">
        <v>0.434</v>
      </c>
      <c r="N59">
        <v>0.51700000000000002</v>
      </c>
      <c r="O59">
        <v>8.3000000000000004E-2</v>
      </c>
      <c r="P59"/>
      <c r="Q59">
        <v>0</v>
      </c>
      <c r="R59">
        <v>1</v>
      </c>
      <c r="S59">
        <v>0</v>
      </c>
      <c r="T59">
        <v>0</v>
      </c>
      <c r="U59"/>
      <c r="V59">
        <v>0</v>
      </c>
      <c r="W59"/>
      <c r="X59"/>
      <c r="Y59" s="35">
        <v>44088</v>
      </c>
      <c r="Z59" s="31">
        <v>0.90437499999999993</v>
      </c>
      <c r="AA59"/>
      <c r="AB59" s="8">
        <v>1</v>
      </c>
      <c r="AC59" s="2"/>
      <c r="AD59" s="2">
        <v>-2.4732535899711663E-2</v>
      </c>
      <c r="AE59" s="2">
        <v>7.4342082395049205E-2</v>
      </c>
      <c r="AF59" s="2">
        <v>9.9074618294760872E-2</v>
      </c>
      <c r="AG59" s="2">
        <v>-4.0249370744049424E-3</v>
      </c>
      <c r="AH59" s="6"/>
      <c r="AI59" s="6"/>
      <c r="AJ59" s="6">
        <v>9.773882349231453</v>
      </c>
      <c r="AK59" s="6"/>
      <c r="AL59" s="6"/>
      <c r="AM59" s="6"/>
      <c r="AN59" s="6"/>
      <c r="AO59" s="6">
        <v>139.30775864605528</v>
      </c>
      <c r="AP59" s="6"/>
      <c r="AQ59" s="6"/>
      <c r="AR59" s="6"/>
      <c r="AS59" s="6"/>
      <c r="AT59" s="6">
        <v>93.989790016731362</v>
      </c>
      <c r="AU59" s="6"/>
      <c r="AV59" s="6"/>
      <c r="AW59" s="6"/>
      <c r="AX59" s="6"/>
      <c r="AY59" s="6">
        <v>68.751272618084116</v>
      </c>
      <c r="AZ59" s="6"/>
      <c r="BA59" s="6"/>
      <c r="BC59" s="6">
        <v>-2.3580186077251458E-2</v>
      </c>
      <c r="BD59" s="6">
        <v>4.3819854100417575E-2</v>
      </c>
      <c r="BE59" s="6">
        <v>6.7400040177669027E-2</v>
      </c>
      <c r="BF59" s="6">
        <v>-6.1332969160042584E-3</v>
      </c>
      <c r="BG59" s="6"/>
      <c r="BH59" s="1">
        <v>10</v>
      </c>
      <c r="BI59" s="1">
        <v>29</v>
      </c>
      <c r="BJ59" s="1">
        <v>2</v>
      </c>
      <c r="BK59" s="1">
        <f t="shared" si="0"/>
        <v>25</v>
      </c>
      <c r="BL59" s="1">
        <f t="shared" si="1"/>
        <v>282</v>
      </c>
      <c r="BM59" s="36"/>
      <c r="BN59" s="37"/>
      <c r="BO59" s="15"/>
      <c r="BP59" s="1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</row>
    <row r="60" spans="1:133" s="8" customFormat="1">
      <c r="A60">
        <v>58</v>
      </c>
      <c r="B60">
        <v>3</v>
      </c>
      <c r="C60" t="s">
        <v>806</v>
      </c>
      <c r="D60" t="s">
        <v>25</v>
      </c>
      <c r="E60"/>
      <c r="F60"/>
      <c r="G60">
        <v>0.5</v>
      </c>
      <c r="H60">
        <v>0.5</v>
      </c>
      <c r="I60">
        <v>26</v>
      </c>
      <c r="J60">
        <v>230</v>
      </c>
      <c r="K60"/>
      <c r="L60">
        <v>24</v>
      </c>
      <c r="M60">
        <v>0.435</v>
      </c>
      <c r="N60">
        <v>0.47299999999999998</v>
      </c>
      <c r="O60">
        <v>3.7999999999999999E-2</v>
      </c>
      <c r="P60"/>
      <c r="Q60">
        <v>0</v>
      </c>
      <c r="R60">
        <v>1</v>
      </c>
      <c r="S60">
        <v>0</v>
      </c>
      <c r="T60">
        <v>0</v>
      </c>
      <c r="U60"/>
      <c r="V60">
        <v>0</v>
      </c>
      <c r="W60"/>
      <c r="X60"/>
      <c r="Y60" s="35">
        <v>44088</v>
      </c>
      <c r="Z60" s="31">
        <v>0.90998842592592588</v>
      </c>
      <c r="AA60"/>
      <c r="AB60" s="8">
        <v>1</v>
      </c>
      <c r="AC60" s="2"/>
      <c r="AD60" s="2">
        <v>-2.242783625479125E-2</v>
      </c>
      <c r="AE60" s="2">
        <v>1.329762580578594E-2</v>
      </c>
      <c r="AF60" s="2">
        <v>3.5725462060577189E-2</v>
      </c>
      <c r="AG60" s="2">
        <v>-8.2416567576035753E-3</v>
      </c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C60" s="6"/>
      <c r="BD60" s="6"/>
      <c r="BE60" s="6"/>
      <c r="BF60" s="6"/>
      <c r="BG60" s="6"/>
      <c r="BH60" s="1"/>
      <c r="BI60" s="1">
        <v>30</v>
      </c>
      <c r="BJ60" s="1">
        <v>3</v>
      </c>
      <c r="BK60" s="1">
        <f t="shared" si="0"/>
        <v>26</v>
      </c>
      <c r="BL60" s="1">
        <f t="shared" si="1"/>
        <v>230</v>
      </c>
      <c r="BM60" s="36"/>
      <c r="BN60" s="37"/>
      <c r="BO60" s="15"/>
      <c r="BP60" s="1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</row>
    <row r="61" spans="1:133" s="8" customFormat="1">
      <c r="A61">
        <v>103</v>
      </c>
      <c r="B61">
        <v>3</v>
      </c>
      <c r="C61" t="s">
        <v>806</v>
      </c>
      <c r="D61" t="s">
        <v>25</v>
      </c>
      <c r="E61"/>
      <c r="F61"/>
      <c r="G61">
        <v>0.5</v>
      </c>
      <c r="H61">
        <v>0.5</v>
      </c>
      <c r="I61">
        <v>108</v>
      </c>
      <c r="J61">
        <v>240</v>
      </c>
      <c r="K61"/>
      <c r="L61">
        <v>143</v>
      </c>
      <c r="M61">
        <v>0.498</v>
      </c>
      <c r="N61">
        <v>0.48199999999999998</v>
      </c>
      <c r="O61">
        <v>0</v>
      </c>
      <c r="P61"/>
      <c r="Q61">
        <v>0</v>
      </c>
      <c r="R61">
        <v>1</v>
      </c>
      <c r="S61">
        <v>0</v>
      </c>
      <c r="T61">
        <v>0</v>
      </c>
      <c r="U61"/>
      <c r="V61">
        <v>0</v>
      </c>
      <c r="W61"/>
      <c r="X61"/>
      <c r="Y61" s="35">
        <v>44089</v>
      </c>
      <c r="Z61" s="31">
        <v>0.2799537037037037</v>
      </c>
      <c r="AA61"/>
      <c r="AB61" s="8">
        <v>1</v>
      </c>
      <c r="AC61" s="2"/>
      <c r="AD61" s="2">
        <v>0.16655753462868222</v>
      </c>
      <c r="AE61" s="2">
        <v>2.5036944380644251E-2</v>
      </c>
      <c r="AF61" s="2">
        <v>-0.14152059024803798</v>
      </c>
      <c r="AG61" s="2">
        <v>5.3202254667379751E-3</v>
      </c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C61" s="6"/>
      <c r="BD61" s="6"/>
      <c r="BE61" s="6"/>
      <c r="BF61" s="6"/>
      <c r="BG61" s="6"/>
      <c r="BH61" s="1"/>
      <c r="BI61" s="1">
        <v>31</v>
      </c>
      <c r="BJ61" s="1">
        <v>1</v>
      </c>
      <c r="BK61" s="1" t="e">
        <f t="shared" si="0"/>
        <v>#N/A</v>
      </c>
      <c r="BL61" s="1" t="e">
        <f t="shared" si="1"/>
        <v>#N/A</v>
      </c>
      <c r="BM61" s="36"/>
      <c r="BN61" s="37"/>
      <c r="BO61" s="15"/>
      <c r="BP61" s="1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</row>
    <row r="62" spans="1:133" s="8" customFormat="1">
      <c r="A62">
        <v>104</v>
      </c>
      <c r="B62">
        <v>3</v>
      </c>
      <c r="C62" t="s">
        <v>806</v>
      </c>
      <c r="D62" t="s">
        <v>25</v>
      </c>
      <c r="E62"/>
      <c r="F62"/>
      <c r="G62">
        <v>0.5</v>
      </c>
      <c r="H62">
        <v>0.5</v>
      </c>
      <c r="I62">
        <v>27</v>
      </c>
      <c r="J62">
        <v>256</v>
      </c>
      <c r="K62"/>
      <c r="L62">
        <v>0</v>
      </c>
      <c r="M62">
        <v>0.435</v>
      </c>
      <c r="N62">
        <v>0.495</v>
      </c>
      <c r="O62">
        <v>0.06</v>
      </c>
      <c r="P62"/>
      <c r="Q62">
        <v>0</v>
      </c>
      <c r="R62">
        <v>1</v>
      </c>
      <c r="S62">
        <v>0</v>
      </c>
      <c r="T62">
        <v>0</v>
      </c>
      <c r="U62"/>
      <c r="V62">
        <v>0</v>
      </c>
      <c r="W62"/>
      <c r="X62" t="s">
        <v>807</v>
      </c>
      <c r="Y62" s="35">
        <v>44089</v>
      </c>
      <c r="Z62" s="31">
        <v>0.28542824074074075</v>
      </c>
      <c r="AA62"/>
      <c r="AB62" s="8">
        <v>1</v>
      </c>
      <c r="AC62" s="2"/>
      <c r="AD62" s="2">
        <v>-2.0123136609870845E-2</v>
      </c>
      <c r="AE62" s="2">
        <v>4.3819854100417568E-2</v>
      </c>
      <c r="AF62" s="2">
        <v>6.3942990710288417E-2</v>
      </c>
      <c r="AG62" s="2">
        <v>-1.0976826281840527E-2</v>
      </c>
      <c r="AH62" s="6"/>
      <c r="AI62" s="6"/>
      <c r="AJ62" s="6">
        <v>10.83265312053263</v>
      </c>
      <c r="AK62" s="6"/>
      <c r="AL62" s="6"/>
      <c r="AM62" s="6"/>
      <c r="AN62" s="6"/>
      <c r="AO62" s="6">
        <v>63.542660874245648</v>
      </c>
      <c r="AP62" s="6"/>
      <c r="AQ62" s="6"/>
      <c r="AR62" s="6"/>
      <c r="AS62" s="6"/>
      <c r="AT62" s="6">
        <v>34.524279726266826</v>
      </c>
      <c r="AU62" s="6"/>
      <c r="AV62" s="6"/>
      <c r="AW62" s="6"/>
      <c r="AX62" s="6"/>
      <c r="AY62" s="6">
        <v>244.7065719675245</v>
      </c>
      <c r="AZ62" s="6"/>
      <c r="BA62" s="6"/>
      <c r="BC62" s="6">
        <v>-2.1275486432331049E-2</v>
      </c>
      <c r="BD62" s="6">
        <v>3.3254467383045085E-2</v>
      </c>
      <c r="BE62" s="6">
        <v>5.4529953815376134E-2</v>
      </c>
      <c r="BF62" s="6">
        <v>-4.9366602491505924E-3</v>
      </c>
      <c r="BG62" s="6"/>
      <c r="BH62" s="1">
        <v>11</v>
      </c>
      <c r="BI62" s="1">
        <v>32</v>
      </c>
      <c r="BJ62" s="1">
        <v>2</v>
      </c>
      <c r="BK62" s="1">
        <f t="shared" si="0"/>
        <v>27</v>
      </c>
      <c r="BL62" s="1">
        <f t="shared" si="1"/>
        <v>256</v>
      </c>
      <c r="BM62" s="36"/>
      <c r="BN62" s="37"/>
      <c r="BO62" s="15"/>
      <c r="BP62" s="1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</row>
    <row r="63" spans="1:133" s="8" customFormat="1">
      <c r="A63">
        <v>105</v>
      </c>
      <c r="B63">
        <v>3</v>
      </c>
      <c r="C63" t="s">
        <v>806</v>
      </c>
      <c r="D63" t="s">
        <v>25</v>
      </c>
      <c r="E63"/>
      <c r="F63"/>
      <c r="G63">
        <v>0.5</v>
      </c>
      <c r="H63">
        <v>0.5</v>
      </c>
      <c r="I63">
        <v>26</v>
      </c>
      <c r="J63">
        <v>238</v>
      </c>
      <c r="K63"/>
      <c r="L63">
        <v>106</v>
      </c>
      <c r="M63">
        <v>0.435</v>
      </c>
      <c r="N63">
        <v>0.48</v>
      </c>
      <c r="O63">
        <v>4.4999999999999998E-2</v>
      </c>
      <c r="P63"/>
      <c r="Q63">
        <v>0</v>
      </c>
      <c r="R63">
        <v>1</v>
      </c>
      <c r="S63">
        <v>0</v>
      </c>
      <c r="T63">
        <v>0</v>
      </c>
      <c r="U63"/>
      <c r="V63">
        <v>0</v>
      </c>
      <c r="W63"/>
      <c r="X63"/>
      <c r="Y63" s="35">
        <v>44089</v>
      </c>
      <c r="Z63" s="31">
        <v>0.29131944444444446</v>
      </c>
      <c r="AA63"/>
      <c r="AB63" s="8">
        <v>1</v>
      </c>
      <c r="AC63" s="2"/>
      <c r="AD63" s="2">
        <v>-2.242783625479125E-2</v>
      </c>
      <c r="AE63" s="2">
        <v>2.2689080665672601E-2</v>
      </c>
      <c r="AF63" s="2">
        <v>4.5116916920463851E-2</v>
      </c>
      <c r="AG63" s="2">
        <v>1.1035057835393415E-3</v>
      </c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C63" s="6"/>
      <c r="BD63" s="6"/>
      <c r="BE63" s="6"/>
      <c r="BF63" s="6"/>
      <c r="BG63" s="6"/>
      <c r="BH63" s="1"/>
      <c r="BI63" s="1">
        <v>33</v>
      </c>
      <c r="BJ63" s="1">
        <v>3</v>
      </c>
      <c r="BK63" s="1">
        <f t="shared" si="0"/>
        <v>26</v>
      </c>
      <c r="BL63" s="1">
        <f t="shared" si="1"/>
        <v>238</v>
      </c>
      <c r="BM63" s="36"/>
      <c r="BN63" s="37"/>
      <c r="BO63" s="15"/>
      <c r="BP63" s="1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</row>
    <row r="64" spans="1:133" s="8" customFormat="1">
      <c r="A64">
        <v>56</v>
      </c>
      <c r="B64">
        <v>3</v>
      </c>
      <c r="C64" t="s">
        <v>806</v>
      </c>
      <c r="D64" t="s">
        <v>25</v>
      </c>
      <c r="E64"/>
      <c r="F64"/>
      <c r="G64">
        <v>0.5</v>
      </c>
      <c r="H64">
        <v>0.5</v>
      </c>
      <c r="I64">
        <v>161</v>
      </c>
      <c r="J64">
        <v>151</v>
      </c>
      <c r="K64"/>
      <c r="L64">
        <v>113</v>
      </c>
      <c r="M64">
        <v>0.53800000000000003</v>
      </c>
      <c r="N64">
        <v>0.40600000000000003</v>
      </c>
      <c r="O64">
        <v>0</v>
      </c>
      <c r="P64"/>
      <c r="Q64">
        <v>0</v>
      </c>
      <c r="R64">
        <v>1</v>
      </c>
      <c r="S64">
        <v>0</v>
      </c>
      <c r="T64">
        <v>0</v>
      </c>
      <c r="U64"/>
      <c r="V64">
        <v>0</v>
      </c>
      <c r="W64"/>
      <c r="X64"/>
      <c r="Y64" s="35">
        <v>44118</v>
      </c>
      <c r="Z64" s="31">
        <v>0.82201388888888882</v>
      </c>
      <c r="AA64"/>
      <c r="AB64" s="8">
        <v>1</v>
      </c>
      <c r="AC64" s="2"/>
      <c r="AD64" s="2">
        <v>0.32980295370134255</v>
      </c>
      <c r="AE64" s="2">
        <v>0.17401864372718193</v>
      </c>
      <c r="AF64" s="2">
        <v>-0.15578430997416062</v>
      </c>
      <c r="AG64" s="2">
        <v>3.5066157216051323E-2</v>
      </c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C64" s="6"/>
      <c r="BD64" s="6"/>
      <c r="BE64" s="6"/>
      <c r="BF64" s="6"/>
      <c r="BG64" s="6"/>
      <c r="BH64" s="1"/>
      <c r="BI64" s="1">
        <v>34</v>
      </c>
      <c r="BJ64" s="1">
        <v>1</v>
      </c>
      <c r="BK64" s="1" t="e">
        <f t="shared" si="0"/>
        <v>#N/A</v>
      </c>
      <c r="BL64" s="1" t="e">
        <f t="shared" si="1"/>
        <v>#N/A</v>
      </c>
      <c r="BM64" s="36"/>
      <c r="BN64" s="37"/>
      <c r="BO64" s="15"/>
      <c r="BP64" s="1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</row>
    <row r="65" spans="1:133" s="8" customFormat="1">
      <c r="A65">
        <v>57</v>
      </c>
      <c r="B65">
        <v>3</v>
      </c>
      <c r="C65" t="s">
        <v>806</v>
      </c>
      <c r="D65" t="s">
        <v>25</v>
      </c>
      <c r="E65"/>
      <c r="F65"/>
      <c r="G65">
        <v>0.5</v>
      </c>
      <c r="H65">
        <v>0.5</v>
      </c>
      <c r="I65">
        <v>49</v>
      </c>
      <c r="J65">
        <v>158</v>
      </c>
      <c r="K65"/>
      <c r="L65">
        <v>77</v>
      </c>
      <c r="M65">
        <v>0.45200000000000001</v>
      </c>
      <c r="N65">
        <v>0.41199999999999998</v>
      </c>
      <c r="O65">
        <v>0</v>
      </c>
      <c r="P65"/>
      <c r="Q65">
        <v>0</v>
      </c>
      <c r="R65">
        <v>1</v>
      </c>
      <c r="S65">
        <v>0</v>
      </c>
      <c r="T65">
        <v>0</v>
      </c>
      <c r="U65"/>
      <c r="V65">
        <v>0</v>
      </c>
      <c r="W65"/>
      <c r="X65"/>
      <c r="Y65" s="35">
        <v>44118</v>
      </c>
      <c r="Z65" s="31">
        <v>0.82697916666666671</v>
      </c>
      <c r="AA65"/>
      <c r="AB65" s="8">
        <v>1</v>
      </c>
      <c r="AC65" s="2"/>
      <c r="AD65" s="2">
        <v>0.13626570039100572</v>
      </c>
      <c r="AE65" s="2">
        <v>0.18052188507339142</v>
      </c>
      <c r="AF65" s="2">
        <v>4.4256184682385707E-2</v>
      </c>
      <c r="AG65" s="2">
        <v>3.2293133491734904E-2</v>
      </c>
      <c r="AH65" s="6"/>
      <c r="AI65" s="6"/>
      <c r="AJ65" s="6">
        <v>21.021076409472371</v>
      </c>
      <c r="AK65" s="6"/>
      <c r="AL65" s="6"/>
      <c r="AM65" s="6"/>
      <c r="AN65" s="6"/>
      <c r="AO65" s="6">
        <v>1.0240063597656792</v>
      </c>
      <c r="AP65" s="6"/>
      <c r="AQ65" s="6"/>
      <c r="AR65" s="6"/>
      <c r="AS65" s="6"/>
      <c r="AT65" s="6">
        <v>47.773827523688354</v>
      </c>
      <c r="AU65" s="6"/>
      <c r="AV65" s="6"/>
      <c r="AW65" s="6"/>
      <c r="AX65" s="6"/>
      <c r="AY65" s="6">
        <v>2.1700524663351572</v>
      </c>
      <c r="AZ65" s="6"/>
      <c r="BA65" s="6"/>
      <c r="BC65" s="6">
        <v>0.12330561646397423</v>
      </c>
      <c r="BD65" s="6">
        <v>0.18145091955142134</v>
      </c>
      <c r="BE65" s="6">
        <v>5.8145303087447121E-2</v>
      </c>
      <c r="BF65" s="6">
        <v>3.1946505526195351E-2</v>
      </c>
      <c r="BG65" s="6"/>
      <c r="BH65" s="1">
        <v>12</v>
      </c>
      <c r="BI65" s="1">
        <v>35</v>
      </c>
      <c r="BJ65" s="1">
        <v>2</v>
      </c>
      <c r="BK65" s="1">
        <f t="shared" si="0"/>
        <v>49</v>
      </c>
      <c r="BL65" s="1">
        <f t="shared" si="1"/>
        <v>158</v>
      </c>
      <c r="BM65" s="36"/>
      <c r="BN65" s="37"/>
      <c r="BO65" s="15"/>
      <c r="BP65" s="1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</row>
    <row r="66" spans="1:133" s="8" customFormat="1">
      <c r="A66">
        <v>58</v>
      </c>
      <c r="B66">
        <v>3</v>
      </c>
      <c r="C66" t="s">
        <v>806</v>
      </c>
      <c r="D66" t="s">
        <v>25</v>
      </c>
      <c r="E66"/>
      <c r="F66"/>
      <c r="G66">
        <v>0.5</v>
      </c>
      <c r="H66">
        <v>0.5</v>
      </c>
      <c r="I66">
        <v>34</v>
      </c>
      <c r="J66">
        <v>160</v>
      </c>
      <c r="K66"/>
      <c r="L66">
        <v>68</v>
      </c>
      <c r="M66">
        <v>0.441</v>
      </c>
      <c r="N66">
        <v>0.41399999999999998</v>
      </c>
      <c r="O66">
        <v>0</v>
      </c>
      <c r="P66"/>
      <c r="Q66">
        <v>0</v>
      </c>
      <c r="R66">
        <v>1</v>
      </c>
      <c r="S66">
        <v>0</v>
      </c>
      <c r="T66">
        <v>0</v>
      </c>
      <c r="U66"/>
      <c r="V66">
        <v>0</v>
      </c>
      <c r="W66"/>
      <c r="X66"/>
      <c r="Y66" s="35">
        <v>44118</v>
      </c>
      <c r="Z66" s="31">
        <v>0.83233796296296303</v>
      </c>
      <c r="AA66"/>
      <c r="AB66" s="8">
        <v>1</v>
      </c>
      <c r="AC66" s="2"/>
      <c r="AD66" s="2">
        <v>0.11034553253694275</v>
      </c>
      <c r="AE66" s="2">
        <v>0.18237995402945129</v>
      </c>
      <c r="AF66" s="2">
        <v>7.2034421492508535E-2</v>
      </c>
      <c r="AG66" s="2">
        <v>3.1599877560655805E-2</v>
      </c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C66" s="6"/>
      <c r="BD66" s="6"/>
      <c r="BE66" s="6"/>
      <c r="BF66" s="6"/>
      <c r="BG66" s="6"/>
      <c r="BH66" s="1"/>
      <c r="BI66" s="1">
        <v>36</v>
      </c>
      <c r="BJ66" s="1">
        <v>3</v>
      </c>
      <c r="BK66" s="1">
        <f t="shared" si="0"/>
        <v>34</v>
      </c>
      <c r="BL66" s="1">
        <f t="shared" si="1"/>
        <v>160</v>
      </c>
      <c r="BM66" s="36"/>
      <c r="BN66" s="37"/>
      <c r="BO66" s="15"/>
      <c r="BP66" s="1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</row>
    <row r="67" spans="1:133" s="8" customFormat="1">
      <c r="A67">
        <v>103</v>
      </c>
      <c r="B67">
        <v>3</v>
      </c>
      <c r="C67" t="s">
        <v>806</v>
      </c>
      <c r="D67" t="s">
        <v>25</v>
      </c>
      <c r="E67"/>
      <c r="F67"/>
      <c r="G67">
        <v>0.5</v>
      </c>
      <c r="H67">
        <v>0.5</v>
      </c>
      <c r="I67">
        <v>131</v>
      </c>
      <c r="J67">
        <v>208</v>
      </c>
      <c r="K67"/>
      <c r="L67">
        <v>130</v>
      </c>
      <c r="M67">
        <v>0.51500000000000001</v>
      </c>
      <c r="N67">
        <v>0.45500000000000002</v>
      </c>
      <c r="O67">
        <v>0</v>
      </c>
      <c r="P67"/>
      <c r="Q67">
        <v>0</v>
      </c>
      <c r="R67">
        <v>1</v>
      </c>
      <c r="S67">
        <v>0</v>
      </c>
      <c r="T67">
        <v>0</v>
      </c>
      <c r="U67"/>
      <c r="V67">
        <v>0</v>
      </c>
      <c r="W67"/>
      <c r="X67"/>
      <c r="Y67" s="35">
        <v>44119</v>
      </c>
      <c r="Z67" s="31">
        <v>0.15501157407407407</v>
      </c>
      <c r="AA67"/>
      <c r="AB67" s="8">
        <v>1</v>
      </c>
      <c r="AC67" s="2"/>
      <c r="AD67" s="2">
        <v>0.27796261799321659</v>
      </c>
      <c r="AE67" s="2">
        <v>0.22697360897488794</v>
      </c>
      <c r="AF67" s="2">
        <v>-5.0989009018328646E-2</v>
      </c>
      <c r="AG67" s="2">
        <v>3.6375640641422964E-2</v>
      </c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C67" s="6"/>
      <c r="BD67" s="6"/>
      <c r="BE67" s="6"/>
      <c r="BF67" s="6"/>
      <c r="BG67" s="6"/>
      <c r="BH67" s="1"/>
      <c r="BI67" s="1">
        <v>37</v>
      </c>
      <c r="BJ67" s="1">
        <v>1</v>
      </c>
      <c r="BK67" s="1" t="e">
        <f t="shared" si="0"/>
        <v>#N/A</v>
      </c>
      <c r="BL67" s="1" t="e">
        <f t="shared" si="1"/>
        <v>#N/A</v>
      </c>
      <c r="BM67" s="36"/>
      <c r="BN67" s="37"/>
      <c r="BO67" s="15"/>
      <c r="BP67" s="1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</row>
    <row r="68" spans="1:133" s="8" customFormat="1">
      <c r="A68">
        <v>104</v>
      </c>
      <c r="B68">
        <v>3</v>
      </c>
      <c r="C68" t="s">
        <v>806</v>
      </c>
      <c r="D68" t="s">
        <v>25</v>
      </c>
      <c r="E68"/>
      <c r="F68"/>
      <c r="G68">
        <v>0.5</v>
      </c>
      <c r="H68">
        <v>0.5</v>
      </c>
      <c r="I68">
        <v>35</v>
      </c>
      <c r="J68">
        <v>197</v>
      </c>
      <c r="K68"/>
      <c r="L68">
        <v>53</v>
      </c>
      <c r="M68">
        <v>0.442</v>
      </c>
      <c r="N68">
        <v>0.44500000000000001</v>
      </c>
      <c r="O68">
        <v>3.0000000000000001E-3</v>
      </c>
      <c r="P68"/>
      <c r="Q68">
        <v>0</v>
      </c>
      <c r="R68">
        <v>1</v>
      </c>
      <c r="S68">
        <v>0</v>
      </c>
      <c r="T68">
        <v>0</v>
      </c>
      <c r="U68"/>
      <c r="V68">
        <v>0</v>
      </c>
      <c r="W68"/>
      <c r="X68"/>
      <c r="Y68" s="35">
        <v>44119</v>
      </c>
      <c r="Z68" s="31">
        <v>0.16020833333333334</v>
      </c>
      <c r="AA68"/>
      <c r="AB68" s="8">
        <v>1</v>
      </c>
      <c r="AC68" s="2"/>
      <c r="AD68" s="2">
        <v>0.11207354372721361</v>
      </c>
      <c r="AE68" s="2">
        <v>0.21675422971655869</v>
      </c>
      <c r="AF68" s="2">
        <v>0.10468068598934509</v>
      </c>
      <c r="AG68" s="2">
        <v>3.0444451008857294E-2</v>
      </c>
      <c r="AH68" s="6"/>
      <c r="AI68" s="6"/>
      <c r="AJ68" s="6">
        <v>9.6997985363152992</v>
      </c>
      <c r="AK68" s="6"/>
      <c r="AL68" s="6"/>
      <c r="AM68" s="6"/>
      <c r="AN68" s="6"/>
      <c r="AO68" s="6">
        <v>7.0302756386685026</v>
      </c>
      <c r="AP68" s="6"/>
      <c r="AQ68" s="6"/>
      <c r="AR68" s="6"/>
      <c r="AS68" s="6"/>
      <c r="AT68" s="6">
        <v>22.21579248204462</v>
      </c>
      <c r="AU68" s="6"/>
      <c r="AV68" s="6"/>
      <c r="AW68" s="6"/>
      <c r="AX68" s="6"/>
      <c r="AY68" s="6">
        <v>14.373406934809369</v>
      </c>
      <c r="AZ68" s="6"/>
      <c r="BA68" s="6"/>
      <c r="BC68" s="6">
        <v>0.10688951015640102</v>
      </c>
      <c r="BD68" s="6">
        <v>0.22465102277981311</v>
      </c>
      <c r="BE68" s="6">
        <v>0.11776151262341208</v>
      </c>
      <c r="BF68" s="6">
        <v>2.8403197434013264E-2</v>
      </c>
      <c r="BG68" s="6"/>
      <c r="BH68" s="1">
        <v>13</v>
      </c>
      <c r="BI68" s="1">
        <v>38</v>
      </c>
      <c r="BJ68" s="1">
        <v>2</v>
      </c>
      <c r="BK68" s="1">
        <f t="shared" si="0"/>
        <v>35</v>
      </c>
      <c r="BL68" s="1">
        <f t="shared" si="1"/>
        <v>197</v>
      </c>
      <c r="BM68" s="36"/>
      <c r="BN68" s="37"/>
      <c r="BO68" s="15"/>
      <c r="BP68" s="1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</row>
    <row r="69" spans="1:133" s="8" customFormat="1">
      <c r="A69">
        <v>105</v>
      </c>
      <c r="B69">
        <v>3</v>
      </c>
      <c r="C69" t="s">
        <v>806</v>
      </c>
      <c r="D69" t="s">
        <v>25</v>
      </c>
      <c r="E69"/>
      <c r="F69"/>
      <c r="G69">
        <v>0.5</v>
      </c>
      <c r="H69">
        <v>0.5</v>
      </c>
      <c r="I69">
        <v>29</v>
      </c>
      <c r="J69">
        <v>214</v>
      </c>
      <c r="K69"/>
      <c r="L69">
        <v>0</v>
      </c>
      <c r="M69">
        <v>0.437</v>
      </c>
      <c r="N69">
        <v>0.46</v>
      </c>
      <c r="O69">
        <v>2.3E-2</v>
      </c>
      <c r="P69"/>
      <c r="Q69">
        <v>0</v>
      </c>
      <c r="R69">
        <v>1</v>
      </c>
      <c r="S69">
        <v>0</v>
      </c>
      <c r="T69">
        <v>0</v>
      </c>
      <c r="U69"/>
      <c r="V69">
        <v>0</v>
      </c>
      <c r="W69"/>
      <c r="X69" t="s">
        <v>807</v>
      </c>
      <c r="Y69" s="35">
        <v>44119</v>
      </c>
      <c r="Z69" s="31">
        <v>0.16582175925925927</v>
      </c>
      <c r="AA69"/>
      <c r="AB69" s="8">
        <v>1</v>
      </c>
      <c r="AC69" s="2"/>
      <c r="AD69" s="2">
        <v>0.10170547658558843</v>
      </c>
      <c r="AE69" s="2">
        <v>0.23254781584306752</v>
      </c>
      <c r="AF69" s="2">
        <v>0.1308423392574791</v>
      </c>
      <c r="AG69" s="2">
        <v>2.6361943859169235E-2</v>
      </c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C69" s="6"/>
      <c r="BD69" s="6"/>
      <c r="BE69" s="6"/>
      <c r="BF69" s="6"/>
      <c r="BG69" s="6"/>
      <c r="BH69" s="1"/>
      <c r="BI69" s="1">
        <v>39</v>
      </c>
      <c r="BJ69" s="1">
        <v>3</v>
      </c>
      <c r="BK69" s="1">
        <f t="shared" si="0"/>
        <v>29</v>
      </c>
      <c r="BL69" s="1">
        <f t="shared" si="1"/>
        <v>214</v>
      </c>
      <c r="BM69" s="36"/>
      <c r="BN69" s="37"/>
      <c r="BO69" s="15"/>
      <c r="BP69" s="1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</row>
    <row r="70" spans="1:133" s="8" customFormat="1">
      <c r="A70">
        <v>56</v>
      </c>
      <c r="B70">
        <v>3</v>
      </c>
      <c r="C70" t="s">
        <v>806</v>
      </c>
      <c r="D70" t="s">
        <v>25</v>
      </c>
      <c r="E70"/>
      <c r="F70"/>
      <c r="G70">
        <v>0.5</v>
      </c>
      <c r="H70">
        <v>0.5</v>
      </c>
      <c r="I70">
        <v>86</v>
      </c>
      <c r="J70">
        <v>224</v>
      </c>
      <c r="K70"/>
      <c r="L70">
        <v>52</v>
      </c>
      <c r="M70">
        <v>0.48099999999999998</v>
      </c>
      <c r="N70">
        <v>0.46800000000000003</v>
      </c>
      <c r="O70">
        <v>0</v>
      </c>
      <c r="P70"/>
      <c r="Q70">
        <v>0</v>
      </c>
      <c r="R70">
        <v>1</v>
      </c>
      <c r="S70">
        <v>0</v>
      </c>
      <c r="T70">
        <v>0</v>
      </c>
      <c r="U70"/>
      <c r="V70">
        <v>0</v>
      </c>
      <c r="W70"/>
      <c r="X70"/>
      <c r="Y70" s="35">
        <v>44120</v>
      </c>
      <c r="Z70" s="31">
        <v>0.84958333333333336</v>
      </c>
      <c r="AA70"/>
      <c r="AB70" s="8">
        <v>1</v>
      </c>
      <c r="AC70" s="2"/>
      <c r="AD70" s="2">
        <v>1.3450323366656722E-2</v>
      </c>
      <c r="AE70" s="2">
        <v>0.32970098227201938</v>
      </c>
      <c r="AF70" s="2">
        <v>0.31625065890536264</v>
      </c>
      <c r="AG70" s="2">
        <v>5.2791559185467905E-3</v>
      </c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C70" s="6"/>
      <c r="BD70" s="6"/>
      <c r="BE70" s="6"/>
      <c r="BF70" s="6"/>
      <c r="BG70" s="6"/>
      <c r="BH70" s="1"/>
      <c r="BI70" s="1">
        <v>40</v>
      </c>
      <c r="BJ70" s="1">
        <v>1</v>
      </c>
      <c r="BK70" s="1" t="e">
        <f t="shared" si="0"/>
        <v>#N/A</v>
      </c>
      <c r="BL70" s="1" t="e">
        <f t="shared" si="1"/>
        <v>#N/A</v>
      </c>
      <c r="BM70" s="36"/>
      <c r="BN70" s="37"/>
      <c r="BO70" s="15"/>
      <c r="BP70" s="1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</row>
    <row r="71" spans="1:133" s="8" customFormat="1">
      <c r="A71">
        <v>57</v>
      </c>
      <c r="B71">
        <v>3</v>
      </c>
      <c r="C71" t="s">
        <v>806</v>
      </c>
      <c r="D71" t="s">
        <v>25</v>
      </c>
      <c r="E71"/>
      <c r="F71"/>
      <c r="G71">
        <v>0.5</v>
      </c>
      <c r="H71">
        <v>0.5</v>
      </c>
      <c r="I71">
        <v>20</v>
      </c>
      <c r="J71">
        <v>191</v>
      </c>
      <c r="K71"/>
      <c r="L71">
        <v>0</v>
      </c>
      <c r="M71">
        <v>0.43</v>
      </c>
      <c r="N71">
        <v>0.44</v>
      </c>
      <c r="O71">
        <v>0.01</v>
      </c>
      <c r="P71"/>
      <c r="Q71">
        <v>0</v>
      </c>
      <c r="R71">
        <v>1</v>
      </c>
      <c r="S71">
        <v>0</v>
      </c>
      <c r="T71">
        <v>0</v>
      </c>
      <c r="U71"/>
      <c r="V71">
        <v>0</v>
      </c>
      <c r="W71"/>
      <c r="X71"/>
      <c r="Y71" s="35">
        <v>44120</v>
      </c>
      <c r="Z71" s="31">
        <v>0.85453703703703709</v>
      </c>
      <c r="AA71"/>
      <c r="AB71" s="8">
        <v>1</v>
      </c>
      <c r="AC71" s="2"/>
      <c r="AD71" s="2">
        <v>-0.13199112903954802</v>
      </c>
      <c r="AE71" s="2">
        <v>0.30405521642936667</v>
      </c>
      <c r="AF71" s="2">
        <v>0.43604634546891469</v>
      </c>
      <c r="AG71" s="2">
        <v>1.0991719993463087E-3</v>
      </c>
      <c r="AH71" s="6"/>
      <c r="AI71" s="6"/>
      <c r="AJ71" s="6">
        <v>11.041642293404919</v>
      </c>
      <c r="AK71" s="6"/>
      <c r="AL71" s="6"/>
      <c r="AM71" s="6"/>
      <c r="AN71" s="6"/>
      <c r="AO71" s="6">
        <v>9.4949020199257976</v>
      </c>
      <c r="AP71" s="6"/>
      <c r="AQ71" s="6"/>
      <c r="AR71" s="6"/>
      <c r="AS71" s="6"/>
      <c r="AT71" s="6">
        <v>9.9657657362625169</v>
      </c>
      <c r="AU71" s="6"/>
      <c r="AV71" s="6"/>
      <c r="AW71" s="6"/>
      <c r="AX71" s="6"/>
      <c r="AY71" s="6">
        <v>0</v>
      </c>
      <c r="AZ71" s="6"/>
      <c r="BA71" s="6"/>
      <c r="BC71" s="6">
        <v>-0.13970393333381648</v>
      </c>
      <c r="BD71" s="6">
        <v>0.319209532609116</v>
      </c>
      <c r="BE71" s="6">
        <v>0.45891346594293247</v>
      </c>
      <c r="BF71" s="6">
        <v>1.0991719993463087E-3</v>
      </c>
      <c r="BG71" s="6"/>
      <c r="BH71" s="1">
        <v>14</v>
      </c>
      <c r="BI71" s="1">
        <v>41</v>
      </c>
      <c r="BJ71" s="1">
        <v>2</v>
      </c>
      <c r="BK71" s="1">
        <f t="shared" si="0"/>
        <v>20</v>
      </c>
      <c r="BL71" s="1">
        <f t="shared" si="1"/>
        <v>191</v>
      </c>
      <c r="BM71" s="36"/>
      <c r="BN71" s="37"/>
      <c r="BO71" s="15"/>
      <c r="BP71" s="1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</row>
    <row r="72" spans="1:133" s="8" customFormat="1">
      <c r="A72">
        <v>58</v>
      </c>
      <c r="B72">
        <v>3</v>
      </c>
      <c r="C72" t="s">
        <v>806</v>
      </c>
      <c r="D72" t="s">
        <v>25</v>
      </c>
      <c r="E72"/>
      <c r="F72"/>
      <c r="G72">
        <v>0.5</v>
      </c>
      <c r="H72">
        <v>0.5</v>
      </c>
      <c r="I72">
        <v>13</v>
      </c>
      <c r="J72">
        <v>230</v>
      </c>
      <c r="K72"/>
      <c r="L72">
        <v>0</v>
      </c>
      <c r="M72">
        <v>0.42499999999999999</v>
      </c>
      <c r="N72">
        <v>0.47299999999999998</v>
      </c>
      <c r="O72">
        <v>4.9000000000000002E-2</v>
      </c>
      <c r="P72"/>
      <c r="Q72">
        <v>0</v>
      </c>
      <c r="R72">
        <v>1</v>
      </c>
      <c r="S72">
        <v>0</v>
      </c>
      <c r="T72">
        <v>0</v>
      </c>
      <c r="U72"/>
      <c r="V72">
        <v>0</v>
      </c>
      <c r="W72"/>
      <c r="X72"/>
      <c r="Y72" s="35">
        <v>44120</v>
      </c>
      <c r="Z72" s="31">
        <v>0.8599768518518518</v>
      </c>
      <c r="AA72"/>
      <c r="AB72" s="8">
        <v>1</v>
      </c>
      <c r="AC72" s="2"/>
      <c r="AD72" s="2">
        <v>-0.14741673762808491</v>
      </c>
      <c r="AE72" s="2">
        <v>0.33436384878886533</v>
      </c>
      <c r="AF72" s="2">
        <v>0.48178058641695021</v>
      </c>
      <c r="AG72" s="2">
        <v>1.0991719993463087E-3</v>
      </c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C72" s="6"/>
      <c r="BD72" s="6"/>
      <c r="BE72" s="6"/>
      <c r="BF72" s="6"/>
      <c r="BG72" s="6"/>
      <c r="BH72" s="1"/>
      <c r="BI72" s="1">
        <v>42</v>
      </c>
      <c r="BJ72" s="1">
        <v>3</v>
      </c>
      <c r="BK72" s="1">
        <f t="shared" si="0"/>
        <v>13</v>
      </c>
      <c r="BL72" s="1">
        <f t="shared" si="1"/>
        <v>230</v>
      </c>
      <c r="BM72" s="36"/>
      <c r="BN72" s="37"/>
      <c r="BO72" s="15"/>
      <c r="BP72" s="1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</row>
    <row r="73" spans="1:133" s="8" customFormat="1">
      <c r="A73">
        <v>103</v>
      </c>
      <c r="B73">
        <v>3</v>
      </c>
      <c r="C73" t="s">
        <v>806</v>
      </c>
      <c r="D73" t="s">
        <v>25</v>
      </c>
      <c r="E73"/>
      <c r="F73"/>
      <c r="G73">
        <v>0.5</v>
      </c>
      <c r="H73">
        <v>0.5</v>
      </c>
      <c r="I73">
        <v>82</v>
      </c>
      <c r="J73">
        <v>254</v>
      </c>
      <c r="K73"/>
      <c r="L73">
        <v>151</v>
      </c>
      <c r="M73">
        <v>0.47799999999999998</v>
      </c>
      <c r="N73">
        <v>0.49399999999999999</v>
      </c>
      <c r="O73">
        <v>1.6E-2</v>
      </c>
      <c r="P73"/>
      <c r="Q73">
        <v>0</v>
      </c>
      <c r="R73">
        <v>1</v>
      </c>
      <c r="S73">
        <v>0</v>
      </c>
      <c r="T73">
        <v>0</v>
      </c>
      <c r="U73"/>
      <c r="V73">
        <v>0</v>
      </c>
      <c r="W73"/>
      <c r="X73"/>
      <c r="Y73" s="35">
        <v>44121</v>
      </c>
      <c r="Z73" s="31">
        <v>0.19722222222222222</v>
      </c>
      <c r="AA73"/>
      <c r="AB73" s="8">
        <v>1</v>
      </c>
      <c r="AC73" s="2"/>
      <c r="AD73" s="2">
        <v>4.6356898874927947E-3</v>
      </c>
      <c r="AE73" s="2">
        <v>0.3530153148562491</v>
      </c>
      <c r="AF73" s="2">
        <v>0.3483796249687563</v>
      </c>
      <c r="AG73" s="2">
        <v>1.3237202226255402E-2</v>
      </c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C73" s="6"/>
      <c r="BD73" s="6"/>
      <c r="BE73" s="6"/>
      <c r="BF73" s="6"/>
      <c r="BG73" s="6"/>
      <c r="BH73" s="1"/>
      <c r="BI73" s="1">
        <v>43</v>
      </c>
      <c r="BJ73" s="1">
        <v>1</v>
      </c>
      <c r="BK73" s="1" t="e">
        <f t="shared" si="0"/>
        <v>#N/A</v>
      </c>
      <c r="BL73" s="1" t="e">
        <f t="shared" si="1"/>
        <v>#N/A</v>
      </c>
      <c r="BM73" s="36"/>
      <c r="BN73" s="37"/>
      <c r="BO73" s="15"/>
      <c r="BP73" s="1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</row>
    <row r="74" spans="1:133" s="8" customFormat="1">
      <c r="A74">
        <v>104</v>
      </c>
      <c r="B74">
        <v>3</v>
      </c>
      <c r="C74" t="s">
        <v>806</v>
      </c>
      <c r="D74" t="s">
        <v>25</v>
      </c>
      <c r="E74"/>
      <c r="F74"/>
      <c r="G74">
        <v>0.5</v>
      </c>
      <c r="H74">
        <v>0.5</v>
      </c>
      <c r="I74">
        <v>36</v>
      </c>
      <c r="J74">
        <v>188</v>
      </c>
      <c r="K74"/>
      <c r="L74">
        <v>143</v>
      </c>
      <c r="M74">
        <v>0.443</v>
      </c>
      <c r="N74">
        <v>0.438</v>
      </c>
      <c r="O74">
        <v>0</v>
      </c>
      <c r="P74"/>
      <c r="Q74">
        <v>0</v>
      </c>
      <c r="R74">
        <v>1</v>
      </c>
      <c r="S74">
        <v>0</v>
      </c>
      <c r="T74">
        <v>0</v>
      </c>
      <c r="U74"/>
      <c r="V74">
        <v>0</v>
      </c>
      <c r="W74"/>
      <c r="X74"/>
      <c r="Y74" s="35">
        <v>44121</v>
      </c>
      <c r="Z74" s="31">
        <v>0.20221064814814815</v>
      </c>
      <c r="AA74"/>
      <c r="AB74" s="8">
        <v>1</v>
      </c>
      <c r="AC74" s="2"/>
      <c r="AD74" s="2">
        <v>-9.6732595122892326E-2</v>
      </c>
      <c r="AE74" s="2">
        <v>0.30172378317094373</v>
      </c>
      <c r="AF74" s="2">
        <v>0.39845637829383607</v>
      </c>
      <c r="AG74" s="2">
        <v>1.2594127777147636E-2</v>
      </c>
      <c r="AH74" s="6"/>
      <c r="AI74" s="6"/>
      <c r="AJ74" s="6">
        <v>45.697118577852024</v>
      </c>
      <c r="AK74" s="6"/>
      <c r="AL74" s="6"/>
      <c r="AM74" s="6"/>
      <c r="AN74" s="6"/>
      <c r="AO74" s="6">
        <v>7.9159575727744746</v>
      </c>
      <c r="AP74" s="6"/>
      <c r="AQ74" s="6"/>
      <c r="AR74" s="6"/>
      <c r="AS74" s="6"/>
      <c r="AT74" s="6">
        <v>18.693194379924506</v>
      </c>
      <c r="AU74" s="6"/>
      <c r="AV74" s="6"/>
      <c r="AW74" s="6"/>
      <c r="AX74" s="6"/>
      <c r="AY74" s="6">
        <v>1.2684402462241158</v>
      </c>
      <c r="AZ74" s="6"/>
      <c r="BA74" s="6"/>
      <c r="BC74" s="6">
        <v>-0.12538015393017507</v>
      </c>
      <c r="BD74" s="6">
        <v>0.31415809388253291</v>
      </c>
      <c r="BE74" s="6">
        <v>0.43953824781270795</v>
      </c>
      <c r="BF74" s="6">
        <v>1.2674512083286106E-2</v>
      </c>
      <c r="BG74" s="6"/>
      <c r="BH74" s="1">
        <v>15</v>
      </c>
      <c r="BI74" s="1">
        <v>44</v>
      </c>
      <c r="BJ74" s="1">
        <v>2</v>
      </c>
      <c r="BK74" s="1">
        <f t="shared" si="0"/>
        <v>36</v>
      </c>
      <c r="BL74" s="1">
        <f t="shared" si="1"/>
        <v>188</v>
      </c>
      <c r="BM74" s="36"/>
      <c r="BN74" s="37"/>
      <c r="BO74" s="15"/>
      <c r="BP74" s="1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</row>
    <row r="75" spans="1:133" s="8" customFormat="1">
      <c r="A75">
        <v>105</v>
      </c>
      <c r="B75">
        <v>3</v>
      </c>
      <c r="C75" t="s">
        <v>806</v>
      </c>
      <c r="D75" t="s">
        <v>25</v>
      </c>
      <c r="E75"/>
      <c r="F75"/>
      <c r="G75">
        <v>0.5</v>
      </c>
      <c r="H75">
        <v>0.5</v>
      </c>
      <c r="I75">
        <v>10</v>
      </c>
      <c r="J75">
        <v>220</v>
      </c>
      <c r="K75"/>
      <c r="L75">
        <v>145</v>
      </c>
      <c r="M75">
        <v>0.42299999999999999</v>
      </c>
      <c r="N75">
        <v>0.46500000000000002</v>
      </c>
      <c r="O75">
        <v>4.2000000000000003E-2</v>
      </c>
      <c r="P75"/>
      <c r="Q75">
        <v>0</v>
      </c>
      <c r="R75">
        <v>1</v>
      </c>
      <c r="S75">
        <v>0</v>
      </c>
      <c r="T75">
        <v>0</v>
      </c>
      <c r="U75"/>
      <c r="V75">
        <v>0</v>
      </c>
      <c r="W75"/>
      <c r="X75"/>
      <c r="Y75" s="35">
        <v>44121</v>
      </c>
      <c r="Z75" s="31">
        <v>0.20760416666666667</v>
      </c>
      <c r="AA75"/>
      <c r="AB75" s="8">
        <v>1</v>
      </c>
      <c r="AC75" s="2"/>
      <c r="AD75" s="2">
        <v>-0.15402771273745783</v>
      </c>
      <c r="AE75" s="2">
        <v>0.32659240459412203</v>
      </c>
      <c r="AF75" s="2">
        <v>0.48062011733157983</v>
      </c>
      <c r="AG75" s="2">
        <v>1.2754896389424576E-2</v>
      </c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C75" s="6"/>
      <c r="BD75" s="6"/>
      <c r="BE75" s="6"/>
      <c r="BF75" s="6"/>
      <c r="BG75" s="6"/>
      <c r="BH75" s="1"/>
      <c r="BI75" s="1">
        <v>45</v>
      </c>
      <c r="BJ75" s="1">
        <v>3</v>
      </c>
      <c r="BK75" s="1">
        <f t="shared" si="0"/>
        <v>10</v>
      </c>
      <c r="BL75" s="1">
        <f t="shared" si="1"/>
        <v>220</v>
      </c>
      <c r="BM75" s="36"/>
      <c r="BN75" s="37"/>
      <c r="BO75" s="15"/>
      <c r="BP75" s="1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</row>
    <row r="76" spans="1:133" s="8" customFormat="1">
      <c r="A76">
        <v>56</v>
      </c>
      <c r="B76">
        <v>3</v>
      </c>
      <c r="C76" t="s">
        <v>806</v>
      </c>
      <c r="D76" t="s">
        <v>25</v>
      </c>
      <c r="E76"/>
      <c r="F76"/>
      <c r="G76">
        <v>0.5</v>
      </c>
      <c r="H76">
        <v>0.5</v>
      </c>
      <c r="I76">
        <v>55</v>
      </c>
      <c r="J76">
        <v>261</v>
      </c>
      <c r="K76"/>
      <c r="L76">
        <v>57</v>
      </c>
      <c r="M76">
        <v>0.45700000000000002</v>
      </c>
      <c r="N76">
        <v>0.499</v>
      </c>
      <c r="O76">
        <v>4.2000000000000003E-2</v>
      </c>
      <c r="P76"/>
      <c r="Q76">
        <v>0</v>
      </c>
      <c r="R76">
        <v>1</v>
      </c>
      <c r="S76">
        <v>0</v>
      </c>
      <c r="T76">
        <v>0</v>
      </c>
      <c r="U76"/>
      <c r="V76">
        <v>0</v>
      </c>
      <c r="W76"/>
      <c r="X76"/>
      <c r="Y76" s="35">
        <v>44124</v>
      </c>
      <c r="Z76" s="31">
        <v>0.91896990740740747</v>
      </c>
      <c r="AA76"/>
      <c r="AB76" s="8">
        <v>1</v>
      </c>
      <c r="AC76" s="2"/>
      <c r="AD76" s="2">
        <v>8.5683832147197478E-2</v>
      </c>
      <c r="AE76" s="2">
        <v>0.17622455473334236</v>
      </c>
      <c r="AF76" s="2">
        <v>9.0540722586144887E-2</v>
      </c>
      <c r="AG76" s="2">
        <v>3.684143332462197E-4</v>
      </c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C76" s="6"/>
      <c r="BD76" s="6"/>
      <c r="BE76" s="6"/>
      <c r="BF76" s="6"/>
      <c r="BG76" s="6"/>
      <c r="BH76" s="1"/>
      <c r="BI76" s="1">
        <v>46</v>
      </c>
      <c r="BJ76" s="1">
        <v>1</v>
      </c>
      <c r="BK76" s="1" t="e">
        <f t="shared" si="0"/>
        <v>#N/A</v>
      </c>
      <c r="BL76" s="1" t="e">
        <f t="shared" si="1"/>
        <v>#N/A</v>
      </c>
      <c r="BM76" s="36"/>
      <c r="BN76" s="37"/>
      <c r="BO76" s="15"/>
      <c r="BP76" s="1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</row>
    <row r="77" spans="1:133" s="8" customFormat="1">
      <c r="A77">
        <v>57</v>
      </c>
      <c r="B77">
        <v>3</v>
      </c>
      <c r="C77" t="s">
        <v>806</v>
      </c>
      <c r="D77" t="s">
        <v>25</v>
      </c>
      <c r="E77"/>
      <c r="F77"/>
      <c r="G77">
        <v>0.5</v>
      </c>
      <c r="H77">
        <v>0.5</v>
      </c>
      <c r="I77">
        <v>14</v>
      </c>
      <c r="J77">
        <v>240</v>
      </c>
      <c r="K77"/>
      <c r="L77">
        <v>46</v>
      </c>
      <c r="M77">
        <v>0.42599999999999999</v>
      </c>
      <c r="N77">
        <v>0.48199999999999998</v>
      </c>
      <c r="O77">
        <v>5.6000000000000001E-2</v>
      </c>
      <c r="P77"/>
      <c r="Q77">
        <v>0</v>
      </c>
      <c r="R77">
        <v>1</v>
      </c>
      <c r="S77">
        <v>0</v>
      </c>
      <c r="T77">
        <v>0</v>
      </c>
      <c r="U77"/>
      <c r="V77">
        <v>0</v>
      </c>
      <c r="W77"/>
      <c r="X77"/>
      <c r="Y77" s="35">
        <v>44124</v>
      </c>
      <c r="Z77" s="31">
        <v>0.92403935185185182</v>
      </c>
      <c r="AA77"/>
      <c r="AB77" s="8">
        <v>1</v>
      </c>
      <c r="AC77" s="2"/>
      <c r="AD77" s="2">
        <v>-3.5523683204612924E-2</v>
      </c>
      <c r="AE77" s="2">
        <v>0.15948561608952339</v>
      </c>
      <c r="AF77" s="2">
        <v>0.1950092992941363</v>
      </c>
      <c r="AG77" s="2">
        <v>-5.6364593802841069E-4</v>
      </c>
      <c r="AH77" s="6"/>
      <c r="AI77" s="6"/>
      <c r="AJ77" s="6">
        <v>28.527028438418483</v>
      </c>
      <c r="AK77" s="6"/>
      <c r="AL77" s="6"/>
      <c r="AM77" s="6"/>
      <c r="AN77" s="6"/>
      <c r="AO77" s="6">
        <v>19.771067815482368</v>
      </c>
      <c r="AP77" s="6"/>
      <c r="AQ77" s="6"/>
      <c r="AR77" s="6"/>
      <c r="AS77" s="6"/>
      <c r="AT77" s="6">
        <v>21.315757442868275</v>
      </c>
      <c r="AU77" s="6"/>
      <c r="AV77" s="6"/>
      <c r="AW77" s="6"/>
      <c r="AX77" s="6"/>
      <c r="AY77" s="6">
        <v>448.76953045132097</v>
      </c>
      <c r="AZ77" s="6"/>
      <c r="BA77" s="6"/>
      <c r="BC77" s="6">
        <v>-3.1089261911254006E-2</v>
      </c>
      <c r="BD77" s="6">
        <v>0.14513795439482138</v>
      </c>
      <c r="BE77" s="6">
        <v>0.17622721630607538</v>
      </c>
      <c r="BF77" s="6">
        <v>4.531470851802765E-4</v>
      </c>
      <c r="BG77" s="6"/>
      <c r="BH77" s="1">
        <v>16</v>
      </c>
      <c r="BI77" s="1">
        <v>47</v>
      </c>
      <c r="BJ77" s="1">
        <v>2</v>
      </c>
      <c r="BK77" s="1">
        <f t="shared" si="0"/>
        <v>14</v>
      </c>
      <c r="BL77" s="1">
        <f t="shared" si="1"/>
        <v>240</v>
      </c>
      <c r="BM77" s="36"/>
      <c r="BN77" s="37"/>
      <c r="BO77" s="15"/>
      <c r="BP77" s="1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</row>
    <row r="78" spans="1:133" s="8" customFormat="1">
      <c r="A78">
        <v>58</v>
      </c>
      <c r="B78">
        <v>3</v>
      </c>
      <c r="C78" t="s">
        <v>806</v>
      </c>
      <c r="D78" t="s">
        <v>25</v>
      </c>
      <c r="E78"/>
      <c r="F78"/>
      <c r="G78">
        <v>0.5</v>
      </c>
      <c r="H78">
        <v>0.5</v>
      </c>
      <c r="I78">
        <v>17</v>
      </c>
      <c r="J78">
        <v>204</v>
      </c>
      <c r="K78"/>
      <c r="L78">
        <v>70</v>
      </c>
      <c r="M78">
        <v>0.42799999999999999</v>
      </c>
      <c r="N78">
        <v>0.45200000000000001</v>
      </c>
      <c r="O78">
        <v>2.4E-2</v>
      </c>
      <c r="P78"/>
      <c r="Q78">
        <v>0</v>
      </c>
      <c r="R78">
        <v>1</v>
      </c>
      <c r="S78">
        <v>0</v>
      </c>
      <c r="T78">
        <v>0</v>
      </c>
      <c r="U78"/>
      <c r="V78">
        <v>0</v>
      </c>
      <c r="W78"/>
      <c r="X78"/>
      <c r="Y78" s="35">
        <v>44124</v>
      </c>
      <c r="Z78" s="31">
        <v>0.92944444444444441</v>
      </c>
      <c r="AA78"/>
      <c r="AB78" s="8">
        <v>1</v>
      </c>
      <c r="AC78" s="2"/>
      <c r="AD78" s="2">
        <v>-2.6654840617895088E-2</v>
      </c>
      <c r="AE78" s="2">
        <v>0.13079029270011938</v>
      </c>
      <c r="AF78" s="2">
        <v>0.15744513331801446</v>
      </c>
      <c r="AG78" s="2">
        <v>1.4699401083889637E-3</v>
      </c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C78" s="6"/>
      <c r="BD78" s="6"/>
      <c r="BE78" s="6"/>
      <c r="BF78" s="6"/>
      <c r="BG78" s="6"/>
      <c r="BH78" s="1"/>
      <c r="BI78" s="1">
        <v>48</v>
      </c>
      <c r="BJ78" s="1">
        <v>3</v>
      </c>
      <c r="BK78" s="1">
        <f t="shared" si="0"/>
        <v>17</v>
      </c>
      <c r="BL78" s="1">
        <f t="shared" si="1"/>
        <v>204</v>
      </c>
      <c r="BM78" s="36"/>
      <c r="BN78" s="37"/>
      <c r="BO78" s="15"/>
      <c r="BP78" s="1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</row>
    <row r="79" spans="1:133" s="8" customFormat="1">
      <c r="A79">
        <v>103</v>
      </c>
      <c r="B79">
        <v>3</v>
      </c>
      <c r="C79" t="s">
        <v>806</v>
      </c>
      <c r="D79" t="s">
        <v>25</v>
      </c>
      <c r="E79"/>
      <c r="F79"/>
      <c r="G79">
        <v>0.5</v>
      </c>
      <c r="H79">
        <v>0.5</v>
      </c>
      <c r="I79">
        <v>96</v>
      </c>
      <c r="J79">
        <v>288</v>
      </c>
      <c r="K79"/>
      <c r="L79">
        <v>116</v>
      </c>
      <c r="M79">
        <v>0.48799999999999999</v>
      </c>
      <c r="N79">
        <v>0.52300000000000002</v>
      </c>
      <c r="O79">
        <v>3.4000000000000002E-2</v>
      </c>
      <c r="P79"/>
      <c r="Q79">
        <v>0</v>
      </c>
      <c r="R79">
        <v>1</v>
      </c>
      <c r="S79">
        <v>0</v>
      </c>
      <c r="T79">
        <v>0</v>
      </c>
      <c r="U79"/>
      <c r="V79">
        <v>0</v>
      </c>
      <c r="W79"/>
      <c r="X79"/>
      <c r="Y79" s="35">
        <v>44125</v>
      </c>
      <c r="Z79" s="31">
        <v>0.27165509259259263</v>
      </c>
      <c r="AA79"/>
      <c r="AB79" s="8">
        <v>1</v>
      </c>
      <c r="AC79" s="2"/>
      <c r="AD79" s="2">
        <v>0.20689134749900781</v>
      </c>
      <c r="AE79" s="2">
        <v>0.19774604727539535</v>
      </c>
      <c r="AF79" s="2">
        <v>-9.145300223612457E-3</v>
      </c>
      <c r="AG79" s="2">
        <v>5.3676466973555997E-3</v>
      </c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C79" s="6"/>
      <c r="BD79" s="6"/>
      <c r="BE79" s="6"/>
      <c r="BF79" s="6"/>
      <c r="BG79" s="6"/>
      <c r="BH79" s="1"/>
      <c r="BI79" s="1">
        <v>49</v>
      </c>
      <c r="BJ79" s="1">
        <v>1</v>
      </c>
      <c r="BK79" s="1" t="e">
        <f t="shared" si="0"/>
        <v>#N/A</v>
      </c>
      <c r="BL79" s="1" t="e">
        <f t="shared" si="1"/>
        <v>#N/A</v>
      </c>
      <c r="BM79" s="36"/>
      <c r="BN79" s="37"/>
      <c r="BO79" s="15"/>
      <c r="BP79" s="1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</row>
    <row r="80" spans="1:133" s="8" customFormat="1">
      <c r="A80">
        <v>104</v>
      </c>
      <c r="B80">
        <v>3</v>
      </c>
      <c r="C80" t="s">
        <v>806</v>
      </c>
      <c r="D80" t="s">
        <v>25</v>
      </c>
      <c r="E80"/>
      <c r="F80"/>
      <c r="G80">
        <v>0.5</v>
      </c>
      <c r="H80">
        <v>0.5</v>
      </c>
      <c r="I80">
        <v>38</v>
      </c>
      <c r="J80">
        <v>213</v>
      </c>
      <c r="K80"/>
      <c r="L80">
        <v>40</v>
      </c>
      <c r="M80">
        <v>0.44400000000000001</v>
      </c>
      <c r="N80">
        <v>0.45900000000000002</v>
      </c>
      <c r="O80">
        <v>1.4999999999999999E-2</v>
      </c>
      <c r="P80"/>
      <c r="Q80">
        <v>0</v>
      </c>
      <c r="R80">
        <v>1</v>
      </c>
      <c r="S80">
        <v>0</v>
      </c>
      <c r="T80">
        <v>0</v>
      </c>
      <c r="U80"/>
      <c r="V80">
        <v>0</v>
      </c>
      <c r="W80"/>
      <c r="X80"/>
      <c r="Y80" s="35">
        <v>44125</v>
      </c>
      <c r="Z80" s="31">
        <v>0.2767013888888889</v>
      </c>
      <c r="AA80"/>
      <c r="AB80" s="8">
        <v>1</v>
      </c>
      <c r="AC80" s="2"/>
      <c r="AD80" s="2">
        <v>3.5427057489129749E-2</v>
      </c>
      <c r="AE80" s="2">
        <v>0.1379641235474704</v>
      </c>
      <c r="AF80" s="2">
        <v>0.10253706605834065</v>
      </c>
      <c r="AG80" s="2">
        <v>-1.0720424496327545E-3</v>
      </c>
      <c r="AH80" s="6"/>
      <c r="AI80" s="6"/>
      <c r="AJ80" s="6">
        <v>4841.7479981400847</v>
      </c>
      <c r="AK80" s="6"/>
      <c r="AL80" s="6"/>
      <c r="AM80" s="6"/>
      <c r="AN80" s="6"/>
      <c r="AO80" s="6">
        <v>14.899036009773024</v>
      </c>
      <c r="AP80" s="6"/>
      <c r="AQ80" s="6"/>
      <c r="AR80" s="6"/>
      <c r="AS80" s="6"/>
      <c r="AT80" s="6">
        <v>42.160175651349306</v>
      </c>
      <c r="AU80" s="6"/>
      <c r="AV80" s="6"/>
      <c r="AW80" s="6"/>
      <c r="AX80" s="6"/>
      <c r="AY80" s="6">
        <v>60.599238306491905</v>
      </c>
      <c r="AZ80" s="6"/>
      <c r="BA80" s="6"/>
      <c r="BC80" s="6">
        <v>-1.5264532888612271E-3</v>
      </c>
      <c r="BD80" s="6">
        <v>0.1283990157510024</v>
      </c>
      <c r="BE80" s="6">
        <v>0.12992546903986363</v>
      </c>
      <c r="BF80" s="6">
        <v>-1.5380725852700695E-3</v>
      </c>
      <c r="BG80" s="6"/>
      <c r="BH80" s="1">
        <v>17</v>
      </c>
      <c r="BI80" s="1">
        <v>50</v>
      </c>
      <c r="BJ80" s="1">
        <v>2</v>
      </c>
      <c r="BK80" s="1">
        <f t="shared" si="0"/>
        <v>38</v>
      </c>
      <c r="BL80" s="1">
        <f t="shared" si="1"/>
        <v>213</v>
      </c>
      <c r="BM80" s="36"/>
      <c r="BN80" s="37"/>
      <c r="BO80" s="15"/>
      <c r="BP80" s="1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</row>
    <row r="81" spans="1:133" s="8" customFormat="1">
      <c r="A81">
        <v>105</v>
      </c>
      <c r="B81">
        <v>3</v>
      </c>
      <c r="C81" t="s">
        <v>806</v>
      </c>
      <c r="D81" t="s">
        <v>25</v>
      </c>
      <c r="E81"/>
      <c r="F81"/>
      <c r="G81">
        <v>0.5</v>
      </c>
      <c r="H81">
        <v>0.5</v>
      </c>
      <c r="I81">
        <v>13</v>
      </c>
      <c r="J81">
        <v>189</v>
      </c>
      <c r="K81"/>
      <c r="L81">
        <v>29</v>
      </c>
      <c r="M81">
        <v>0.42499999999999999</v>
      </c>
      <c r="N81">
        <v>0.438</v>
      </c>
      <c r="O81">
        <v>1.2999999999999999E-2</v>
      </c>
      <c r="P81"/>
      <c r="Q81">
        <v>0</v>
      </c>
      <c r="R81">
        <v>1</v>
      </c>
      <c r="S81">
        <v>0</v>
      </c>
      <c r="T81">
        <v>0</v>
      </c>
      <c r="U81"/>
      <c r="V81">
        <v>0</v>
      </c>
      <c r="W81"/>
      <c r="X81"/>
      <c r="Y81" s="35">
        <v>44125</v>
      </c>
      <c r="Z81" s="31">
        <v>0.28218749999999998</v>
      </c>
      <c r="AA81"/>
      <c r="AB81" s="8">
        <v>1</v>
      </c>
      <c r="AC81" s="2"/>
      <c r="AD81" s="2">
        <v>-3.8479964066852203E-2</v>
      </c>
      <c r="AE81" s="2">
        <v>0.11883390795453441</v>
      </c>
      <c r="AF81" s="2">
        <v>0.15731387202138661</v>
      </c>
      <c r="AG81" s="2">
        <v>-2.0041027209073848E-3</v>
      </c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C81" s="6"/>
      <c r="BD81" s="6"/>
      <c r="BE81" s="6"/>
      <c r="BF81" s="6"/>
      <c r="BG81" s="6"/>
      <c r="BH81" s="1"/>
      <c r="BI81" s="1">
        <v>51</v>
      </c>
      <c r="BJ81" s="1">
        <v>3</v>
      </c>
      <c r="BK81" s="1">
        <f t="shared" si="0"/>
        <v>13</v>
      </c>
      <c r="BL81" s="1">
        <f t="shared" si="1"/>
        <v>189</v>
      </c>
      <c r="BM81" s="36"/>
      <c r="BN81" s="37"/>
      <c r="BO81" s="15"/>
      <c r="BP81" s="1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</row>
    <row r="82" spans="1:133" s="8" customFormat="1">
      <c r="A82">
        <v>56</v>
      </c>
      <c r="B82">
        <v>3</v>
      </c>
      <c r="C82" t="s">
        <v>806</v>
      </c>
      <c r="D82" t="s">
        <v>25</v>
      </c>
      <c r="E82"/>
      <c r="F82"/>
      <c r="G82">
        <v>0.5</v>
      </c>
      <c r="H82">
        <v>0.5</v>
      </c>
      <c r="I82">
        <v>66</v>
      </c>
      <c r="J82">
        <v>297</v>
      </c>
      <c r="K82"/>
      <c r="L82">
        <v>151</v>
      </c>
      <c r="M82">
        <v>0.46600000000000003</v>
      </c>
      <c r="N82">
        <v>0.53</v>
      </c>
      <c r="O82">
        <v>6.5000000000000002E-2</v>
      </c>
      <c r="P82"/>
      <c r="Q82">
        <v>0</v>
      </c>
      <c r="R82">
        <v>1</v>
      </c>
      <c r="S82">
        <v>0</v>
      </c>
      <c r="T82">
        <v>0</v>
      </c>
      <c r="U82"/>
      <c r="V82">
        <v>0</v>
      </c>
      <c r="W82"/>
      <c r="X82"/>
      <c r="Y82" s="35">
        <v>44125</v>
      </c>
      <c r="Z82" s="31">
        <v>0.85714120370370372</v>
      </c>
      <c r="AA82"/>
      <c r="AB82" s="8">
        <v>1</v>
      </c>
      <c r="AC82" s="2"/>
      <c r="AD82" s="2">
        <v>0.13220241027426613</v>
      </c>
      <c r="AE82" s="2">
        <v>7.2627490931726088E-2</v>
      </c>
      <c r="AF82" s="2">
        <v>-5.9574919342540042E-2</v>
      </c>
      <c r="AG82" s="2">
        <v>-3.332650415335829E-4</v>
      </c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C82" s="6"/>
      <c r="BD82" s="6"/>
      <c r="BE82" s="6"/>
      <c r="BF82" s="6"/>
      <c r="BG82" s="6"/>
      <c r="BH82" s="1"/>
      <c r="BI82" s="1">
        <v>52</v>
      </c>
      <c r="BJ82" s="1">
        <v>1</v>
      </c>
      <c r="BK82" s="1" t="e">
        <f t="shared" si="0"/>
        <v>#N/A</v>
      </c>
      <c r="BL82" s="1" t="e">
        <f t="shared" si="1"/>
        <v>#N/A</v>
      </c>
      <c r="BM82" s="36"/>
      <c r="BN82" s="37"/>
      <c r="BO82" s="15"/>
      <c r="BP82" s="1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</row>
    <row r="83" spans="1:133" s="8" customFormat="1">
      <c r="A83">
        <v>57</v>
      </c>
      <c r="B83">
        <v>3</v>
      </c>
      <c r="C83" t="s">
        <v>806</v>
      </c>
      <c r="D83" t="s">
        <v>25</v>
      </c>
      <c r="E83"/>
      <c r="F83"/>
      <c r="G83">
        <v>0.5</v>
      </c>
      <c r="H83">
        <v>0.5</v>
      </c>
      <c r="I83">
        <v>28</v>
      </c>
      <c r="J83">
        <v>274</v>
      </c>
      <c r="K83"/>
      <c r="L83">
        <v>153</v>
      </c>
      <c r="M83">
        <v>0.436</v>
      </c>
      <c r="N83">
        <v>0.51100000000000001</v>
      </c>
      <c r="O83">
        <v>7.4999999999999997E-2</v>
      </c>
      <c r="P83"/>
      <c r="Q83">
        <v>0</v>
      </c>
      <c r="R83">
        <v>1</v>
      </c>
      <c r="S83">
        <v>0</v>
      </c>
      <c r="T83">
        <v>0</v>
      </c>
      <c r="U83"/>
      <c r="V83">
        <v>0</v>
      </c>
      <c r="W83"/>
      <c r="X83"/>
      <c r="Y83" s="35">
        <v>44125</v>
      </c>
      <c r="Z83" s="31">
        <v>0.86215277777777777</v>
      </c>
      <c r="AA83"/>
      <c r="AB83" s="8">
        <v>1</v>
      </c>
      <c r="AC83" s="2"/>
      <c r="AD83" s="2">
        <v>1.9418196425037337E-2</v>
      </c>
      <c r="AE83" s="2">
        <v>5.3751948120066825E-2</v>
      </c>
      <c r="AF83" s="2">
        <v>3.4333751695029488E-2</v>
      </c>
      <c r="AG83" s="2">
        <v>-1.5487330919307569E-4</v>
      </c>
      <c r="AH83" s="6"/>
      <c r="AI83" s="6"/>
      <c r="AJ83" s="6">
        <v>1055.1491892326062</v>
      </c>
      <c r="AK83" s="6"/>
      <c r="AL83" s="6"/>
      <c r="AM83" s="6"/>
      <c r="AN83" s="6"/>
      <c r="AO83" s="6">
        <v>191.06086500290553</v>
      </c>
      <c r="AP83" s="6"/>
      <c r="AQ83" s="6"/>
      <c r="AR83" s="6"/>
      <c r="AS83" s="6"/>
      <c r="AT83" s="6">
        <v>81.468515529238815</v>
      </c>
      <c r="AU83" s="6"/>
      <c r="AV83" s="6"/>
      <c r="AW83" s="6"/>
      <c r="AX83" s="6"/>
      <c r="AY83" s="6">
        <v>184.72639642451958</v>
      </c>
      <c r="AZ83" s="6"/>
      <c r="BA83" s="6"/>
      <c r="BC83" s="6">
        <v>3.0941654731752736E-3</v>
      </c>
      <c r="BD83" s="6">
        <v>2.7490323338627842E-2</v>
      </c>
      <c r="BE83" s="6">
        <v>2.4396157865452565E-2</v>
      </c>
      <c r="BF83" s="6">
        <v>-2.0279864987684001E-3</v>
      </c>
      <c r="BG83" s="6"/>
      <c r="BH83" s="1">
        <v>18</v>
      </c>
      <c r="BI83" s="1">
        <v>53</v>
      </c>
      <c r="BJ83" s="1">
        <v>2</v>
      </c>
      <c r="BK83" s="1">
        <f t="shared" si="0"/>
        <v>28</v>
      </c>
      <c r="BL83" s="1">
        <f t="shared" si="1"/>
        <v>274</v>
      </c>
      <c r="BM83" s="36"/>
      <c r="BN83" s="37"/>
      <c r="BO83" s="15"/>
      <c r="BP83" s="1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</row>
    <row r="84" spans="1:133" s="8" customFormat="1">
      <c r="A84">
        <v>58</v>
      </c>
      <c r="B84">
        <v>3</v>
      </c>
      <c r="C84" t="s">
        <v>806</v>
      </c>
      <c r="D84" t="s">
        <v>25</v>
      </c>
      <c r="E84"/>
      <c r="F84"/>
      <c r="G84">
        <v>0.5</v>
      </c>
      <c r="H84">
        <v>0.5</v>
      </c>
      <c r="I84">
        <v>17</v>
      </c>
      <c r="J84">
        <v>210</v>
      </c>
      <c r="K84"/>
      <c r="L84">
        <v>111</v>
      </c>
      <c r="M84">
        <v>0.42799999999999999</v>
      </c>
      <c r="N84">
        <v>0.45700000000000002</v>
      </c>
      <c r="O84">
        <v>2.9000000000000001E-2</v>
      </c>
      <c r="P84"/>
      <c r="Q84">
        <v>0</v>
      </c>
      <c r="R84">
        <v>1</v>
      </c>
      <c r="S84">
        <v>0</v>
      </c>
      <c r="T84">
        <v>0</v>
      </c>
      <c r="U84"/>
      <c r="V84">
        <v>0</v>
      </c>
      <c r="W84"/>
      <c r="X84"/>
      <c r="Y84" s="35">
        <v>44125</v>
      </c>
      <c r="Z84" s="31">
        <v>0.86756944444444439</v>
      </c>
      <c r="AA84"/>
      <c r="AB84" s="8">
        <v>1</v>
      </c>
      <c r="AC84" s="2"/>
      <c r="AD84" s="2">
        <v>-1.322986547868679E-2</v>
      </c>
      <c r="AE84" s="2">
        <v>1.2286985571888557E-3</v>
      </c>
      <c r="AF84" s="2">
        <v>1.4458564035875646E-2</v>
      </c>
      <c r="AG84" s="2">
        <v>-3.9010996883437248E-3</v>
      </c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C84" s="6"/>
      <c r="BD84" s="6"/>
      <c r="BE84" s="6"/>
      <c r="BF84" s="6"/>
      <c r="BG84" s="6"/>
      <c r="BH84" s="1"/>
      <c r="BI84" s="1">
        <v>54</v>
      </c>
      <c r="BJ84" s="1">
        <v>3</v>
      </c>
      <c r="BK84" s="1">
        <f t="shared" si="0"/>
        <v>17</v>
      </c>
      <c r="BL84" s="1">
        <f t="shared" si="1"/>
        <v>210</v>
      </c>
      <c r="BM84" s="36"/>
      <c r="BN84" s="37"/>
      <c r="BO84" s="15"/>
      <c r="BP84" s="1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</row>
    <row r="85" spans="1:133" s="8" customFormat="1">
      <c r="A85">
        <v>103</v>
      </c>
      <c r="B85">
        <v>3</v>
      </c>
      <c r="C85" t="s">
        <v>806</v>
      </c>
      <c r="D85" t="s">
        <v>25</v>
      </c>
      <c r="E85"/>
      <c r="F85"/>
      <c r="G85">
        <v>0.5</v>
      </c>
      <c r="H85">
        <v>0.5</v>
      </c>
      <c r="I85">
        <v>98</v>
      </c>
      <c r="J85">
        <v>244</v>
      </c>
      <c r="K85"/>
      <c r="L85">
        <v>146</v>
      </c>
      <c r="M85">
        <v>0.49</v>
      </c>
      <c r="N85">
        <v>0.48499999999999999</v>
      </c>
      <c r="O85">
        <v>0</v>
      </c>
      <c r="P85"/>
      <c r="Q85">
        <v>0</v>
      </c>
      <c r="R85">
        <v>1</v>
      </c>
      <c r="S85">
        <v>0</v>
      </c>
      <c r="T85">
        <v>0</v>
      </c>
      <c r="U85"/>
      <c r="V85">
        <v>0</v>
      </c>
      <c r="W85"/>
      <c r="X85"/>
      <c r="Y85" s="35">
        <v>44126</v>
      </c>
      <c r="Z85" s="31">
        <v>0.2096875</v>
      </c>
      <c r="AA85"/>
      <c r="AB85" s="8">
        <v>1</v>
      </c>
      <c r="AC85" s="2"/>
      <c r="AD85" s="2">
        <v>0.2271785903578272</v>
      </c>
      <c r="AE85" s="2">
        <v>2.9131674887467773E-2</v>
      </c>
      <c r="AF85" s="2">
        <v>-0.19804691547035944</v>
      </c>
      <c r="AG85" s="2">
        <v>-7.7924437238484996E-4</v>
      </c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C85" s="6"/>
      <c r="BD85" s="6"/>
      <c r="BE85" s="6"/>
      <c r="BF85" s="6"/>
      <c r="BG85" s="6"/>
      <c r="BH85" s="1"/>
      <c r="BI85" s="1">
        <v>55</v>
      </c>
      <c r="BJ85" s="1">
        <v>1</v>
      </c>
      <c r="BK85" s="1" t="e">
        <f t="shared" si="0"/>
        <v>#N/A</v>
      </c>
      <c r="BL85" s="1" t="e">
        <f t="shared" si="1"/>
        <v>#N/A</v>
      </c>
      <c r="BM85" s="36"/>
      <c r="BN85" s="37"/>
      <c r="BO85" s="15"/>
      <c r="BP85" s="1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</row>
    <row r="86" spans="1:133" s="8" customFormat="1">
      <c r="A86">
        <v>104</v>
      </c>
      <c r="B86">
        <v>3</v>
      </c>
      <c r="C86" t="s">
        <v>806</v>
      </c>
      <c r="D86" t="s">
        <v>25</v>
      </c>
      <c r="E86"/>
      <c r="F86"/>
      <c r="G86">
        <v>0.5</v>
      </c>
      <c r="H86">
        <v>0.5</v>
      </c>
      <c r="I86">
        <v>37</v>
      </c>
      <c r="J86">
        <v>218</v>
      </c>
      <c r="K86"/>
      <c r="L86">
        <v>111</v>
      </c>
      <c r="M86">
        <v>0.44400000000000001</v>
      </c>
      <c r="N86">
        <v>0.46300000000000002</v>
      </c>
      <c r="O86">
        <v>0.02</v>
      </c>
      <c r="P86"/>
      <c r="Q86">
        <v>0</v>
      </c>
      <c r="R86">
        <v>1</v>
      </c>
      <c r="S86">
        <v>0</v>
      </c>
      <c r="T86">
        <v>0</v>
      </c>
      <c r="U86"/>
      <c r="V86">
        <v>0</v>
      </c>
      <c r="W86"/>
      <c r="X86"/>
      <c r="Y86" s="35">
        <v>44126</v>
      </c>
      <c r="Z86" s="31">
        <v>0.21472222222222223</v>
      </c>
      <c r="AA86"/>
      <c r="AB86" s="8">
        <v>1</v>
      </c>
      <c r="AC86" s="2"/>
      <c r="AD86" s="2">
        <v>4.6130247073538896E-2</v>
      </c>
      <c r="AE86" s="2">
        <v>7.7941047525485821E-3</v>
      </c>
      <c r="AF86" s="2">
        <v>-3.8336142320990314E-2</v>
      </c>
      <c r="AG86" s="2">
        <v>-3.9010996883437248E-3</v>
      </c>
      <c r="AH86" s="6"/>
      <c r="AI86" s="6"/>
      <c r="AJ86" s="6">
        <v>81.503234013731443</v>
      </c>
      <c r="AK86" s="6"/>
      <c r="AL86" s="6"/>
      <c r="AM86" s="6"/>
      <c r="AN86" s="6"/>
      <c r="AO86" s="6">
        <v>100.01484943258231</v>
      </c>
      <c r="AP86" s="6"/>
      <c r="AQ86" s="6"/>
      <c r="AR86" s="6"/>
      <c r="AS86" s="6"/>
      <c r="AT86" s="6">
        <v>246.19201571366173</v>
      </c>
      <c r="AU86" s="6"/>
      <c r="AV86" s="6"/>
      <c r="AW86" s="6"/>
      <c r="AX86" s="6"/>
      <c r="AY86" s="6">
        <v>4.4706395780308332</v>
      </c>
      <c r="AZ86" s="6"/>
      <c r="BA86" s="6"/>
      <c r="BC86" s="6">
        <v>3.2774221749288117E-2</v>
      </c>
      <c r="BD86" s="6">
        <v>1.5590524609538284E-2</v>
      </c>
      <c r="BE86" s="6">
        <v>-1.7183697139749834E-2</v>
      </c>
      <c r="BF86" s="6">
        <v>-3.9902955545139777E-3</v>
      </c>
      <c r="BG86" s="6"/>
      <c r="BH86" s="1">
        <v>19</v>
      </c>
      <c r="BI86" s="1">
        <v>56</v>
      </c>
      <c r="BJ86" s="1">
        <v>2</v>
      </c>
      <c r="BK86" s="1">
        <f t="shared" si="0"/>
        <v>37</v>
      </c>
      <c r="BL86" s="1">
        <f t="shared" si="1"/>
        <v>218</v>
      </c>
      <c r="BM86" s="36"/>
      <c r="BN86" s="37"/>
      <c r="BO86" s="15"/>
      <c r="BP86" s="1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</row>
    <row r="87" spans="1:133" s="8" customFormat="1">
      <c r="A87">
        <v>105</v>
      </c>
      <c r="B87">
        <v>3</v>
      </c>
      <c r="C87" t="s">
        <v>806</v>
      </c>
      <c r="D87" t="s">
        <v>25</v>
      </c>
      <c r="E87"/>
      <c r="F87"/>
      <c r="G87">
        <v>0.5</v>
      </c>
      <c r="H87">
        <v>0.5</v>
      </c>
      <c r="I87">
        <v>28</v>
      </c>
      <c r="J87">
        <v>237</v>
      </c>
      <c r="K87"/>
      <c r="L87">
        <v>109</v>
      </c>
      <c r="M87">
        <v>0.437</v>
      </c>
      <c r="N87">
        <v>0.48</v>
      </c>
      <c r="O87">
        <v>4.2999999999999997E-2</v>
      </c>
      <c r="P87"/>
      <c r="Q87">
        <v>0</v>
      </c>
      <c r="R87">
        <v>1</v>
      </c>
      <c r="S87">
        <v>0</v>
      </c>
      <c r="T87">
        <v>0</v>
      </c>
      <c r="U87"/>
      <c r="V87">
        <v>0</v>
      </c>
      <c r="W87"/>
      <c r="X87"/>
      <c r="Y87" s="35">
        <v>44126</v>
      </c>
      <c r="Z87" s="31">
        <v>0.22015046296296295</v>
      </c>
      <c r="AA87"/>
      <c r="AB87" s="8">
        <v>1</v>
      </c>
      <c r="AC87" s="2"/>
      <c r="AD87" s="2">
        <v>1.9418196425037337E-2</v>
      </c>
      <c r="AE87" s="2">
        <v>2.3386944466527986E-2</v>
      </c>
      <c r="AF87" s="2">
        <v>3.9687480414906488E-3</v>
      </c>
      <c r="AG87" s="2">
        <v>-4.0794914206842316E-3</v>
      </c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C87" s="6"/>
      <c r="BD87" s="6"/>
      <c r="BE87" s="6"/>
      <c r="BF87" s="6"/>
      <c r="BG87" s="6"/>
      <c r="BH87" s="1"/>
      <c r="BI87" s="1">
        <v>57</v>
      </c>
      <c r="BJ87" s="1">
        <v>3</v>
      </c>
      <c r="BK87" s="1">
        <f t="shared" si="0"/>
        <v>28</v>
      </c>
      <c r="BL87" s="1">
        <f t="shared" si="1"/>
        <v>237</v>
      </c>
      <c r="BM87" s="36"/>
      <c r="BN87" s="37"/>
      <c r="BO87" s="15"/>
      <c r="BP87" s="1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</row>
    <row r="88" spans="1:133" s="8" customFormat="1">
      <c r="A88">
        <v>57</v>
      </c>
      <c r="B88">
        <v>3</v>
      </c>
      <c r="C88" t="s">
        <v>806</v>
      </c>
      <c r="D88" t="s">
        <v>25</v>
      </c>
      <c r="E88"/>
      <c r="F88"/>
      <c r="G88">
        <v>0.5</v>
      </c>
      <c r="H88">
        <v>0.5</v>
      </c>
      <c r="I88">
        <v>143</v>
      </c>
      <c r="J88">
        <v>302</v>
      </c>
      <c r="K88"/>
      <c r="L88">
        <v>28</v>
      </c>
      <c r="M88">
        <v>0.52500000000000002</v>
      </c>
      <c r="N88">
        <v>0.53500000000000003</v>
      </c>
      <c r="O88">
        <v>0.01</v>
      </c>
      <c r="P88"/>
      <c r="Q88">
        <v>0</v>
      </c>
      <c r="R88">
        <v>1</v>
      </c>
      <c r="S88">
        <v>0</v>
      </c>
      <c r="T88">
        <v>0</v>
      </c>
      <c r="U88"/>
      <c r="V88">
        <v>0</v>
      </c>
      <c r="W88"/>
      <c r="X88"/>
      <c r="Y88" s="35">
        <v>44144</v>
      </c>
      <c r="Z88" s="31">
        <v>0.89506944444444436</v>
      </c>
      <c r="AA88"/>
      <c r="AB88" s="8">
        <v>1</v>
      </c>
      <c r="AC88" s="2"/>
      <c r="AD88" s="2">
        <v>0.36789603497011164</v>
      </c>
      <c r="AE88" s="2">
        <v>0.10026964280005245</v>
      </c>
      <c r="AF88" s="2">
        <v>-0.26762639217005918</v>
      </c>
      <c r="AG88" s="2">
        <v>-2.1023554628093695E-2</v>
      </c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C88" s="6"/>
      <c r="BD88" s="6"/>
      <c r="BE88" s="6"/>
      <c r="BF88" s="6"/>
      <c r="BG88" s="6"/>
      <c r="BH88" s="1"/>
      <c r="BI88" s="1">
        <v>58</v>
      </c>
      <c r="BJ88" s="1">
        <v>1</v>
      </c>
      <c r="BK88" s="1" t="e">
        <f t="shared" si="0"/>
        <v>#N/A</v>
      </c>
      <c r="BL88" s="1" t="e">
        <f t="shared" si="1"/>
        <v>#N/A</v>
      </c>
      <c r="BM88" s="36"/>
      <c r="BN88" s="37"/>
      <c r="BO88" s="15"/>
      <c r="BP88" s="1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</row>
    <row r="89" spans="1:133" s="8" customFormat="1">
      <c r="A89">
        <v>58</v>
      </c>
      <c r="B89">
        <v>3</v>
      </c>
      <c r="C89" t="s">
        <v>806</v>
      </c>
      <c r="D89" t="s">
        <v>25</v>
      </c>
      <c r="E89"/>
      <c r="F89"/>
      <c r="G89">
        <v>0.5</v>
      </c>
      <c r="H89">
        <v>0.5</v>
      </c>
      <c r="I89">
        <v>21</v>
      </c>
      <c r="J89">
        <v>286</v>
      </c>
      <c r="K89"/>
      <c r="L89">
        <v>11</v>
      </c>
      <c r="M89">
        <v>0.43099999999999999</v>
      </c>
      <c r="N89">
        <v>0.52100000000000002</v>
      </c>
      <c r="O89">
        <v>0.09</v>
      </c>
      <c r="P89"/>
      <c r="Q89">
        <v>0</v>
      </c>
      <c r="R89">
        <v>1</v>
      </c>
      <c r="S89">
        <v>0</v>
      </c>
      <c r="T89">
        <v>0</v>
      </c>
      <c r="U89"/>
      <c r="V89">
        <v>0</v>
      </c>
      <c r="W89"/>
      <c r="X89"/>
      <c r="Y89" s="35">
        <v>44144</v>
      </c>
      <c r="Z89" s="31">
        <v>0.9000231481481481</v>
      </c>
      <c r="AA89"/>
      <c r="AB89" s="8">
        <v>1</v>
      </c>
      <c r="AC89" s="2"/>
      <c r="AD89" s="2">
        <v>1.0665970253527689E-2</v>
      </c>
      <c r="AE89" s="2">
        <v>8.6046913891879601E-2</v>
      </c>
      <c r="AF89" s="2">
        <v>7.5380943638351905E-2</v>
      </c>
      <c r="AG89" s="2">
        <v>-2.2551653651306968E-2</v>
      </c>
      <c r="AH89" s="6"/>
      <c r="AI89" s="6"/>
      <c r="AJ89" s="6">
        <v>157.50230756792061</v>
      </c>
      <c r="AK89" s="6"/>
      <c r="AL89" s="6"/>
      <c r="AM89" s="6"/>
      <c r="AN89" s="6"/>
      <c r="AO89" s="6">
        <v>26.963869621434334</v>
      </c>
      <c r="AP89" s="6"/>
      <c r="AQ89" s="6"/>
      <c r="AR89" s="6"/>
      <c r="AS89" s="6"/>
      <c r="AT89" s="6">
        <v>388.25181833583099</v>
      </c>
      <c r="AU89" s="6"/>
      <c r="AV89" s="6"/>
      <c r="AW89" s="6"/>
      <c r="AX89" s="6"/>
      <c r="AY89" s="6">
        <v>4.2904117800757815</v>
      </c>
      <c r="AZ89" s="6"/>
      <c r="BA89" s="6"/>
      <c r="BC89" s="6">
        <v>5.0195526595116904E-2</v>
      </c>
      <c r="BD89" s="6">
        <v>7.5824327489130344E-2</v>
      </c>
      <c r="BE89" s="6">
        <v>2.5628800894013447E-2</v>
      </c>
      <c r="BF89" s="6">
        <v>-2.304603862940538E-2</v>
      </c>
      <c r="BG89" s="6"/>
      <c r="BH89" s="1">
        <v>20</v>
      </c>
      <c r="BI89" s="1">
        <v>59</v>
      </c>
      <c r="BJ89" s="1">
        <v>2</v>
      </c>
      <c r="BK89" s="1">
        <f t="shared" si="0"/>
        <v>21</v>
      </c>
      <c r="BL89" s="1">
        <f t="shared" si="1"/>
        <v>286</v>
      </c>
      <c r="BM89" s="36"/>
      <c r="BN89" s="37"/>
      <c r="BO89" s="15"/>
      <c r="BP89" s="1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</row>
    <row r="90" spans="1:133" s="8" customFormat="1">
      <c r="A90">
        <v>59</v>
      </c>
      <c r="B90">
        <v>3</v>
      </c>
      <c r="C90" t="s">
        <v>806</v>
      </c>
      <c r="D90" t="s">
        <v>25</v>
      </c>
      <c r="E90"/>
      <c r="F90"/>
      <c r="G90">
        <v>0.5</v>
      </c>
      <c r="H90">
        <v>0.5</v>
      </c>
      <c r="I90">
        <v>48</v>
      </c>
      <c r="J90">
        <v>263</v>
      </c>
      <c r="K90"/>
      <c r="L90">
        <v>0</v>
      </c>
      <c r="M90">
        <v>0.45200000000000001</v>
      </c>
      <c r="N90">
        <v>0.502</v>
      </c>
      <c r="O90">
        <v>0.05</v>
      </c>
      <c r="P90"/>
      <c r="Q90">
        <v>0</v>
      </c>
      <c r="R90">
        <v>1</v>
      </c>
      <c r="S90">
        <v>0</v>
      </c>
      <c r="T90">
        <v>0</v>
      </c>
      <c r="U90"/>
      <c r="V90">
        <v>0</v>
      </c>
      <c r="W90"/>
      <c r="X90"/>
      <c r="Y90" s="35">
        <v>44144</v>
      </c>
      <c r="Z90" s="31">
        <v>0.90543981481481473</v>
      </c>
      <c r="AA90"/>
      <c r="AB90" s="8">
        <v>1</v>
      </c>
      <c r="AC90" s="2"/>
      <c r="AD90" s="2">
        <v>8.9725082936706113E-2</v>
      </c>
      <c r="AE90" s="2">
        <v>6.5601741086381102E-2</v>
      </c>
      <c r="AF90" s="2">
        <v>-2.4123341850325011E-2</v>
      </c>
      <c r="AG90" s="2">
        <v>-2.3540423607503792E-2</v>
      </c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C90" s="6"/>
      <c r="BD90" s="6"/>
      <c r="BE90" s="6"/>
      <c r="BF90" s="6"/>
      <c r="BG90" s="6"/>
      <c r="BH90" s="1"/>
      <c r="BI90" s="1">
        <v>60</v>
      </c>
      <c r="BJ90" s="1">
        <v>3</v>
      </c>
      <c r="BK90" s="1">
        <f t="shared" si="0"/>
        <v>48</v>
      </c>
      <c r="BL90" s="1">
        <f t="shared" si="1"/>
        <v>263</v>
      </c>
      <c r="BM90" s="36"/>
      <c r="BN90" s="37"/>
      <c r="BO90" s="15"/>
      <c r="BP90" s="1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</row>
    <row r="91" spans="1:133" s="8" customFormat="1">
      <c r="A91">
        <v>104</v>
      </c>
      <c r="B91">
        <v>3</v>
      </c>
      <c r="C91" t="s">
        <v>806</v>
      </c>
      <c r="D91" t="s">
        <v>25</v>
      </c>
      <c r="E91"/>
      <c r="F91"/>
      <c r="G91">
        <v>0.5</v>
      </c>
      <c r="H91">
        <v>0.5</v>
      </c>
      <c r="I91">
        <v>102</v>
      </c>
      <c r="J91">
        <v>297</v>
      </c>
      <c r="K91"/>
      <c r="L91">
        <v>63</v>
      </c>
      <c r="M91">
        <v>0.49299999999999999</v>
      </c>
      <c r="N91">
        <v>0.53</v>
      </c>
      <c r="O91">
        <v>3.7999999999999999E-2</v>
      </c>
      <c r="P91"/>
      <c r="Q91">
        <v>0</v>
      </c>
      <c r="R91">
        <v>1</v>
      </c>
      <c r="S91">
        <v>0</v>
      </c>
      <c r="T91">
        <v>0</v>
      </c>
      <c r="U91"/>
      <c r="V91">
        <v>0</v>
      </c>
      <c r="W91"/>
      <c r="X91"/>
      <c r="Y91" s="35">
        <v>44145</v>
      </c>
      <c r="Z91" s="31">
        <v>0.24384259259259258</v>
      </c>
      <c r="AA91"/>
      <c r="AB91" s="8">
        <v>1</v>
      </c>
      <c r="AC91" s="2"/>
      <c r="AD91" s="2">
        <v>0.24784330830306292</v>
      </c>
      <c r="AE91" s="2">
        <v>9.5825040016248406E-2</v>
      </c>
      <c r="AF91" s="2">
        <v>-0.15201826828681453</v>
      </c>
      <c r="AG91" s="2">
        <v>-1.787746840383107E-2</v>
      </c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C91" s="6"/>
      <c r="BD91" s="6"/>
      <c r="BE91" s="6"/>
      <c r="BF91" s="6"/>
      <c r="BG91" s="6"/>
      <c r="BH91" s="1"/>
      <c r="BI91" s="1">
        <v>61</v>
      </c>
      <c r="BJ91" s="1">
        <v>1</v>
      </c>
      <c r="BK91" s="1" t="e">
        <f t="shared" si="0"/>
        <v>#N/A</v>
      </c>
      <c r="BL91" s="1" t="e">
        <f t="shared" si="1"/>
        <v>#N/A</v>
      </c>
      <c r="BM91" s="36"/>
      <c r="BN91" s="37"/>
      <c r="BO91" s="15"/>
      <c r="BP91" s="1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</row>
    <row r="92" spans="1:133" s="8" customFormat="1">
      <c r="A92">
        <v>105</v>
      </c>
      <c r="B92">
        <v>3</v>
      </c>
      <c r="C92" t="s">
        <v>806</v>
      </c>
      <c r="D92" t="s">
        <v>25</v>
      </c>
      <c r="E92"/>
      <c r="F92"/>
      <c r="G92">
        <v>0.5</v>
      </c>
      <c r="H92">
        <v>0.5</v>
      </c>
      <c r="I92">
        <v>19</v>
      </c>
      <c r="J92">
        <v>246</v>
      </c>
      <c r="K92"/>
      <c r="L92">
        <v>26</v>
      </c>
      <c r="M92">
        <v>0.42899999999999999</v>
      </c>
      <c r="N92">
        <v>0.48699999999999999</v>
      </c>
      <c r="O92">
        <v>5.7000000000000002E-2</v>
      </c>
      <c r="P92"/>
      <c r="Q92">
        <v>0</v>
      </c>
      <c r="R92">
        <v>1</v>
      </c>
      <c r="S92">
        <v>0</v>
      </c>
      <c r="T92">
        <v>0</v>
      </c>
      <c r="U92"/>
      <c r="V92">
        <v>0</v>
      </c>
      <c r="W92"/>
      <c r="X92"/>
      <c r="Y92" s="35">
        <v>44145</v>
      </c>
      <c r="Z92" s="31">
        <v>0.24877314814814813</v>
      </c>
      <c r="AA92"/>
      <c r="AB92" s="8">
        <v>1</v>
      </c>
      <c r="AC92" s="2"/>
      <c r="AD92" s="2">
        <v>4.8097396844033694E-3</v>
      </c>
      <c r="AE92" s="2">
        <v>5.049009162144745E-2</v>
      </c>
      <c r="AF92" s="2">
        <v>4.5680351937044082E-2</v>
      </c>
      <c r="AG92" s="2">
        <v>-2.1203330983765842E-2</v>
      </c>
      <c r="AH92" s="6"/>
      <c r="AI92" s="6"/>
      <c r="AJ92" s="6">
        <v>167.60978420168604</v>
      </c>
      <c r="AK92" s="6"/>
      <c r="AL92" s="6"/>
      <c r="AM92" s="6"/>
      <c r="AN92" s="6"/>
      <c r="AO92" s="6">
        <v>50.773378421280377</v>
      </c>
      <c r="AP92" s="6"/>
      <c r="AQ92" s="6"/>
      <c r="AR92" s="6"/>
      <c r="AS92" s="6"/>
      <c r="AT92" s="6">
        <v>664.438992309181</v>
      </c>
      <c r="AU92" s="6"/>
      <c r="AV92" s="6"/>
      <c r="AW92" s="6"/>
      <c r="AX92" s="6"/>
      <c r="AY92" s="6">
        <v>2.5763717421312609</v>
      </c>
      <c r="AZ92" s="6"/>
      <c r="BA92" s="6"/>
      <c r="BC92" s="6">
        <v>2.9698719603181756E-2</v>
      </c>
      <c r="BD92" s="6">
        <v>4.0267505218698214E-2</v>
      </c>
      <c r="BE92" s="6">
        <v>1.056878561551646E-2</v>
      </c>
      <c r="BF92" s="6">
        <v>-2.0933666450257619E-2</v>
      </c>
      <c r="BG92" s="6"/>
      <c r="BH92" s="1">
        <v>21</v>
      </c>
      <c r="BI92" s="1">
        <v>62</v>
      </c>
      <c r="BJ92" s="1">
        <v>2</v>
      </c>
      <c r="BK92" s="1">
        <f t="shared" si="0"/>
        <v>19</v>
      </c>
      <c r="BL92" s="1">
        <f t="shared" si="1"/>
        <v>246</v>
      </c>
      <c r="BM92" s="36"/>
      <c r="BN92" s="37"/>
      <c r="BO92" s="15"/>
      <c r="BP92" s="1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</row>
    <row r="93" spans="1:133" s="8" customFormat="1">
      <c r="A93">
        <v>106</v>
      </c>
      <c r="B93">
        <v>3</v>
      </c>
      <c r="C93" t="s">
        <v>806</v>
      </c>
      <c r="D93" t="s">
        <v>25</v>
      </c>
      <c r="E93"/>
      <c r="F93"/>
      <c r="G93">
        <v>0.5</v>
      </c>
      <c r="H93">
        <v>0.5</v>
      </c>
      <c r="I93">
        <v>36</v>
      </c>
      <c r="J93">
        <v>223</v>
      </c>
      <c r="K93"/>
      <c r="L93">
        <v>32</v>
      </c>
      <c r="M93">
        <v>0.443</v>
      </c>
      <c r="N93">
        <v>0.46700000000000003</v>
      </c>
      <c r="O93">
        <v>2.5000000000000001E-2</v>
      </c>
      <c r="P93"/>
      <c r="Q93">
        <v>0</v>
      </c>
      <c r="R93">
        <v>1</v>
      </c>
      <c r="S93">
        <v>0</v>
      </c>
      <c r="T93">
        <v>0</v>
      </c>
      <c r="U93"/>
      <c r="V93">
        <v>0</v>
      </c>
      <c r="W93"/>
      <c r="X93"/>
      <c r="Y93" s="35">
        <v>44145</v>
      </c>
      <c r="Z93" s="31">
        <v>0.25415509259259256</v>
      </c>
      <c r="AA93"/>
      <c r="AB93" s="8">
        <v>1</v>
      </c>
      <c r="AC93" s="2"/>
      <c r="AD93" s="2">
        <v>5.4587699521960145E-2</v>
      </c>
      <c r="AE93" s="2">
        <v>3.0044918815948982E-2</v>
      </c>
      <c r="AF93" s="2">
        <v>-2.4542780706011163E-2</v>
      </c>
      <c r="AG93" s="2">
        <v>-2.0664001916749393E-2</v>
      </c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C93" s="6"/>
      <c r="BD93" s="6"/>
      <c r="BE93" s="6"/>
      <c r="BF93" s="6"/>
      <c r="BG93" s="6"/>
      <c r="BH93" s="1"/>
      <c r="BI93" s="1">
        <v>63</v>
      </c>
      <c r="BJ93" s="1">
        <v>3</v>
      </c>
      <c r="BK93" s="1">
        <f t="shared" si="0"/>
        <v>36</v>
      </c>
      <c r="BL93" s="1">
        <f t="shared" si="1"/>
        <v>223</v>
      </c>
      <c r="BM93" s="36"/>
      <c r="BN93" s="37"/>
      <c r="BO93" s="15"/>
      <c r="BP93" s="1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</row>
    <row r="94" spans="1:133" s="8" customFormat="1">
      <c r="A94">
        <v>57</v>
      </c>
      <c r="B94">
        <v>3</v>
      </c>
      <c r="C94" t="s">
        <v>806</v>
      </c>
      <c r="D94" t="s">
        <v>25</v>
      </c>
      <c r="E94"/>
      <c r="F94"/>
      <c r="G94">
        <v>0.5</v>
      </c>
      <c r="H94">
        <v>0.5</v>
      </c>
      <c r="I94">
        <v>181</v>
      </c>
      <c r="J94">
        <v>244</v>
      </c>
      <c r="K94"/>
      <c r="L94">
        <v>54</v>
      </c>
      <c r="M94">
        <v>0.55300000000000005</v>
      </c>
      <c r="N94">
        <v>0.48499999999999999</v>
      </c>
      <c r="O94">
        <v>0</v>
      </c>
      <c r="P94"/>
      <c r="Q94">
        <v>0</v>
      </c>
      <c r="R94">
        <v>1</v>
      </c>
      <c r="S94">
        <v>0</v>
      </c>
      <c r="T94">
        <v>0</v>
      </c>
      <c r="U94"/>
      <c r="V94">
        <v>0</v>
      </c>
      <c r="W94"/>
      <c r="X94"/>
      <c r="Y94" s="35">
        <v>44146</v>
      </c>
      <c r="Z94" s="31">
        <v>0.87391203703703713</v>
      </c>
      <c r="AA94"/>
      <c r="AB94" s="8">
        <v>1</v>
      </c>
      <c r="AC94" s="2"/>
      <c r="AD94" s="2">
        <v>0.22458404724752579</v>
      </c>
      <c r="AE94" s="2">
        <v>-2.5944610173617925E-2</v>
      </c>
      <c r="AF94" s="2">
        <v>-0.25052865742114372</v>
      </c>
      <c r="AG94" s="2">
        <v>1.3182378008917209E-3</v>
      </c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C94" s="6"/>
      <c r="BD94" s="6"/>
      <c r="BE94" s="6"/>
      <c r="BF94" s="6"/>
      <c r="BG94" s="6"/>
      <c r="BH94" s="1"/>
      <c r="BI94" s="1">
        <v>64</v>
      </c>
      <c r="BJ94" s="1">
        <v>1</v>
      </c>
      <c r="BK94" s="1" t="e">
        <f t="shared" si="0"/>
        <v>#N/A</v>
      </c>
      <c r="BL94" s="1" t="e">
        <f t="shared" si="1"/>
        <v>#N/A</v>
      </c>
      <c r="BM94" s="36"/>
      <c r="BN94" s="37"/>
      <c r="BO94" s="15"/>
      <c r="BP94" s="1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</row>
    <row r="95" spans="1:133" s="8" customFormat="1">
      <c r="A95">
        <v>58</v>
      </c>
      <c r="B95">
        <v>3</v>
      </c>
      <c r="C95" t="s">
        <v>806</v>
      </c>
      <c r="D95" t="s">
        <v>25</v>
      </c>
      <c r="E95"/>
      <c r="F95"/>
      <c r="G95">
        <v>0.5</v>
      </c>
      <c r="H95">
        <v>0.5</v>
      </c>
      <c r="I95">
        <v>57</v>
      </c>
      <c r="J95">
        <v>256</v>
      </c>
      <c r="K95"/>
      <c r="L95">
        <v>0</v>
      </c>
      <c r="M95">
        <v>0.45900000000000002</v>
      </c>
      <c r="N95">
        <v>0.495</v>
      </c>
      <c r="O95">
        <v>3.6999999999999998E-2</v>
      </c>
      <c r="P95"/>
      <c r="Q95">
        <v>0</v>
      </c>
      <c r="R95">
        <v>1</v>
      </c>
      <c r="S95">
        <v>0</v>
      </c>
      <c r="T95">
        <v>0</v>
      </c>
      <c r="U95"/>
      <c r="V95">
        <v>0</v>
      </c>
      <c r="W95"/>
      <c r="X95"/>
      <c r="Y95" s="35">
        <v>44146</v>
      </c>
      <c r="Z95" s="31">
        <v>0.87884259259259256</v>
      </c>
      <c r="AA95"/>
      <c r="AB95" s="8">
        <v>1</v>
      </c>
      <c r="AC95" s="2"/>
      <c r="AD95" s="2">
        <v>3.3720381267280629E-2</v>
      </c>
      <c r="AE95" s="2">
        <v>-1.395146304902339E-2</v>
      </c>
      <c r="AF95" s="2">
        <v>-4.7671844316304016E-2</v>
      </c>
      <c r="AG95" s="2">
        <v>-3.1323162696347048E-3</v>
      </c>
      <c r="AH95" s="6"/>
      <c r="AI95" s="6"/>
      <c r="AJ95" s="6">
        <v>391.50022506276332</v>
      </c>
      <c r="AK95" s="6"/>
      <c r="AL95" s="6"/>
      <c r="AM95" s="6"/>
      <c r="AN95" s="6"/>
      <c r="AO95" s="6">
        <v>25.063544065847331</v>
      </c>
      <c r="AP95" s="6"/>
      <c r="AQ95" s="6"/>
      <c r="AR95" s="6"/>
      <c r="AS95" s="6"/>
      <c r="AT95" s="6">
        <v>148.58073830103785</v>
      </c>
      <c r="AU95" s="6"/>
      <c r="AV95" s="6"/>
      <c r="AW95" s="6"/>
      <c r="AX95" s="6"/>
      <c r="AY95" s="6">
        <v>0</v>
      </c>
      <c r="AZ95" s="6"/>
      <c r="BA95" s="6"/>
      <c r="BC95" s="6">
        <v>1.1401646132493899E-2</v>
      </c>
      <c r="BD95" s="6">
        <v>-1.595032090312247E-2</v>
      </c>
      <c r="BE95" s="6">
        <v>-2.7351967035616369E-2</v>
      </c>
      <c r="BF95" s="6">
        <v>-3.1323162696347048E-3</v>
      </c>
      <c r="BG95" s="6"/>
      <c r="BH95" s="1">
        <v>22</v>
      </c>
      <c r="BI95" s="1">
        <v>65</v>
      </c>
      <c r="BJ95" s="1">
        <v>2</v>
      </c>
      <c r="BK95" s="1">
        <f t="shared" si="0"/>
        <v>57</v>
      </c>
      <c r="BL95" s="1">
        <f t="shared" si="1"/>
        <v>256</v>
      </c>
      <c r="BM95" s="36"/>
      <c r="BN95" s="37"/>
      <c r="BO95" s="15"/>
      <c r="BP95" s="1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</row>
    <row r="96" spans="1:133" s="8" customFormat="1">
      <c r="A96">
        <v>59</v>
      </c>
      <c r="B96">
        <v>3</v>
      </c>
      <c r="C96" t="s">
        <v>806</v>
      </c>
      <c r="D96" t="s">
        <v>25</v>
      </c>
      <c r="E96"/>
      <c r="F96"/>
      <c r="G96">
        <v>0.5</v>
      </c>
      <c r="H96">
        <v>0.5</v>
      </c>
      <c r="I96">
        <v>28</v>
      </c>
      <c r="J96">
        <v>252</v>
      </c>
      <c r="K96"/>
      <c r="L96">
        <v>0</v>
      </c>
      <c r="M96">
        <v>0.436</v>
      </c>
      <c r="N96">
        <v>0.49199999999999999</v>
      </c>
      <c r="O96">
        <v>5.6000000000000001E-2</v>
      </c>
      <c r="P96"/>
      <c r="Q96">
        <v>0</v>
      </c>
      <c r="R96">
        <v>1</v>
      </c>
      <c r="S96">
        <v>0</v>
      </c>
      <c r="T96">
        <v>0</v>
      </c>
      <c r="U96"/>
      <c r="V96">
        <v>0</v>
      </c>
      <c r="W96"/>
      <c r="X96"/>
      <c r="Y96" s="35">
        <v>44146</v>
      </c>
      <c r="Z96" s="31">
        <v>0.88425925925925919</v>
      </c>
      <c r="AA96"/>
      <c r="AB96" s="8">
        <v>1</v>
      </c>
      <c r="AC96" s="2"/>
      <c r="AD96" s="2">
        <v>-1.091708900229283E-2</v>
      </c>
      <c r="AE96" s="2">
        <v>-1.7949178757221549E-2</v>
      </c>
      <c r="AF96" s="2">
        <v>-7.0320897549287185E-3</v>
      </c>
      <c r="AG96" s="2">
        <v>-3.1323162696347048E-3</v>
      </c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C96" s="6"/>
      <c r="BD96" s="6"/>
      <c r="BE96" s="6"/>
      <c r="BF96" s="6"/>
      <c r="BG96" s="6"/>
      <c r="BH96" s="1"/>
      <c r="BI96" s="1">
        <v>66</v>
      </c>
      <c r="BJ96" s="1">
        <v>3</v>
      </c>
      <c r="BK96" s="1">
        <f t="shared" si="0"/>
        <v>28</v>
      </c>
      <c r="BL96" s="1">
        <f t="shared" si="1"/>
        <v>252</v>
      </c>
      <c r="BM96" s="36"/>
      <c r="BN96" s="37"/>
      <c r="BO96" s="15"/>
      <c r="BP96" s="1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</row>
    <row r="97" spans="1:133" s="8" customFormat="1">
      <c r="A97">
        <v>104</v>
      </c>
      <c r="B97">
        <v>3</v>
      </c>
      <c r="C97" t="s">
        <v>806</v>
      </c>
      <c r="D97" t="s">
        <v>25</v>
      </c>
      <c r="E97"/>
      <c r="F97"/>
      <c r="G97">
        <v>0.5</v>
      </c>
      <c r="H97">
        <v>0.5</v>
      </c>
      <c r="I97">
        <v>100</v>
      </c>
      <c r="J97">
        <v>288</v>
      </c>
      <c r="K97"/>
      <c r="L97">
        <v>90</v>
      </c>
      <c r="M97">
        <v>0.49199999999999999</v>
      </c>
      <c r="N97">
        <v>0.52300000000000002</v>
      </c>
      <c r="O97">
        <v>3.1E-2</v>
      </c>
      <c r="P97"/>
      <c r="Q97">
        <v>0</v>
      </c>
      <c r="R97">
        <v>1</v>
      </c>
      <c r="S97">
        <v>0</v>
      </c>
      <c r="T97">
        <v>0</v>
      </c>
      <c r="U97"/>
      <c r="V97">
        <v>0</v>
      </c>
      <c r="W97"/>
      <c r="X97"/>
      <c r="Y97" s="35">
        <v>44147</v>
      </c>
      <c r="Z97" s="31">
        <v>0.2102199074074074</v>
      </c>
      <c r="AA97"/>
      <c r="AB97" s="8">
        <v>1</v>
      </c>
      <c r="AC97" s="2"/>
      <c r="AD97" s="2">
        <v>9.9906975115268859E-2</v>
      </c>
      <c r="AE97" s="2">
        <v>1.8030262616562001E-2</v>
      </c>
      <c r="AF97" s="2">
        <v>-8.1876712498706858E-2</v>
      </c>
      <c r="AG97" s="2">
        <v>4.2852738479093391E-3</v>
      </c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C97" s="6"/>
      <c r="BD97" s="6"/>
      <c r="BE97" s="6"/>
      <c r="BF97" s="6"/>
      <c r="BG97" s="6"/>
      <c r="BH97" s="1"/>
      <c r="BI97" s="1">
        <v>67</v>
      </c>
      <c r="BJ97" s="1">
        <v>1</v>
      </c>
      <c r="BK97" s="1" t="e">
        <f t="shared" si="0"/>
        <v>#N/A</v>
      </c>
      <c r="BL97" s="1" t="e">
        <f t="shared" si="1"/>
        <v>#N/A</v>
      </c>
      <c r="BM97" s="36"/>
      <c r="BN97" s="37"/>
      <c r="BO97" s="15"/>
      <c r="BP97" s="1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</row>
    <row r="98" spans="1:133" s="8" customFormat="1">
      <c r="A98">
        <v>105</v>
      </c>
      <c r="B98">
        <v>3</v>
      </c>
      <c r="C98" t="s">
        <v>806</v>
      </c>
      <c r="D98" t="s">
        <v>25</v>
      </c>
      <c r="E98"/>
      <c r="F98"/>
      <c r="G98">
        <v>0.5</v>
      </c>
      <c r="H98">
        <v>0.5</v>
      </c>
      <c r="I98">
        <v>22</v>
      </c>
      <c r="J98">
        <v>245</v>
      </c>
      <c r="K98"/>
      <c r="L98">
        <v>80</v>
      </c>
      <c r="M98">
        <v>0.432</v>
      </c>
      <c r="N98">
        <v>0.48599999999999999</v>
      </c>
      <c r="O98">
        <v>5.3999999999999999E-2</v>
      </c>
      <c r="P98"/>
      <c r="Q98">
        <v>0</v>
      </c>
      <c r="R98">
        <v>1</v>
      </c>
      <c r="S98">
        <v>0</v>
      </c>
      <c r="T98">
        <v>0</v>
      </c>
      <c r="U98"/>
      <c r="V98">
        <v>0</v>
      </c>
      <c r="W98"/>
      <c r="X98"/>
      <c r="Y98" s="35">
        <v>44147</v>
      </c>
      <c r="Z98" s="31">
        <v>0.21519675925925927</v>
      </c>
      <c r="AA98"/>
      <c r="AB98" s="8">
        <v>1</v>
      </c>
      <c r="AC98" s="2"/>
      <c r="AD98" s="2">
        <v>-2.0152427678756309E-2</v>
      </c>
      <c r="AE98" s="2">
        <v>-2.4945181246568384E-2</v>
      </c>
      <c r="AF98" s="2">
        <v>-4.7927535678120754E-3</v>
      </c>
      <c r="AG98" s="2">
        <v>3.4610971681822227E-3</v>
      </c>
      <c r="AH98" s="6"/>
      <c r="AI98" s="6"/>
      <c r="AJ98" s="6">
        <v>197.19088386557118</v>
      </c>
      <c r="AK98" s="6"/>
      <c r="AL98" s="6"/>
      <c r="AM98" s="6"/>
      <c r="AN98" s="6"/>
      <c r="AO98" s="6">
        <v>200.65115465683888</v>
      </c>
      <c r="AP98" s="6"/>
      <c r="AQ98" s="6"/>
      <c r="AR98" s="6"/>
      <c r="AS98" s="6"/>
      <c r="AT98" s="6">
        <v>215.88561175776627</v>
      </c>
      <c r="AU98" s="6"/>
      <c r="AV98" s="6"/>
      <c r="AW98" s="6"/>
      <c r="AX98" s="6"/>
      <c r="AY98" s="6">
        <v>6.8974076294251523</v>
      </c>
      <c r="AZ98" s="6"/>
      <c r="BA98" s="6"/>
      <c r="BC98" s="6">
        <v>-1.0147477445920877E-2</v>
      </c>
      <c r="BD98" s="6">
        <v>-1.2452319658449078E-2</v>
      </c>
      <c r="BE98" s="6">
        <v>-2.3048422125282026E-3</v>
      </c>
      <c r="BF98" s="6">
        <v>3.5847236701412903E-3</v>
      </c>
      <c r="BG98" s="6"/>
      <c r="BH98" s="1">
        <v>23</v>
      </c>
      <c r="BI98" s="1">
        <v>68</v>
      </c>
      <c r="BJ98" s="1">
        <v>2</v>
      </c>
      <c r="BK98" s="1">
        <f t="shared" si="0"/>
        <v>22</v>
      </c>
      <c r="BL98" s="1">
        <f t="shared" si="1"/>
        <v>245</v>
      </c>
      <c r="BM98" s="36"/>
      <c r="BN98" s="37"/>
      <c r="BO98" s="15"/>
      <c r="BP98" s="1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</row>
    <row r="99" spans="1:133" s="8" customFormat="1">
      <c r="A99">
        <v>106</v>
      </c>
      <c r="B99">
        <v>3</v>
      </c>
      <c r="C99" t="s">
        <v>806</v>
      </c>
      <c r="D99" t="s">
        <v>25</v>
      </c>
      <c r="E99"/>
      <c r="F99"/>
      <c r="G99">
        <v>0.5</v>
      </c>
      <c r="H99">
        <v>0.5</v>
      </c>
      <c r="I99">
        <v>35</v>
      </c>
      <c r="J99">
        <v>270</v>
      </c>
      <c r="K99"/>
      <c r="L99">
        <v>83</v>
      </c>
      <c r="M99">
        <v>0.442</v>
      </c>
      <c r="N99">
        <v>0.50700000000000001</v>
      </c>
      <c r="O99">
        <v>6.5000000000000002E-2</v>
      </c>
      <c r="P99"/>
      <c r="Q99">
        <v>0</v>
      </c>
      <c r="R99">
        <v>1</v>
      </c>
      <c r="S99">
        <v>0</v>
      </c>
      <c r="T99">
        <v>0</v>
      </c>
      <c r="U99"/>
      <c r="V99">
        <v>0</v>
      </c>
      <c r="W99"/>
      <c r="X99"/>
      <c r="Y99" s="35">
        <v>44147</v>
      </c>
      <c r="Z99" s="31">
        <v>0.22062499999999999</v>
      </c>
      <c r="AA99"/>
      <c r="AB99" s="8">
        <v>1</v>
      </c>
      <c r="AC99" s="2"/>
      <c r="AD99" s="2">
        <v>-1.4252721308544386E-4</v>
      </c>
      <c r="AE99" s="2">
        <v>4.0541929670226493E-5</v>
      </c>
      <c r="AF99" s="2">
        <v>1.8306914275567035E-4</v>
      </c>
      <c r="AG99" s="2">
        <v>3.7083501721003574E-3</v>
      </c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C99" s="6"/>
      <c r="BD99" s="6"/>
      <c r="BE99" s="6"/>
      <c r="BF99" s="6"/>
      <c r="BG99" s="6"/>
      <c r="BH99" s="1"/>
      <c r="BI99" s="1">
        <v>69</v>
      </c>
      <c r="BJ99" s="1">
        <v>3</v>
      </c>
      <c r="BK99" s="1">
        <f t="shared" si="0"/>
        <v>35</v>
      </c>
      <c r="BL99" s="1">
        <f t="shared" si="1"/>
        <v>270</v>
      </c>
      <c r="BM99" s="36"/>
      <c r="BN99" s="37"/>
      <c r="BO99" s="15"/>
      <c r="BP99" s="1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</row>
    <row r="100" spans="1:133" s="8" customFormat="1">
      <c r="A100">
        <v>57</v>
      </c>
      <c r="B100">
        <v>3</v>
      </c>
      <c r="C100" t="s">
        <v>806</v>
      </c>
      <c r="D100" t="s">
        <v>25</v>
      </c>
      <c r="E100"/>
      <c r="F100"/>
      <c r="G100">
        <v>0.5</v>
      </c>
      <c r="H100">
        <v>0.5</v>
      </c>
      <c r="I100">
        <v>175</v>
      </c>
      <c r="J100">
        <v>252</v>
      </c>
      <c r="K100"/>
      <c r="L100">
        <v>112</v>
      </c>
      <c r="M100">
        <v>0.54900000000000004</v>
      </c>
      <c r="N100">
        <v>0.49199999999999999</v>
      </c>
      <c r="O100">
        <v>0</v>
      </c>
      <c r="P100"/>
      <c r="Q100">
        <v>0</v>
      </c>
      <c r="R100">
        <v>1</v>
      </c>
      <c r="S100">
        <v>0</v>
      </c>
      <c r="T100">
        <v>0</v>
      </c>
      <c r="U100"/>
      <c r="V100">
        <v>0</v>
      </c>
      <c r="W100"/>
      <c r="X100"/>
      <c r="Y100" s="35">
        <v>44147</v>
      </c>
      <c r="Z100" s="31">
        <v>0.96592592592592597</v>
      </c>
      <c r="AA100"/>
      <c r="AB100" s="8">
        <v>1</v>
      </c>
      <c r="AC100" s="2"/>
      <c r="AD100" s="2">
        <v>0.50717058749999999</v>
      </c>
      <c r="AE100" s="2">
        <v>-0.2216824195759107</v>
      </c>
      <c r="AF100" s="2">
        <v>-0.72885300707591072</v>
      </c>
      <c r="AG100" s="2">
        <v>1.4444136490764026E-2</v>
      </c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C100" s="6"/>
      <c r="BD100" s="6"/>
      <c r="BE100" s="6"/>
      <c r="BF100" s="6"/>
      <c r="BG100" s="6"/>
      <c r="BH100" s="1"/>
      <c r="BI100" s="1">
        <v>70</v>
      </c>
      <c r="BJ100" s="1">
        <v>1</v>
      </c>
      <c r="BK100" s="1" t="e">
        <f t="shared" si="0"/>
        <v>#N/A</v>
      </c>
      <c r="BL100" s="1" t="e">
        <f t="shared" si="1"/>
        <v>#N/A</v>
      </c>
      <c r="BM100" s="36"/>
      <c r="BN100" s="37"/>
      <c r="BO100" s="15"/>
      <c r="BP100" s="1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</row>
    <row r="101" spans="1:133" s="8" customFormat="1">
      <c r="A101">
        <v>58</v>
      </c>
      <c r="B101">
        <v>3</v>
      </c>
      <c r="C101" t="s">
        <v>806</v>
      </c>
      <c r="D101" t="s">
        <v>25</v>
      </c>
      <c r="E101"/>
      <c r="F101"/>
      <c r="G101">
        <v>0.5</v>
      </c>
      <c r="H101">
        <v>0.5</v>
      </c>
      <c r="I101">
        <v>31</v>
      </c>
      <c r="J101">
        <v>220</v>
      </c>
      <c r="K101"/>
      <c r="L101">
        <v>95</v>
      </c>
      <c r="M101">
        <v>0.439</v>
      </c>
      <c r="N101">
        <v>0.46500000000000002</v>
      </c>
      <c r="O101">
        <v>2.5999999999999999E-2</v>
      </c>
      <c r="P101"/>
      <c r="Q101">
        <v>0</v>
      </c>
      <c r="R101">
        <v>1</v>
      </c>
      <c r="S101">
        <v>0</v>
      </c>
      <c r="T101">
        <v>0</v>
      </c>
      <c r="U101"/>
      <c r="V101">
        <v>0</v>
      </c>
      <c r="W101"/>
      <c r="X101"/>
      <c r="Y101" s="35">
        <v>44147</v>
      </c>
      <c r="Z101" s="31">
        <v>0.97084490740740748</v>
      </c>
      <c r="AA101"/>
      <c r="AB101" s="8">
        <v>1</v>
      </c>
      <c r="AC101" s="2"/>
      <c r="AD101" s="2">
        <v>0.12426877566000001</v>
      </c>
      <c r="AE101" s="2">
        <v>-0.25610434268080229</v>
      </c>
      <c r="AF101" s="2">
        <v>-0.38037311834080229</v>
      </c>
      <c r="AG101" s="2">
        <v>1.293448241168061E-2</v>
      </c>
      <c r="AH101" s="6"/>
      <c r="AI101" s="6"/>
      <c r="AJ101" s="6">
        <v>24.591151655148479</v>
      </c>
      <c r="AK101" s="6"/>
      <c r="AL101" s="6"/>
      <c r="AM101" s="6"/>
      <c r="AN101" s="6"/>
      <c r="AO101" s="6">
        <v>0.41913806807198389</v>
      </c>
      <c r="AP101" s="6"/>
      <c r="AQ101" s="6"/>
      <c r="AR101" s="6"/>
      <c r="AS101" s="6"/>
      <c r="AT101" s="6">
        <v>9.0173368265275542</v>
      </c>
      <c r="AU101" s="6"/>
      <c r="AV101" s="6"/>
      <c r="AW101" s="6"/>
      <c r="AX101" s="6"/>
      <c r="AY101" s="6">
        <v>11.623398862557432</v>
      </c>
      <c r="AZ101" s="6"/>
      <c r="BA101" s="6"/>
      <c r="BC101" s="6">
        <v>0.14169042991</v>
      </c>
      <c r="BD101" s="6">
        <v>-0.25664218522931626</v>
      </c>
      <c r="BE101" s="6">
        <v>-0.39833261513931617</v>
      </c>
      <c r="BF101" s="6">
        <v>1.2224056962700177E-2</v>
      </c>
      <c r="BG101" s="6"/>
      <c r="BH101" s="1">
        <v>24</v>
      </c>
      <c r="BI101" s="1">
        <v>71</v>
      </c>
      <c r="BJ101" s="1">
        <v>2</v>
      </c>
      <c r="BK101" s="1">
        <f t="shared" si="0"/>
        <v>31</v>
      </c>
      <c r="BL101" s="1">
        <f t="shared" si="1"/>
        <v>220</v>
      </c>
      <c r="BM101" s="36"/>
      <c r="BN101" s="37"/>
      <c r="BO101" s="15"/>
      <c r="BP101" s="1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</row>
    <row r="102" spans="1:133" s="8" customFormat="1">
      <c r="A102">
        <v>59</v>
      </c>
      <c r="B102">
        <v>3</v>
      </c>
      <c r="C102" t="s">
        <v>806</v>
      </c>
      <c r="D102" t="s">
        <v>25</v>
      </c>
      <c r="E102"/>
      <c r="F102"/>
      <c r="G102">
        <v>0.5</v>
      </c>
      <c r="H102">
        <v>0.5</v>
      </c>
      <c r="I102">
        <v>44</v>
      </c>
      <c r="J102">
        <v>219</v>
      </c>
      <c r="K102"/>
      <c r="L102">
        <v>79</v>
      </c>
      <c r="M102">
        <v>0.44900000000000001</v>
      </c>
      <c r="N102">
        <v>0.46400000000000002</v>
      </c>
      <c r="O102">
        <v>1.6E-2</v>
      </c>
      <c r="P102"/>
      <c r="Q102">
        <v>0</v>
      </c>
      <c r="R102">
        <v>1</v>
      </c>
      <c r="S102">
        <v>0</v>
      </c>
      <c r="T102">
        <v>0</v>
      </c>
      <c r="U102"/>
      <c r="V102">
        <v>0</v>
      </c>
      <c r="W102"/>
      <c r="X102"/>
      <c r="Y102" s="35">
        <v>44147</v>
      </c>
      <c r="Z102" s="31">
        <v>0.9762615740740741</v>
      </c>
      <c r="AA102"/>
      <c r="AB102" s="8">
        <v>1</v>
      </c>
      <c r="AC102" s="2"/>
      <c r="AD102" s="2">
        <v>0.15911208415999997</v>
      </c>
      <c r="AE102" s="2">
        <v>-0.25718002777783017</v>
      </c>
      <c r="AF102" s="2">
        <v>-0.41629211193783011</v>
      </c>
      <c r="AG102" s="2">
        <v>1.1513631513719745E-2</v>
      </c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C102" s="6"/>
      <c r="BD102" s="6"/>
      <c r="BE102" s="6"/>
      <c r="BF102" s="6"/>
      <c r="BG102" s="6"/>
      <c r="BH102" s="1"/>
      <c r="BI102" s="1">
        <v>72</v>
      </c>
      <c r="BJ102" s="1">
        <v>3</v>
      </c>
      <c r="BK102" s="1">
        <f t="shared" ref="BK102:BK165" si="2">IF(BJ102&gt;1,I102,#N/A)</f>
        <v>44</v>
      </c>
      <c r="BL102" s="1">
        <f t="shared" ref="BL102:BL165" si="3">IF(BJ102&gt;1,J102,#N/A)</f>
        <v>219</v>
      </c>
      <c r="BM102" s="36"/>
      <c r="BN102" s="37"/>
      <c r="BO102" s="15"/>
      <c r="BP102" s="1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</row>
    <row r="103" spans="1:133" s="8" customFormat="1">
      <c r="A103">
        <v>104</v>
      </c>
      <c r="B103">
        <v>3</v>
      </c>
      <c r="C103" t="s">
        <v>806</v>
      </c>
      <c r="D103" t="s">
        <v>25</v>
      </c>
      <c r="E103"/>
      <c r="F103"/>
      <c r="G103">
        <v>0.5</v>
      </c>
      <c r="H103">
        <v>0.5</v>
      </c>
      <c r="I103">
        <v>189</v>
      </c>
      <c r="J103">
        <v>239</v>
      </c>
      <c r="K103"/>
      <c r="L103">
        <v>53</v>
      </c>
      <c r="M103">
        <v>0.56000000000000005</v>
      </c>
      <c r="N103">
        <v>0.48099999999999998</v>
      </c>
      <c r="O103">
        <v>0</v>
      </c>
      <c r="P103"/>
      <c r="Q103">
        <v>0</v>
      </c>
      <c r="R103">
        <v>1</v>
      </c>
      <c r="S103">
        <v>0</v>
      </c>
      <c r="T103">
        <v>0</v>
      </c>
      <c r="U103"/>
      <c r="V103">
        <v>0</v>
      </c>
      <c r="W103"/>
      <c r="X103"/>
      <c r="Y103" s="35">
        <v>44148</v>
      </c>
      <c r="Z103" s="31">
        <v>0.3041550925925926</v>
      </c>
      <c r="AA103"/>
      <c r="AB103" s="8">
        <v>1</v>
      </c>
      <c r="AC103" s="2"/>
      <c r="AD103" s="2">
        <v>0.54403894125999996</v>
      </c>
      <c r="AE103" s="2">
        <v>-0.2356663258372729</v>
      </c>
      <c r="AF103" s="2">
        <v>-0.77970526709727284</v>
      </c>
      <c r="AG103" s="2">
        <v>9.2047488045333414E-3</v>
      </c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C103" s="6"/>
      <c r="BD103" s="6"/>
      <c r="BE103" s="6"/>
      <c r="BF103" s="6"/>
      <c r="BG103" s="6"/>
      <c r="BH103" s="1"/>
      <c r="BI103" s="1">
        <v>73</v>
      </c>
      <c r="BJ103" s="1">
        <v>1</v>
      </c>
      <c r="BK103" s="1" t="e">
        <f t="shared" si="2"/>
        <v>#N/A</v>
      </c>
      <c r="BL103" s="1" t="e">
        <f t="shared" si="3"/>
        <v>#N/A</v>
      </c>
      <c r="BM103" s="36"/>
      <c r="BN103" s="37"/>
      <c r="BO103" s="15"/>
      <c r="BP103" s="1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</row>
    <row r="104" spans="1:133" s="8" customFormat="1">
      <c r="A104">
        <v>105</v>
      </c>
      <c r="B104">
        <v>3</v>
      </c>
      <c r="C104" t="s">
        <v>806</v>
      </c>
      <c r="D104" t="s">
        <v>25</v>
      </c>
      <c r="E104"/>
      <c r="F104"/>
      <c r="G104">
        <v>0.5</v>
      </c>
      <c r="H104">
        <v>0.5</v>
      </c>
      <c r="I104">
        <v>43</v>
      </c>
      <c r="J104">
        <v>243</v>
      </c>
      <c r="K104"/>
      <c r="L104">
        <v>63</v>
      </c>
      <c r="M104">
        <v>0.44800000000000001</v>
      </c>
      <c r="N104">
        <v>0.48399999999999999</v>
      </c>
      <c r="O104">
        <v>3.5999999999999997E-2</v>
      </c>
      <c r="P104"/>
      <c r="Q104">
        <v>0</v>
      </c>
      <c r="R104">
        <v>1</v>
      </c>
      <c r="S104">
        <v>0</v>
      </c>
      <c r="T104">
        <v>0</v>
      </c>
      <c r="U104"/>
      <c r="V104">
        <v>0</v>
      </c>
      <c r="W104"/>
      <c r="X104"/>
      <c r="Y104" s="35">
        <v>44148</v>
      </c>
      <c r="Z104" s="31">
        <v>0.30908564814814815</v>
      </c>
      <c r="AA104"/>
      <c r="AB104" s="8">
        <v>1</v>
      </c>
      <c r="AC104" s="2"/>
      <c r="AD104" s="2">
        <v>0.15643377293999999</v>
      </c>
      <c r="AE104" s="2">
        <v>-0.23136358544916147</v>
      </c>
      <c r="AF104" s="2">
        <v>-0.38779735838916146</v>
      </c>
      <c r="AG104" s="2">
        <v>1.0092780615758882E-2</v>
      </c>
      <c r="AH104" s="6"/>
      <c r="AI104" s="6"/>
      <c r="AJ104" s="6">
        <v>3.3663715988510172</v>
      </c>
      <c r="AK104" s="6"/>
      <c r="AL104" s="6"/>
      <c r="AM104" s="6"/>
      <c r="AN104" s="6"/>
      <c r="AO104" s="6">
        <v>2.7512225388878995</v>
      </c>
      <c r="AP104" s="6"/>
      <c r="AQ104" s="6"/>
      <c r="AR104" s="6"/>
      <c r="AS104" s="6"/>
      <c r="AT104" s="6">
        <v>2.9998303931183115</v>
      </c>
      <c r="AU104" s="6"/>
      <c r="AV104" s="6"/>
      <c r="AW104" s="6"/>
      <c r="AX104" s="6"/>
      <c r="AY104" s="6">
        <v>17.199637583919543</v>
      </c>
      <c r="AZ104" s="6"/>
      <c r="BA104" s="6"/>
      <c r="BC104" s="6">
        <v>0.15911192221999998</v>
      </c>
      <c r="BD104" s="6">
        <v>-0.23459064074024505</v>
      </c>
      <c r="BE104" s="6">
        <v>-0.39370256296024508</v>
      </c>
      <c r="BF104" s="6">
        <v>9.293551985655896E-3</v>
      </c>
      <c r="BG104" s="6"/>
      <c r="BH104" s="1">
        <v>25</v>
      </c>
      <c r="BI104" s="1">
        <v>74</v>
      </c>
      <c r="BJ104" s="1">
        <v>2</v>
      </c>
      <c r="BK104" s="1">
        <f t="shared" si="2"/>
        <v>43</v>
      </c>
      <c r="BL104" s="1">
        <f t="shared" si="3"/>
        <v>243</v>
      </c>
      <c r="BM104" s="36"/>
      <c r="BN104" s="37"/>
      <c r="BO104" s="15"/>
      <c r="BP104" s="1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</row>
    <row r="105" spans="1:133" s="8" customFormat="1">
      <c r="A105">
        <v>106</v>
      </c>
      <c r="B105">
        <v>3</v>
      </c>
      <c r="C105" t="s">
        <v>806</v>
      </c>
      <c r="D105" t="s">
        <v>25</v>
      </c>
      <c r="E105"/>
      <c r="F105"/>
      <c r="G105">
        <v>0.5</v>
      </c>
      <c r="H105">
        <v>0.5</v>
      </c>
      <c r="I105">
        <v>45</v>
      </c>
      <c r="J105">
        <v>237</v>
      </c>
      <c r="K105"/>
      <c r="L105">
        <v>45</v>
      </c>
      <c r="M105">
        <v>0.44900000000000001</v>
      </c>
      <c r="N105">
        <v>0.48</v>
      </c>
      <c r="O105">
        <v>0.03</v>
      </c>
      <c r="P105"/>
      <c r="Q105">
        <v>0</v>
      </c>
      <c r="R105">
        <v>1</v>
      </c>
      <c r="S105">
        <v>0</v>
      </c>
      <c r="T105">
        <v>0</v>
      </c>
      <c r="U105"/>
      <c r="V105">
        <v>0</v>
      </c>
      <c r="W105"/>
      <c r="X105"/>
      <c r="Y105" s="35">
        <v>44148</v>
      </c>
      <c r="Z105" s="31">
        <v>0.3144791666666667</v>
      </c>
      <c r="AA105"/>
      <c r="AB105" s="8">
        <v>1</v>
      </c>
      <c r="AC105" s="2"/>
      <c r="AD105" s="2">
        <v>0.16179007149999999</v>
      </c>
      <c r="AE105" s="2">
        <v>-0.23781769603132863</v>
      </c>
      <c r="AF105" s="2">
        <v>-0.39960776753132865</v>
      </c>
      <c r="AG105" s="2">
        <v>8.4943233555529098E-3</v>
      </c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C105" s="6"/>
      <c r="BD105" s="6"/>
      <c r="BE105" s="6"/>
      <c r="BF105" s="6"/>
      <c r="BG105" s="6"/>
      <c r="BH105" s="1"/>
      <c r="BI105" s="1">
        <v>75</v>
      </c>
      <c r="BJ105" s="1">
        <v>3</v>
      </c>
      <c r="BK105" s="1">
        <f t="shared" si="2"/>
        <v>45</v>
      </c>
      <c r="BL105" s="1">
        <f t="shared" si="3"/>
        <v>237</v>
      </c>
      <c r="BM105" s="36"/>
      <c r="BN105" s="37"/>
      <c r="BO105" s="15"/>
      <c r="BP105" s="1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</row>
    <row r="106" spans="1:133" s="8" customFormat="1">
      <c r="A106">
        <v>57</v>
      </c>
      <c r="B106">
        <v>3</v>
      </c>
      <c r="C106" t="s">
        <v>806</v>
      </c>
      <c r="D106" t="s">
        <v>25</v>
      </c>
      <c r="E106"/>
      <c r="F106"/>
      <c r="G106">
        <v>0.5</v>
      </c>
      <c r="H106">
        <v>0.5</v>
      </c>
      <c r="I106">
        <v>264</v>
      </c>
      <c r="J106">
        <v>339</v>
      </c>
      <c r="K106"/>
      <c r="L106">
        <v>100</v>
      </c>
      <c r="M106">
        <v>0.61699999999999999</v>
      </c>
      <c r="N106">
        <v>0.56599999999999995</v>
      </c>
      <c r="O106">
        <v>0</v>
      </c>
      <c r="P106"/>
      <c r="Q106">
        <v>0</v>
      </c>
      <c r="R106">
        <v>1</v>
      </c>
      <c r="S106">
        <v>0</v>
      </c>
      <c r="T106">
        <v>0</v>
      </c>
      <c r="U106"/>
      <c r="V106">
        <v>0</v>
      </c>
      <c r="W106"/>
      <c r="X106"/>
      <c r="Y106" s="35">
        <v>44148</v>
      </c>
      <c r="Z106" s="31">
        <v>0.84403935185185175</v>
      </c>
      <c r="AA106"/>
      <c r="AB106" s="8">
        <v>1</v>
      </c>
      <c r="AC106" s="2"/>
      <c r="AD106" s="2">
        <v>0.3702887303214154</v>
      </c>
      <c r="AE106" s="2">
        <v>0.14121814634064134</v>
      </c>
      <c r="AF106" s="2">
        <v>-0.22907058398077407</v>
      </c>
      <c r="AG106" s="2">
        <v>1.8105198226951127E-2</v>
      </c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C106" s="6"/>
      <c r="BD106" s="6"/>
      <c r="BE106" s="6"/>
      <c r="BF106" s="6"/>
      <c r="BG106" s="6"/>
      <c r="BH106" s="1"/>
      <c r="BI106" s="1">
        <v>76</v>
      </c>
      <c r="BJ106" s="1">
        <v>1</v>
      </c>
      <c r="BK106" s="1" t="e">
        <f t="shared" si="2"/>
        <v>#N/A</v>
      </c>
      <c r="BL106" s="1" t="e">
        <f t="shared" si="3"/>
        <v>#N/A</v>
      </c>
      <c r="BM106" s="36"/>
      <c r="BN106" s="37"/>
      <c r="BO106" s="15"/>
      <c r="BP106" s="1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</row>
    <row r="107" spans="1:133" s="8" customFormat="1">
      <c r="A107">
        <v>58</v>
      </c>
      <c r="B107">
        <v>3</v>
      </c>
      <c r="C107" t="s">
        <v>806</v>
      </c>
      <c r="D107" t="s">
        <v>25</v>
      </c>
      <c r="E107"/>
      <c r="F107"/>
      <c r="G107">
        <v>0.5</v>
      </c>
      <c r="H107">
        <v>0.5</v>
      </c>
      <c r="I107">
        <v>67</v>
      </c>
      <c r="J107">
        <v>307</v>
      </c>
      <c r="K107"/>
      <c r="L107">
        <v>117</v>
      </c>
      <c r="M107">
        <v>0.46700000000000003</v>
      </c>
      <c r="N107">
        <v>0.53800000000000003</v>
      </c>
      <c r="O107">
        <v>7.1999999999999995E-2</v>
      </c>
      <c r="P107"/>
      <c r="Q107">
        <v>0</v>
      </c>
      <c r="R107">
        <v>1</v>
      </c>
      <c r="S107">
        <v>0</v>
      </c>
      <c r="T107">
        <v>0</v>
      </c>
      <c r="U107"/>
      <c r="V107">
        <v>0</v>
      </c>
      <c r="W107"/>
      <c r="X107"/>
      <c r="Y107" s="35">
        <v>44148</v>
      </c>
      <c r="Z107" s="31">
        <v>0.84903935185185186</v>
      </c>
      <c r="AA107"/>
      <c r="AB107" s="8">
        <v>1</v>
      </c>
      <c r="AC107" s="2"/>
      <c r="AD107" s="2">
        <v>9.1121580696950893E-2</v>
      </c>
      <c r="AE107" s="2">
        <v>0.10650742937246503</v>
      </c>
      <c r="AF107" s="2">
        <v>1.5385848675514138E-2</v>
      </c>
      <c r="AG107" s="2">
        <v>1.958779039021807E-2</v>
      </c>
      <c r="AH107" s="6"/>
      <c r="AI107" s="6"/>
      <c r="AJ107" s="6">
        <v>24.432040478943467</v>
      </c>
      <c r="AK107" s="6"/>
      <c r="AL107" s="6"/>
      <c r="AM107" s="6"/>
      <c r="AN107" s="6"/>
      <c r="AO107" s="6">
        <v>62.926947436399608</v>
      </c>
      <c r="AP107" s="6"/>
      <c r="AQ107" s="6"/>
      <c r="AR107" s="6"/>
      <c r="AS107" s="6"/>
      <c r="AT107" s="6">
        <v>16816.357450650146</v>
      </c>
      <c r="AU107" s="6"/>
      <c r="AV107" s="6"/>
      <c r="AW107" s="6"/>
      <c r="AX107" s="6"/>
      <c r="AY107" s="6">
        <v>21.717508564311345</v>
      </c>
      <c r="AZ107" s="6"/>
      <c r="BA107" s="6"/>
      <c r="BC107" s="6">
        <v>8.1201935786436918E-2</v>
      </c>
      <c r="BD107" s="6">
        <v>8.1016746598960548E-2</v>
      </c>
      <c r="BE107" s="6">
        <v>-1.8518918747637003E-4</v>
      </c>
      <c r="BF107" s="6">
        <v>1.7669141708343199E-2</v>
      </c>
      <c r="BG107" s="6"/>
      <c r="BH107" s="1">
        <v>26</v>
      </c>
      <c r="BI107" s="1">
        <v>77</v>
      </c>
      <c r="BJ107" s="1">
        <v>2</v>
      </c>
      <c r="BK107" s="1">
        <f t="shared" si="2"/>
        <v>67</v>
      </c>
      <c r="BL107" s="1">
        <f t="shared" si="3"/>
        <v>307</v>
      </c>
      <c r="BM107" s="36"/>
      <c r="BN107" s="37"/>
      <c r="BO107" s="15"/>
      <c r="BP107" s="1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</row>
    <row r="108" spans="1:133" s="8" customFormat="1">
      <c r="A108">
        <v>59</v>
      </c>
      <c r="B108">
        <v>3</v>
      </c>
      <c r="C108" t="s">
        <v>806</v>
      </c>
      <c r="D108" t="s">
        <v>25</v>
      </c>
      <c r="E108"/>
      <c r="F108"/>
      <c r="G108">
        <v>0.5</v>
      </c>
      <c r="H108">
        <v>0.5</v>
      </c>
      <c r="I108">
        <v>53</v>
      </c>
      <c r="J108">
        <v>260</v>
      </c>
      <c r="K108"/>
      <c r="L108">
        <v>73</v>
      </c>
      <c r="M108">
        <v>0.45600000000000002</v>
      </c>
      <c r="N108">
        <v>0.498</v>
      </c>
      <c r="O108">
        <v>4.2000000000000003E-2</v>
      </c>
      <c r="P108"/>
      <c r="Q108">
        <v>0</v>
      </c>
      <c r="R108">
        <v>1</v>
      </c>
      <c r="S108">
        <v>0</v>
      </c>
      <c r="T108">
        <v>0</v>
      </c>
      <c r="U108"/>
      <c r="V108">
        <v>0</v>
      </c>
      <c r="W108"/>
      <c r="X108"/>
      <c r="Y108" s="35">
        <v>44148</v>
      </c>
      <c r="Z108" s="31">
        <v>0.85439814814814818</v>
      </c>
      <c r="AA108"/>
      <c r="AB108" s="8">
        <v>1</v>
      </c>
      <c r="AC108" s="2"/>
      <c r="AD108" s="2">
        <v>7.1282290875922943E-2</v>
      </c>
      <c r="AE108" s="2">
        <v>5.5526063825456065E-2</v>
      </c>
      <c r="AF108" s="2">
        <v>-1.5756227050466878E-2</v>
      </c>
      <c r="AG108" s="2">
        <v>1.5750493026468328E-2</v>
      </c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C108" s="6"/>
      <c r="BD108" s="6"/>
      <c r="BE108" s="6"/>
      <c r="BF108" s="6"/>
      <c r="BG108" s="6"/>
      <c r="BH108" s="1"/>
      <c r="BI108" s="1">
        <v>78</v>
      </c>
      <c r="BJ108" s="1">
        <v>3</v>
      </c>
      <c r="BK108" s="1">
        <f t="shared" si="2"/>
        <v>53</v>
      </c>
      <c r="BL108" s="1">
        <f t="shared" si="3"/>
        <v>260</v>
      </c>
      <c r="BM108" s="36"/>
      <c r="BN108" s="37"/>
      <c r="BO108" s="15"/>
      <c r="BP108" s="1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</row>
    <row r="109" spans="1:133" s="8" customFormat="1">
      <c r="A109">
        <v>104</v>
      </c>
      <c r="B109">
        <v>3</v>
      </c>
      <c r="C109" t="s">
        <v>806</v>
      </c>
      <c r="D109" t="s">
        <v>25</v>
      </c>
      <c r="E109"/>
      <c r="F109"/>
      <c r="G109">
        <v>0.5</v>
      </c>
      <c r="H109">
        <v>0.5</v>
      </c>
      <c r="I109">
        <v>183</v>
      </c>
      <c r="J109">
        <v>285</v>
      </c>
      <c r="K109"/>
      <c r="L109">
        <v>48</v>
      </c>
      <c r="M109">
        <v>0.55600000000000005</v>
      </c>
      <c r="N109">
        <v>0.52</v>
      </c>
      <c r="O109">
        <v>0</v>
      </c>
      <c r="P109"/>
      <c r="Q109">
        <v>0</v>
      </c>
      <c r="R109">
        <v>1</v>
      </c>
      <c r="S109">
        <v>0</v>
      </c>
      <c r="T109">
        <v>0</v>
      </c>
      <c r="U109"/>
      <c r="V109">
        <v>0</v>
      </c>
      <c r="W109"/>
      <c r="X109"/>
      <c r="Y109" s="35">
        <v>44149</v>
      </c>
      <c r="Z109" s="31">
        <v>0.18188657407407408</v>
      </c>
      <c r="AA109"/>
      <c r="AB109" s="8">
        <v>1</v>
      </c>
      <c r="AC109" s="2"/>
      <c r="AD109" s="2">
        <v>0.25550426778546803</v>
      </c>
      <c r="AE109" s="2">
        <v>8.264381145684381E-2</v>
      </c>
      <c r="AF109" s="2">
        <v>-0.17286045632862423</v>
      </c>
      <c r="AG109" s="2">
        <v>1.35702104334287E-2</v>
      </c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C109" s="6"/>
      <c r="BD109" s="6"/>
      <c r="BE109" s="6"/>
      <c r="BF109" s="6"/>
      <c r="BG109" s="6"/>
      <c r="BH109" s="1"/>
      <c r="BI109" s="1">
        <v>79</v>
      </c>
      <c r="BJ109" s="1">
        <v>1</v>
      </c>
      <c r="BK109" s="1" t="e">
        <f t="shared" si="2"/>
        <v>#N/A</v>
      </c>
      <c r="BL109" s="1" t="e">
        <f t="shared" si="3"/>
        <v>#N/A</v>
      </c>
      <c r="BM109" s="36"/>
      <c r="BN109" s="37"/>
      <c r="BO109" s="15"/>
      <c r="BP109" s="1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</row>
    <row r="110" spans="1:133" s="8" customFormat="1">
      <c r="A110">
        <v>105</v>
      </c>
      <c r="B110">
        <v>3</v>
      </c>
      <c r="C110" t="s">
        <v>806</v>
      </c>
      <c r="D110" t="s">
        <v>25</v>
      </c>
      <c r="E110"/>
      <c r="F110"/>
      <c r="G110">
        <v>0.5</v>
      </c>
      <c r="H110">
        <v>0.5</v>
      </c>
      <c r="I110">
        <v>47</v>
      </c>
      <c r="J110">
        <v>246</v>
      </c>
      <c r="K110"/>
      <c r="L110">
        <v>0</v>
      </c>
      <c r="M110">
        <v>0.45100000000000001</v>
      </c>
      <c r="N110">
        <v>0.48699999999999999</v>
      </c>
      <c r="O110">
        <v>3.5999999999999997E-2</v>
      </c>
      <c r="P110"/>
      <c r="Q110">
        <v>0</v>
      </c>
      <c r="R110">
        <v>1</v>
      </c>
      <c r="S110">
        <v>0</v>
      </c>
      <c r="T110">
        <v>0</v>
      </c>
      <c r="U110"/>
      <c r="V110">
        <v>0</v>
      </c>
      <c r="W110"/>
      <c r="X110"/>
      <c r="Y110" s="35">
        <v>44149</v>
      </c>
      <c r="Z110" s="31">
        <v>0.18684027777777779</v>
      </c>
      <c r="AA110"/>
      <c r="AB110" s="8">
        <v>1</v>
      </c>
      <c r="AC110" s="2"/>
      <c r="AD110" s="2">
        <v>6.2779738095482401E-2</v>
      </c>
      <c r="AE110" s="2">
        <v>4.0340125151878917E-2</v>
      </c>
      <c r="AF110" s="2">
        <v>-2.2439612943603485E-2</v>
      </c>
      <c r="AG110" s="2">
        <v>9.3840678547926163E-3</v>
      </c>
      <c r="AH110" s="6"/>
      <c r="AI110" s="6"/>
      <c r="AJ110" s="6">
        <v>28.349197218199105</v>
      </c>
      <c r="AK110" s="6"/>
      <c r="AL110" s="6"/>
      <c r="AM110" s="6"/>
      <c r="AN110" s="6"/>
      <c r="AO110" s="6">
        <v>78.68179599340769</v>
      </c>
      <c r="AP110" s="6"/>
      <c r="AQ110" s="6"/>
      <c r="AR110" s="6"/>
      <c r="AS110" s="6"/>
      <c r="AT110" s="6">
        <v>27.620042032158619</v>
      </c>
      <c r="AU110" s="6"/>
      <c r="AV110" s="6"/>
      <c r="AW110" s="6"/>
      <c r="AX110" s="6"/>
      <c r="AY110" s="6">
        <v>36.473745992564247</v>
      </c>
      <c r="AZ110" s="6"/>
      <c r="BA110" s="6"/>
      <c r="BC110" s="6">
        <v>5.4985731380078569E-2</v>
      </c>
      <c r="BD110" s="6">
        <v>2.8950671146696052E-2</v>
      </c>
      <c r="BE110" s="6">
        <v>-2.6035060233382517E-2</v>
      </c>
      <c r="BF110" s="6">
        <v>1.1477139144110658E-2</v>
      </c>
      <c r="BG110" s="6"/>
      <c r="BH110" s="1">
        <v>27</v>
      </c>
      <c r="BI110" s="1">
        <v>80</v>
      </c>
      <c r="BJ110" s="1">
        <v>2</v>
      </c>
      <c r="BK110" s="1">
        <f t="shared" si="2"/>
        <v>47</v>
      </c>
      <c r="BL110" s="1">
        <f t="shared" si="3"/>
        <v>246</v>
      </c>
      <c r="BM110" s="36"/>
      <c r="BN110" s="37"/>
      <c r="BO110" s="15"/>
      <c r="BP110" s="1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</row>
    <row r="111" spans="1:133" s="8" customFormat="1">
      <c r="A111">
        <v>106</v>
      </c>
      <c r="B111">
        <v>3</v>
      </c>
      <c r="C111" t="s">
        <v>806</v>
      </c>
      <c r="D111" t="s">
        <v>25</v>
      </c>
      <c r="E111"/>
      <c r="F111"/>
      <c r="G111">
        <v>0.5</v>
      </c>
      <c r="H111">
        <v>0.5</v>
      </c>
      <c r="I111">
        <v>36</v>
      </c>
      <c r="J111">
        <v>225</v>
      </c>
      <c r="K111"/>
      <c r="L111">
        <v>48</v>
      </c>
      <c r="M111">
        <v>0.442</v>
      </c>
      <c r="N111">
        <v>0.46899999999999997</v>
      </c>
      <c r="O111">
        <v>2.7E-2</v>
      </c>
      <c r="P111"/>
      <c r="Q111">
        <v>0</v>
      </c>
      <c r="R111">
        <v>1</v>
      </c>
      <c r="S111">
        <v>0</v>
      </c>
      <c r="T111">
        <v>0</v>
      </c>
      <c r="U111"/>
      <c r="V111">
        <v>0</v>
      </c>
      <c r="W111"/>
      <c r="X111"/>
      <c r="Y111" s="35">
        <v>44149</v>
      </c>
      <c r="Z111" s="31">
        <v>0.19222222222222221</v>
      </c>
      <c r="AA111"/>
      <c r="AB111" s="8">
        <v>1</v>
      </c>
      <c r="AC111" s="2"/>
      <c r="AD111" s="2">
        <v>4.7191724664674736E-2</v>
      </c>
      <c r="AE111" s="2">
        <v>1.7561217141513187E-2</v>
      </c>
      <c r="AF111" s="2">
        <v>-2.9630507523161549E-2</v>
      </c>
      <c r="AG111" s="2">
        <v>1.35702104334287E-2</v>
      </c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C111" s="6"/>
      <c r="BD111" s="6"/>
      <c r="BE111" s="6"/>
      <c r="BF111" s="6"/>
      <c r="BG111" s="6"/>
      <c r="BH111" s="1"/>
      <c r="BI111" s="1">
        <v>81</v>
      </c>
      <c r="BJ111" s="1">
        <v>3</v>
      </c>
      <c r="BK111" s="1">
        <f t="shared" si="2"/>
        <v>36</v>
      </c>
      <c r="BL111" s="1">
        <f t="shared" si="3"/>
        <v>225</v>
      </c>
      <c r="BM111" s="36"/>
      <c r="BN111" s="37"/>
      <c r="BO111" s="15"/>
      <c r="BP111" s="1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</row>
    <row r="112" spans="1:133" s="8" customFormat="1">
      <c r="A112">
        <v>57</v>
      </c>
      <c r="B112">
        <v>3</v>
      </c>
      <c r="C112" t="s">
        <v>806</v>
      </c>
      <c r="D112" t="s">
        <v>25</v>
      </c>
      <c r="E112"/>
      <c r="F112"/>
      <c r="G112">
        <v>0.5</v>
      </c>
      <c r="H112">
        <v>0.5</v>
      </c>
      <c r="I112">
        <v>86</v>
      </c>
      <c r="J112">
        <v>324</v>
      </c>
      <c r="K112"/>
      <c r="L112">
        <v>17</v>
      </c>
      <c r="M112">
        <v>0.48099999999999998</v>
      </c>
      <c r="N112">
        <v>0.55300000000000005</v>
      </c>
      <c r="O112">
        <v>7.1999999999999995E-2</v>
      </c>
      <c r="P112"/>
      <c r="Q112">
        <v>0</v>
      </c>
      <c r="R112">
        <v>1</v>
      </c>
      <c r="S112">
        <v>0</v>
      </c>
      <c r="T112">
        <v>0</v>
      </c>
      <c r="U112"/>
      <c r="V112">
        <v>0</v>
      </c>
      <c r="W112"/>
      <c r="X112"/>
      <c r="Y112" s="35">
        <v>44152</v>
      </c>
      <c r="Z112" s="31">
        <v>0.98991898148148139</v>
      </c>
      <c r="AA112"/>
      <c r="AB112" s="8">
        <v>1</v>
      </c>
      <c r="AC112" s="2"/>
      <c r="AD112" s="2">
        <v>0.29876744178749504</v>
      </c>
      <c r="AE112" s="2">
        <v>0.51952818794593114</v>
      </c>
      <c r="AF112" s="2">
        <v>0.22076074615843611</v>
      </c>
      <c r="AG112" s="2">
        <v>2.3557729891793923E-2</v>
      </c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C112" s="6"/>
      <c r="BD112" s="6"/>
      <c r="BE112" s="6"/>
      <c r="BF112" s="6"/>
      <c r="BG112" s="6"/>
      <c r="BH112" s="1"/>
      <c r="BI112" s="1">
        <v>82</v>
      </c>
      <c r="BJ112" s="1">
        <v>1</v>
      </c>
      <c r="BK112" s="1" t="e">
        <f t="shared" si="2"/>
        <v>#N/A</v>
      </c>
      <c r="BL112" s="1" t="e">
        <f t="shared" si="3"/>
        <v>#N/A</v>
      </c>
      <c r="BM112" s="36"/>
      <c r="BN112" s="37"/>
      <c r="BO112" s="15"/>
      <c r="BP112" s="1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</row>
    <row r="113" spans="1:133" s="8" customFormat="1">
      <c r="A113">
        <v>58</v>
      </c>
      <c r="B113">
        <v>3</v>
      </c>
      <c r="C113" t="s">
        <v>806</v>
      </c>
      <c r="D113" t="s">
        <v>25</v>
      </c>
      <c r="E113"/>
      <c r="F113"/>
      <c r="G113">
        <v>0.5</v>
      </c>
      <c r="H113">
        <v>0.5</v>
      </c>
      <c r="I113">
        <v>10</v>
      </c>
      <c r="J113">
        <v>281</v>
      </c>
      <c r="K113"/>
      <c r="L113">
        <v>0</v>
      </c>
      <c r="M113">
        <v>0.42299999999999999</v>
      </c>
      <c r="N113">
        <v>0.51700000000000002</v>
      </c>
      <c r="O113">
        <v>9.4E-2</v>
      </c>
      <c r="P113"/>
      <c r="Q113">
        <v>0</v>
      </c>
      <c r="R113">
        <v>1</v>
      </c>
      <c r="S113">
        <v>0</v>
      </c>
      <c r="T113">
        <v>0</v>
      </c>
      <c r="U113"/>
      <c r="V113">
        <v>0</v>
      </c>
      <c r="W113"/>
      <c r="X113"/>
      <c r="Y113" s="35">
        <v>44152</v>
      </c>
      <c r="Z113" s="31">
        <v>0.99518518518518517</v>
      </c>
      <c r="AA113"/>
      <c r="AB113" s="8">
        <v>1</v>
      </c>
      <c r="AC113" s="2"/>
      <c r="AD113" s="2">
        <v>1.4381791197447291E-2</v>
      </c>
      <c r="AE113" s="2">
        <v>0.49182141775789495</v>
      </c>
      <c r="AF113" s="2">
        <v>0.47743962656044764</v>
      </c>
      <c r="AG113" s="2">
        <v>2.2581793268469499E-2</v>
      </c>
      <c r="AH113" s="6"/>
      <c r="AI113" s="6"/>
      <c r="AJ113" s="6">
        <v>29.909411021157194</v>
      </c>
      <c r="AK113" s="6"/>
      <c r="AL113" s="6"/>
      <c r="AM113" s="6"/>
      <c r="AN113" s="6"/>
      <c r="AO113" s="6">
        <v>1.0536148589690932</v>
      </c>
      <c r="AP113" s="6"/>
      <c r="AQ113" s="6"/>
      <c r="AR113" s="6"/>
      <c r="AS113" s="6"/>
      <c r="AT113" s="6">
        <v>0.29635684168229748</v>
      </c>
      <c r="AU113" s="6"/>
      <c r="AV113" s="6"/>
      <c r="AW113" s="6"/>
      <c r="AX113" s="6"/>
      <c r="AY113" s="6">
        <v>0</v>
      </c>
      <c r="AZ113" s="6"/>
      <c r="BA113" s="6"/>
      <c r="BC113" s="6">
        <v>1.2510832969881185E-2</v>
      </c>
      <c r="BD113" s="6">
        <v>0.48924404378691488</v>
      </c>
      <c r="BE113" s="6">
        <v>0.47673321081703368</v>
      </c>
      <c r="BF113" s="6">
        <v>2.2581793268469499E-2</v>
      </c>
      <c r="BG113" s="6"/>
      <c r="BH113" s="1">
        <v>28</v>
      </c>
      <c r="BI113" s="1">
        <v>83</v>
      </c>
      <c r="BJ113" s="1">
        <v>2</v>
      </c>
      <c r="BK113" s="1">
        <f t="shared" si="2"/>
        <v>10</v>
      </c>
      <c r="BL113" s="1">
        <f t="shared" si="3"/>
        <v>281</v>
      </c>
      <c r="BM113" s="36"/>
      <c r="BN113" s="37"/>
      <c r="BO113" s="15"/>
      <c r="BP113" s="1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</row>
    <row r="114" spans="1:133" s="8" customFormat="1">
      <c r="A114">
        <v>59</v>
      </c>
      <c r="B114">
        <v>3</v>
      </c>
      <c r="C114" t="s">
        <v>806</v>
      </c>
      <c r="D114" t="s">
        <v>25</v>
      </c>
      <c r="E114"/>
      <c r="F114"/>
      <c r="G114">
        <v>0.5</v>
      </c>
      <c r="H114">
        <v>0.5</v>
      </c>
      <c r="I114">
        <v>9</v>
      </c>
      <c r="J114">
        <v>273</v>
      </c>
      <c r="K114"/>
      <c r="L114">
        <v>0</v>
      </c>
      <c r="M114">
        <v>0.42099999999999999</v>
      </c>
      <c r="N114">
        <v>0.51</v>
      </c>
      <c r="O114">
        <v>8.7999999999999995E-2</v>
      </c>
      <c r="P114"/>
      <c r="Q114">
        <v>0</v>
      </c>
      <c r="R114">
        <v>1</v>
      </c>
      <c r="S114">
        <v>0</v>
      </c>
      <c r="T114">
        <v>0</v>
      </c>
      <c r="U114"/>
      <c r="V114">
        <v>0</v>
      </c>
      <c r="W114"/>
      <c r="X114"/>
      <c r="Y114" s="35">
        <v>44153</v>
      </c>
      <c r="Z114" s="31">
        <v>8.564814814814815E-4</v>
      </c>
      <c r="AA114"/>
      <c r="AB114" s="8">
        <v>1</v>
      </c>
      <c r="AC114" s="2"/>
      <c r="AD114" s="2">
        <v>1.063987474231508E-2</v>
      </c>
      <c r="AE114" s="2">
        <v>0.48666666981593476</v>
      </c>
      <c r="AF114" s="2">
        <v>0.47602679507361967</v>
      </c>
      <c r="AG114" s="2">
        <v>2.2581793268469499E-2</v>
      </c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C114" s="6"/>
      <c r="BD114" s="6"/>
      <c r="BE114" s="6"/>
      <c r="BF114" s="6"/>
      <c r="BG114" s="6"/>
      <c r="BH114" s="1"/>
      <c r="BI114" s="1">
        <v>84</v>
      </c>
      <c r="BJ114" s="1">
        <v>3</v>
      </c>
      <c r="BK114" s="1">
        <f t="shared" si="2"/>
        <v>9</v>
      </c>
      <c r="BL114" s="1">
        <f t="shared" si="3"/>
        <v>273</v>
      </c>
      <c r="BM114" s="36"/>
      <c r="BN114" s="37"/>
      <c r="BO114" s="15"/>
      <c r="BP114" s="1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</row>
    <row r="115" spans="1:133" s="8" customFormat="1">
      <c r="A115">
        <v>104</v>
      </c>
      <c r="B115">
        <v>3</v>
      </c>
      <c r="C115" t="s">
        <v>806</v>
      </c>
      <c r="D115" t="s">
        <v>25</v>
      </c>
      <c r="E115"/>
      <c r="F115"/>
      <c r="G115">
        <v>0.5</v>
      </c>
      <c r="H115">
        <v>0.5</v>
      </c>
      <c r="I115">
        <v>49</v>
      </c>
      <c r="J115">
        <v>381</v>
      </c>
      <c r="K115"/>
      <c r="L115">
        <v>135</v>
      </c>
      <c r="M115">
        <v>0.45300000000000001</v>
      </c>
      <c r="N115">
        <v>0.60099999999999998</v>
      </c>
      <c r="O115">
        <v>0.14899999999999999</v>
      </c>
      <c r="P115"/>
      <c r="Q115">
        <v>0</v>
      </c>
      <c r="R115">
        <v>1</v>
      </c>
      <c r="S115">
        <v>0</v>
      </c>
      <c r="T115">
        <v>0</v>
      </c>
      <c r="U115"/>
      <c r="V115">
        <v>0</v>
      </c>
      <c r="W115"/>
      <c r="X115"/>
      <c r="Y115" s="35">
        <v>44153</v>
      </c>
      <c r="Z115" s="31">
        <v>0.38035879629629626</v>
      </c>
      <c r="AA115"/>
      <c r="AB115" s="8">
        <v>1</v>
      </c>
      <c r="AC115" s="2"/>
      <c r="AD115" s="2">
        <v>0.16031653294760337</v>
      </c>
      <c r="AE115" s="2">
        <v>0.55625576703239765</v>
      </c>
      <c r="AF115" s="2">
        <v>0.39593923408479426</v>
      </c>
      <c r="AG115" s="2">
        <v>3.0331878218398726E-2</v>
      </c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C115" s="6"/>
      <c r="BD115" s="6"/>
      <c r="BE115" s="6"/>
      <c r="BF115" s="6"/>
      <c r="BG115" s="6"/>
      <c r="BH115" s="1"/>
      <c r="BI115" s="1">
        <v>85</v>
      </c>
      <c r="BJ115" s="1">
        <v>1</v>
      </c>
      <c r="BK115" s="1" t="e">
        <f t="shared" si="2"/>
        <v>#N/A</v>
      </c>
      <c r="BL115" s="1" t="e">
        <f t="shared" si="3"/>
        <v>#N/A</v>
      </c>
      <c r="BM115" s="36"/>
      <c r="BN115" s="37"/>
      <c r="BO115" s="15"/>
      <c r="BP115" s="1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</row>
    <row r="116" spans="1:133" s="8" customFormat="1">
      <c r="A116">
        <v>105</v>
      </c>
      <c r="B116">
        <v>3</v>
      </c>
      <c r="C116" t="s">
        <v>806</v>
      </c>
      <c r="D116" t="s">
        <v>25</v>
      </c>
      <c r="E116"/>
      <c r="F116"/>
      <c r="G116">
        <v>0.5</v>
      </c>
      <c r="H116">
        <v>0.5</v>
      </c>
      <c r="I116">
        <v>1</v>
      </c>
      <c r="J116">
        <v>304</v>
      </c>
      <c r="K116"/>
      <c r="L116">
        <v>65</v>
      </c>
      <c r="M116">
        <v>0.41599999999999998</v>
      </c>
      <c r="N116">
        <v>0.53600000000000003</v>
      </c>
      <c r="O116">
        <v>0.12</v>
      </c>
      <c r="P116"/>
      <c r="Q116">
        <v>0</v>
      </c>
      <c r="R116">
        <v>1</v>
      </c>
      <c r="S116">
        <v>0</v>
      </c>
      <c r="T116">
        <v>0</v>
      </c>
      <c r="U116"/>
      <c r="V116">
        <v>0</v>
      </c>
      <c r="W116"/>
      <c r="X116"/>
      <c r="Y116" s="35">
        <v>44153</v>
      </c>
      <c r="Z116" s="31">
        <v>0.3856134259259259</v>
      </c>
      <c r="AA116"/>
      <c r="AB116" s="8">
        <v>1</v>
      </c>
      <c r="AC116" s="2"/>
      <c r="AD116" s="2">
        <v>-1.9295456898742576E-2</v>
      </c>
      <c r="AE116" s="2">
        <v>0.50664131809103052</v>
      </c>
      <c r="AF116" s="2">
        <v>0.52593677498977309</v>
      </c>
      <c r="AG116" s="2">
        <v>2.6313315651768757E-2</v>
      </c>
      <c r="AH116" s="6"/>
      <c r="AI116" s="6"/>
      <c r="AJ116" s="6">
        <v>0</v>
      </c>
      <c r="AK116" s="6"/>
      <c r="AL116" s="6"/>
      <c r="AM116" s="6"/>
      <c r="AN116" s="6"/>
      <c r="AO116" s="6">
        <v>3.889583870713258</v>
      </c>
      <c r="AP116" s="6"/>
      <c r="AQ116" s="6"/>
      <c r="AR116" s="6"/>
      <c r="AS116" s="6"/>
      <c r="AT116" s="6">
        <v>3.744212142641842</v>
      </c>
      <c r="AU116" s="6"/>
      <c r="AV116" s="6"/>
      <c r="AW116" s="6"/>
      <c r="AX116" s="6"/>
      <c r="AY116" s="6">
        <v>3.6413801094605671</v>
      </c>
      <c r="AZ116" s="6"/>
      <c r="BA116" s="6"/>
      <c r="BC116" s="6">
        <v>-1.9295456898742576E-2</v>
      </c>
      <c r="BD116" s="6">
        <v>0.49697616569985514</v>
      </c>
      <c r="BE116" s="6">
        <v>0.51627162259859771</v>
      </c>
      <c r="BF116" s="6">
        <v>2.6801283963430969E-2</v>
      </c>
      <c r="BG116" s="6"/>
      <c r="BH116" s="1">
        <v>29</v>
      </c>
      <c r="BI116" s="1">
        <v>86</v>
      </c>
      <c r="BJ116" s="1">
        <v>2</v>
      </c>
      <c r="BK116" s="1">
        <f t="shared" si="2"/>
        <v>1</v>
      </c>
      <c r="BL116" s="1">
        <f t="shared" si="3"/>
        <v>304</v>
      </c>
      <c r="BM116" s="36"/>
      <c r="BN116" s="37"/>
      <c r="BO116" s="15"/>
      <c r="BP116" s="1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</row>
    <row r="117" spans="1:133" s="8" customFormat="1">
      <c r="A117">
        <v>106</v>
      </c>
      <c r="B117">
        <v>3</v>
      </c>
      <c r="C117" t="s">
        <v>806</v>
      </c>
      <c r="D117" t="s">
        <v>25</v>
      </c>
      <c r="E117"/>
      <c r="F117"/>
      <c r="G117">
        <v>0.5</v>
      </c>
      <c r="H117">
        <v>0.5</v>
      </c>
      <c r="I117">
        <v>1</v>
      </c>
      <c r="J117">
        <v>274</v>
      </c>
      <c r="K117"/>
      <c r="L117">
        <v>82</v>
      </c>
      <c r="M117">
        <v>0.41599999999999998</v>
      </c>
      <c r="N117">
        <v>0.51100000000000001</v>
      </c>
      <c r="O117">
        <v>9.5000000000000001E-2</v>
      </c>
      <c r="P117"/>
      <c r="Q117">
        <v>0</v>
      </c>
      <c r="R117">
        <v>1</v>
      </c>
      <c r="S117">
        <v>0</v>
      </c>
      <c r="T117">
        <v>0</v>
      </c>
      <c r="U117"/>
      <c r="V117">
        <v>0</v>
      </c>
      <c r="W117"/>
      <c r="X117"/>
      <c r="Y117" s="35">
        <v>44153</v>
      </c>
      <c r="Z117" s="31">
        <v>0.3913194444444445</v>
      </c>
      <c r="AA117"/>
      <c r="AB117" s="8">
        <v>1</v>
      </c>
      <c r="AC117" s="2"/>
      <c r="AD117" s="2">
        <v>-1.9295456898742576E-2</v>
      </c>
      <c r="AE117" s="2">
        <v>0.48731101330867976</v>
      </c>
      <c r="AF117" s="2">
        <v>0.50660647020742233</v>
      </c>
      <c r="AG117" s="2">
        <v>2.7289252275093177E-2</v>
      </c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C117" s="6"/>
      <c r="BD117" s="6"/>
      <c r="BE117" s="6"/>
      <c r="BF117" s="6"/>
      <c r="BG117" s="6"/>
      <c r="BH117" s="1"/>
      <c r="BI117" s="1">
        <v>87</v>
      </c>
      <c r="BJ117" s="1">
        <v>3</v>
      </c>
      <c r="BK117" s="1">
        <f t="shared" si="2"/>
        <v>1</v>
      </c>
      <c r="BL117" s="1">
        <f t="shared" si="3"/>
        <v>274</v>
      </c>
      <c r="BM117" s="36"/>
      <c r="BN117" s="37"/>
      <c r="BO117" s="15"/>
      <c r="BP117" s="1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</row>
    <row r="118" spans="1:133" s="8" customFormat="1">
      <c r="A118">
        <v>59</v>
      </c>
      <c r="B118">
        <v>3</v>
      </c>
      <c r="C118" t="s">
        <v>806</v>
      </c>
      <c r="D118" t="s">
        <v>25</v>
      </c>
      <c r="E118"/>
      <c r="F118"/>
      <c r="G118">
        <v>0.5</v>
      </c>
      <c r="H118">
        <v>0.5</v>
      </c>
      <c r="I118">
        <v>73</v>
      </c>
      <c r="J118">
        <v>224</v>
      </c>
      <c r="K118"/>
      <c r="L118">
        <v>29</v>
      </c>
      <c r="M118">
        <v>0.47099999999999997</v>
      </c>
      <c r="N118">
        <v>0.46800000000000003</v>
      </c>
      <c r="O118">
        <v>0</v>
      </c>
      <c r="P118"/>
      <c r="Q118">
        <v>0</v>
      </c>
      <c r="R118">
        <v>1</v>
      </c>
      <c r="S118">
        <v>0</v>
      </c>
      <c r="T118">
        <v>0</v>
      </c>
      <c r="U118"/>
      <c r="V118">
        <v>0</v>
      </c>
      <c r="W118"/>
      <c r="X118"/>
      <c r="Y118" s="35">
        <v>44235</v>
      </c>
      <c r="Z118" s="31">
        <v>0.89244212962962965</v>
      </c>
      <c r="AA118"/>
      <c r="AB118" s="8">
        <v>1</v>
      </c>
      <c r="AC118" s="2"/>
      <c r="AD118" s="2">
        <v>6.6394800000000222E-3</v>
      </c>
      <c r="AE118" s="2">
        <v>0.19835074688386559</v>
      </c>
      <c r="AF118" s="2">
        <v>0.19171126688386556</v>
      </c>
      <c r="AG118" s="2">
        <v>-6.0227933214695595E-3</v>
      </c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C118" s="6"/>
      <c r="BD118" s="6"/>
      <c r="BE118" s="6"/>
      <c r="BF118" s="6"/>
      <c r="BG118" s="6"/>
      <c r="BH118" s="1"/>
      <c r="BI118" s="1">
        <v>88</v>
      </c>
      <c r="BJ118" s="1">
        <v>1</v>
      </c>
      <c r="BK118" s="1" t="e">
        <f t="shared" si="2"/>
        <v>#N/A</v>
      </c>
      <c r="BL118" s="1" t="e">
        <f t="shared" si="3"/>
        <v>#N/A</v>
      </c>
      <c r="BM118" s="36"/>
      <c r="BN118" s="37"/>
      <c r="BO118" s="15"/>
      <c r="BP118" s="1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</row>
    <row r="119" spans="1:133" s="8" customFormat="1">
      <c r="A119">
        <v>60</v>
      </c>
      <c r="B119">
        <v>3</v>
      </c>
      <c r="C119" t="s">
        <v>806</v>
      </c>
      <c r="D119" t="s">
        <v>25</v>
      </c>
      <c r="E119"/>
      <c r="F119"/>
      <c r="G119">
        <v>0.5</v>
      </c>
      <c r="H119">
        <v>0.5</v>
      </c>
      <c r="I119">
        <v>61</v>
      </c>
      <c r="J119">
        <v>186</v>
      </c>
      <c r="K119"/>
      <c r="L119">
        <v>43</v>
      </c>
      <c r="M119">
        <v>0.46200000000000002</v>
      </c>
      <c r="N119">
        <v>0.436</v>
      </c>
      <c r="O119">
        <v>0</v>
      </c>
      <c r="P119"/>
      <c r="Q119">
        <v>0</v>
      </c>
      <c r="R119">
        <v>1</v>
      </c>
      <c r="S119">
        <v>0</v>
      </c>
      <c r="T119">
        <v>0</v>
      </c>
      <c r="U119"/>
      <c r="V119">
        <v>0</v>
      </c>
      <c r="W119"/>
      <c r="X119"/>
      <c r="Y119" s="35">
        <v>44235</v>
      </c>
      <c r="Z119" s="31">
        <v>0.89739583333333339</v>
      </c>
      <c r="AA119"/>
      <c r="AB119" s="8">
        <v>1</v>
      </c>
      <c r="AC119" s="2"/>
      <c r="AD119" s="2">
        <v>-1.7553479999999993E-2</v>
      </c>
      <c r="AE119" s="2">
        <v>0.17192136499470889</v>
      </c>
      <c r="AF119" s="2">
        <v>0.18947484499470887</v>
      </c>
      <c r="AG119" s="2">
        <v>-5.0555948259420457E-3</v>
      </c>
      <c r="AH119" s="6"/>
      <c r="AI119" s="6"/>
      <c r="AJ119" s="6">
        <v>130.796042554953</v>
      </c>
      <c r="AK119" s="6"/>
      <c r="AL119" s="6"/>
      <c r="AM119" s="6"/>
      <c r="AN119" s="6"/>
      <c r="AO119" s="6">
        <v>7.026104930124788</v>
      </c>
      <c r="AP119" s="6"/>
      <c r="AQ119" s="6"/>
      <c r="AR119" s="6"/>
      <c r="AS119" s="6"/>
      <c r="AT119" s="6">
        <v>34.455198576284367</v>
      </c>
      <c r="AU119" s="6"/>
      <c r="AV119" s="6"/>
      <c r="AW119" s="6"/>
      <c r="AX119" s="6"/>
      <c r="AY119" s="6">
        <v>45.41676265186296</v>
      </c>
      <c r="AZ119" s="6"/>
      <c r="BA119" s="6"/>
      <c r="BC119" s="6">
        <v>-5.0729699999999989E-2</v>
      </c>
      <c r="BD119" s="6">
        <v>0.17818095544214074</v>
      </c>
      <c r="BE119" s="6">
        <v>0.22891065544214073</v>
      </c>
      <c r="BF119" s="6">
        <v>-6.5409353726450124E-3</v>
      </c>
      <c r="BG119" s="6"/>
      <c r="BH119" s="1">
        <v>30</v>
      </c>
      <c r="BI119" s="1">
        <v>89</v>
      </c>
      <c r="BJ119" s="1">
        <v>2</v>
      </c>
      <c r="BK119" s="1">
        <f t="shared" si="2"/>
        <v>61</v>
      </c>
      <c r="BL119" s="1">
        <f t="shared" si="3"/>
        <v>186</v>
      </c>
      <c r="BM119" s="36"/>
      <c r="BN119" s="37"/>
      <c r="BO119" s="15"/>
      <c r="BP119" s="1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</row>
    <row r="120" spans="1:133" s="8" customFormat="1">
      <c r="A120">
        <v>61</v>
      </c>
      <c r="B120">
        <v>3</v>
      </c>
      <c r="C120" t="s">
        <v>806</v>
      </c>
      <c r="D120" t="s">
        <v>25</v>
      </c>
      <c r="E120"/>
      <c r="F120"/>
      <c r="G120">
        <v>0.5</v>
      </c>
      <c r="H120">
        <v>0.5</v>
      </c>
      <c r="I120">
        <v>28</v>
      </c>
      <c r="J120">
        <v>204</v>
      </c>
      <c r="K120"/>
      <c r="L120">
        <v>0</v>
      </c>
      <c r="M120">
        <v>0.436</v>
      </c>
      <c r="N120">
        <v>0.45100000000000001</v>
      </c>
      <c r="O120">
        <v>1.4999999999999999E-2</v>
      </c>
      <c r="P120"/>
      <c r="Q120">
        <v>0</v>
      </c>
      <c r="R120">
        <v>1</v>
      </c>
      <c r="S120">
        <v>0</v>
      </c>
      <c r="T120">
        <v>0</v>
      </c>
      <c r="U120"/>
      <c r="V120">
        <v>0</v>
      </c>
      <c r="W120"/>
      <c r="X120"/>
      <c r="Y120" s="35">
        <v>44235</v>
      </c>
      <c r="Z120" s="31">
        <v>0.90276620370370375</v>
      </c>
      <c r="AA120"/>
      <c r="AB120" s="8">
        <v>1</v>
      </c>
      <c r="AC120" s="2"/>
      <c r="AD120" s="2">
        <v>-8.3905919999999981E-2</v>
      </c>
      <c r="AE120" s="2">
        <v>0.18444054588957259</v>
      </c>
      <c r="AF120" s="2">
        <v>0.26834646588957256</v>
      </c>
      <c r="AG120" s="2">
        <v>-8.0262759193479791E-3</v>
      </c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C120" s="6"/>
      <c r="BD120" s="6"/>
      <c r="BE120" s="6"/>
      <c r="BF120" s="6"/>
      <c r="BG120" s="6"/>
      <c r="BH120" s="1"/>
      <c r="BI120" s="1">
        <v>90</v>
      </c>
      <c r="BJ120" s="1">
        <v>3</v>
      </c>
      <c r="BK120" s="1">
        <f t="shared" si="2"/>
        <v>28</v>
      </c>
      <c r="BL120" s="1">
        <f t="shared" si="3"/>
        <v>204</v>
      </c>
      <c r="BM120" s="36"/>
      <c r="BN120" s="37"/>
      <c r="BO120" s="15"/>
      <c r="BP120" s="1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</row>
    <row r="121" spans="1:133" s="8" customFormat="1">
      <c r="A121">
        <v>106</v>
      </c>
      <c r="B121">
        <v>3</v>
      </c>
      <c r="C121" t="s">
        <v>806</v>
      </c>
      <c r="D121" t="s">
        <v>25</v>
      </c>
      <c r="E121"/>
      <c r="F121"/>
      <c r="G121">
        <v>0.5</v>
      </c>
      <c r="H121">
        <v>0.5</v>
      </c>
      <c r="I121">
        <v>98</v>
      </c>
      <c r="J121">
        <v>221</v>
      </c>
      <c r="K121"/>
      <c r="L121">
        <v>51</v>
      </c>
      <c r="M121">
        <v>0.49</v>
      </c>
      <c r="N121">
        <v>0.46600000000000003</v>
      </c>
      <c r="O121">
        <v>0</v>
      </c>
      <c r="P121"/>
      <c r="Q121">
        <v>0</v>
      </c>
      <c r="R121">
        <v>1</v>
      </c>
      <c r="S121">
        <v>0</v>
      </c>
      <c r="T121">
        <v>0</v>
      </c>
      <c r="U121"/>
      <c r="V121">
        <v>0</v>
      </c>
      <c r="W121"/>
      <c r="X121"/>
      <c r="Y121" s="35">
        <v>44236</v>
      </c>
      <c r="Z121" s="31">
        <v>0.2215625</v>
      </c>
      <c r="AA121"/>
      <c r="AB121" s="8">
        <v>1</v>
      </c>
      <c r="AC121" s="2"/>
      <c r="AD121" s="2">
        <v>5.7152480000000019E-2</v>
      </c>
      <c r="AE121" s="2">
        <v>0.19626421673472164</v>
      </c>
      <c r="AF121" s="2">
        <v>0.1391117367347216</v>
      </c>
      <c r="AG121" s="2">
        <v>-4.5029099713548961E-3</v>
      </c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C121" s="6"/>
      <c r="BD121" s="6"/>
      <c r="BE121" s="6"/>
      <c r="BF121" s="6"/>
      <c r="BG121" s="6"/>
      <c r="BH121" s="1"/>
      <c r="BI121" s="1">
        <v>91</v>
      </c>
      <c r="BJ121" s="1">
        <v>1</v>
      </c>
      <c r="BK121" s="1" t="e">
        <f t="shared" si="2"/>
        <v>#N/A</v>
      </c>
      <c r="BL121" s="1" t="e">
        <f t="shared" si="3"/>
        <v>#N/A</v>
      </c>
      <c r="BM121" s="36"/>
      <c r="BN121" s="37"/>
      <c r="BO121" s="15"/>
      <c r="BP121" s="1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</row>
    <row r="122" spans="1:133" s="8" customFormat="1">
      <c r="A122">
        <v>107</v>
      </c>
      <c r="B122">
        <v>3</v>
      </c>
      <c r="C122" t="s">
        <v>806</v>
      </c>
      <c r="D122" t="s">
        <v>25</v>
      </c>
      <c r="E122"/>
      <c r="F122"/>
      <c r="G122">
        <v>0.5</v>
      </c>
      <c r="H122">
        <v>0.5</v>
      </c>
      <c r="I122">
        <v>14</v>
      </c>
      <c r="J122">
        <v>206</v>
      </c>
      <c r="K122"/>
      <c r="L122">
        <v>97</v>
      </c>
      <c r="M122">
        <v>0.42499999999999999</v>
      </c>
      <c r="N122">
        <v>0.45300000000000001</v>
      </c>
      <c r="O122">
        <v>2.8000000000000001E-2</v>
      </c>
      <c r="P122"/>
      <c r="Q122">
        <v>0</v>
      </c>
      <c r="R122">
        <v>1</v>
      </c>
      <c r="S122">
        <v>0</v>
      </c>
      <c r="T122">
        <v>0</v>
      </c>
      <c r="U122"/>
      <c r="V122">
        <v>0</v>
      </c>
      <c r="W122"/>
      <c r="X122"/>
      <c r="Y122" s="35">
        <v>44236</v>
      </c>
      <c r="Z122" s="31">
        <v>0.22649305555555554</v>
      </c>
      <c r="AA122"/>
      <c r="AB122" s="8">
        <v>1</v>
      </c>
      <c r="AC122" s="2"/>
      <c r="AD122" s="2">
        <v>-0.11197647999999999</v>
      </c>
      <c r="AE122" s="2">
        <v>0.18583156598900188</v>
      </c>
      <c r="AF122" s="2">
        <v>0.2978080459890019</v>
      </c>
      <c r="AG122" s="2">
        <v>-1.3249720574787826E-3</v>
      </c>
      <c r="AH122" s="6"/>
      <c r="AI122" s="6"/>
      <c r="AJ122" s="6">
        <v>63.823621367510704</v>
      </c>
      <c r="AK122" s="6"/>
      <c r="AL122" s="6"/>
      <c r="AM122" s="6"/>
      <c r="AN122" s="6"/>
      <c r="AO122" s="6">
        <v>6.1664029938478091</v>
      </c>
      <c r="AP122" s="6"/>
      <c r="AQ122" s="6"/>
      <c r="AR122" s="6"/>
      <c r="AS122" s="6"/>
      <c r="AT122" s="6">
        <v>15.310851864975607</v>
      </c>
      <c r="AU122" s="6"/>
      <c r="AV122" s="6"/>
      <c r="AW122" s="6"/>
      <c r="AX122" s="6"/>
      <c r="AY122" s="6">
        <v>90.964137171254535</v>
      </c>
      <c r="AZ122" s="6"/>
      <c r="BA122" s="6"/>
      <c r="BC122" s="6">
        <v>-8.4887379999999985E-2</v>
      </c>
      <c r="BD122" s="6">
        <v>0.19174340141157642</v>
      </c>
      <c r="BE122" s="6">
        <v>0.27663078141157643</v>
      </c>
      <c r="BF122" s="6">
        <v>-2.430341766653083E-3</v>
      </c>
      <c r="BG122" s="6"/>
      <c r="BH122" s="1">
        <v>31</v>
      </c>
      <c r="BI122" s="1">
        <v>92</v>
      </c>
      <c r="BJ122" s="1">
        <v>2</v>
      </c>
      <c r="BK122" s="1">
        <f t="shared" si="2"/>
        <v>14</v>
      </c>
      <c r="BL122" s="1">
        <f t="shared" si="3"/>
        <v>206</v>
      </c>
      <c r="BM122" s="36"/>
      <c r="BN122" s="37"/>
      <c r="BO122" s="15"/>
      <c r="BP122" s="1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</row>
    <row r="123" spans="1:133" s="8" customFormat="1">
      <c r="A123">
        <v>108</v>
      </c>
      <c r="B123">
        <v>3</v>
      </c>
      <c r="C123" t="s">
        <v>806</v>
      </c>
      <c r="D123" t="s">
        <v>25</v>
      </c>
      <c r="E123"/>
      <c r="F123"/>
      <c r="G123">
        <v>0.5</v>
      </c>
      <c r="H123">
        <v>0.5</v>
      </c>
      <c r="I123">
        <v>41</v>
      </c>
      <c r="J123">
        <v>223</v>
      </c>
      <c r="K123"/>
      <c r="L123">
        <v>65</v>
      </c>
      <c r="M123">
        <v>0.44600000000000001</v>
      </c>
      <c r="N123">
        <v>0.46700000000000003</v>
      </c>
      <c r="O123">
        <v>2.1000000000000001E-2</v>
      </c>
      <c r="P123"/>
      <c r="Q123">
        <v>0</v>
      </c>
      <c r="R123">
        <v>1</v>
      </c>
      <c r="S123">
        <v>0</v>
      </c>
      <c r="T123">
        <v>0</v>
      </c>
      <c r="U123"/>
      <c r="V123">
        <v>0</v>
      </c>
      <c r="W123"/>
      <c r="X123"/>
      <c r="Y123" s="35">
        <v>44236</v>
      </c>
      <c r="Z123" s="31">
        <v>0.23193287037037036</v>
      </c>
      <c r="AA123"/>
      <c r="AB123" s="8">
        <v>1</v>
      </c>
      <c r="AC123" s="2"/>
      <c r="AD123" s="2">
        <v>-5.7798279999999987E-2</v>
      </c>
      <c r="AE123" s="2">
        <v>0.19765523683415095</v>
      </c>
      <c r="AF123" s="2">
        <v>0.25545351683415096</v>
      </c>
      <c r="AG123" s="2">
        <v>-3.5357114758273835E-3</v>
      </c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C123" s="6"/>
      <c r="BD123" s="6"/>
      <c r="BE123" s="6"/>
      <c r="BF123" s="6"/>
      <c r="BG123" s="6"/>
      <c r="BH123" s="1"/>
      <c r="BI123" s="1">
        <v>93</v>
      </c>
      <c r="BJ123" s="1">
        <v>3</v>
      </c>
      <c r="BK123" s="1">
        <f t="shared" si="2"/>
        <v>41</v>
      </c>
      <c r="BL123" s="1">
        <f t="shared" si="3"/>
        <v>223</v>
      </c>
      <c r="BM123" s="36"/>
      <c r="BN123" s="37"/>
      <c r="BO123" s="15"/>
      <c r="BP123" s="1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</row>
    <row r="124" spans="1:133" s="8" customFormat="1">
      <c r="A124">
        <v>59</v>
      </c>
      <c r="B124">
        <v>3</v>
      </c>
      <c r="C124" t="s">
        <v>806</v>
      </c>
      <c r="D124" t="s">
        <v>25</v>
      </c>
      <c r="E124"/>
      <c r="F124"/>
      <c r="G124">
        <v>0.5</v>
      </c>
      <c r="H124">
        <v>0.5</v>
      </c>
      <c r="I124">
        <v>63</v>
      </c>
      <c r="J124">
        <v>215</v>
      </c>
      <c r="K124"/>
      <c r="L124">
        <v>86</v>
      </c>
      <c r="M124">
        <v>0.46300000000000002</v>
      </c>
      <c r="N124">
        <v>0.46</v>
      </c>
      <c r="O124">
        <v>0</v>
      </c>
      <c r="P124"/>
      <c r="Q124">
        <v>0</v>
      </c>
      <c r="R124">
        <v>1</v>
      </c>
      <c r="S124">
        <v>0</v>
      </c>
      <c r="T124">
        <v>0</v>
      </c>
      <c r="U124"/>
      <c r="V124">
        <v>0</v>
      </c>
      <c r="W124"/>
      <c r="X124"/>
      <c r="Y124" s="35">
        <v>44237</v>
      </c>
      <c r="Z124" s="31">
        <v>4.0648148148148149E-2</v>
      </c>
      <c r="AA124"/>
      <c r="AB124" s="8">
        <v>1</v>
      </c>
      <c r="AC124" s="2"/>
      <c r="AD124" s="2">
        <v>0.2558960489712459</v>
      </c>
      <c r="AE124" s="2">
        <v>0.19209115643643374</v>
      </c>
      <c r="AF124" s="2">
        <v>-6.3804892534812169E-2</v>
      </c>
      <c r="AG124" s="2">
        <v>-2.0849137325361137E-3</v>
      </c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C124" s="6"/>
      <c r="BD124" s="6"/>
      <c r="BE124" s="6"/>
      <c r="BF124" s="6"/>
      <c r="BG124" s="6"/>
      <c r="BH124" s="1"/>
      <c r="BI124" s="1">
        <v>94</v>
      </c>
      <c r="BJ124" s="1">
        <v>1</v>
      </c>
      <c r="BK124" s="1" t="e">
        <f t="shared" si="2"/>
        <v>#N/A</v>
      </c>
      <c r="BL124" s="1" t="e">
        <f t="shared" si="3"/>
        <v>#N/A</v>
      </c>
      <c r="BM124" s="36"/>
      <c r="BN124" s="37"/>
      <c r="BO124" s="15"/>
      <c r="BP124" s="1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</row>
    <row r="125" spans="1:133" s="8" customFormat="1">
      <c r="A125">
        <v>60</v>
      </c>
      <c r="B125">
        <v>3</v>
      </c>
      <c r="C125" t="s">
        <v>806</v>
      </c>
      <c r="D125" t="s">
        <v>25</v>
      </c>
      <c r="E125"/>
      <c r="F125"/>
      <c r="G125">
        <v>0.5</v>
      </c>
      <c r="H125">
        <v>0.5</v>
      </c>
      <c r="I125">
        <v>13</v>
      </c>
      <c r="J125">
        <v>216</v>
      </c>
      <c r="K125"/>
      <c r="L125">
        <v>46</v>
      </c>
      <c r="M125">
        <v>0.42499999999999999</v>
      </c>
      <c r="N125">
        <v>0.46200000000000002</v>
      </c>
      <c r="O125">
        <v>3.6999999999999998E-2</v>
      </c>
      <c r="P125"/>
      <c r="Q125">
        <v>0</v>
      </c>
      <c r="R125">
        <v>1</v>
      </c>
      <c r="S125">
        <v>0</v>
      </c>
      <c r="T125">
        <v>0</v>
      </c>
      <c r="U125"/>
      <c r="V125">
        <v>0</v>
      </c>
      <c r="W125"/>
      <c r="X125"/>
      <c r="Y125" s="35">
        <v>44237</v>
      </c>
      <c r="Z125" s="31">
        <v>4.5601851851851859E-2</v>
      </c>
      <c r="AA125"/>
      <c r="AB125" s="8">
        <v>1</v>
      </c>
      <c r="AC125" s="2"/>
      <c r="AD125" s="2">
        <v>3.7793039959120221E-2</v>
      </c>
      <c r="AE125" s="2">
        <v>0.19278666648614842</v>
      </c>
      <c r="AF125" s="2">
        <v>0.15499362652702819</v>
      </c>
      <c r="AG125" s="2">
        <v>-4.8483380054718649E-3</v>
      </c>
      <c r="AH125" s="6"/>
      <c r="AI125" s="6"/>
      <c r="AJ125" s="6">
        <v>10.912224286566707</v>
      </c>
      <c r="AK125" s="6"/>
      <c r="AL125" s="6"/>
      <c r="AM125" s="6"/>
      <c r="AN125" s="6"/>
      <c r="AO125" s="6">
        <v>5.6103447908617623</v>
      </c>
      <c r="AP125" s="6"/>
      <c r="AQ125" s="6"/>
      <c r="AR125" s="6"/>
      <c r="AS125" s="6"/>
      <c r="AT125" s="6">
        <v>4.2721572080066794</v>
      </c>
      <c r="AU125" s="6"/>
      <c r="AV125" s="6"/>
      <c r="AW125" s="6"/>
      <c r="AX125" s="6"/>
      <c r="AY125" s="6">
        <v>14.535133594388066</v>
      </c>
      <c r="AZ125" s="6"/>
      <c r="BA125" s="6"/>
      <c r="BC125" s="6">
        <v>3.9974070049241479E-2</v>
      </c>
      <c r="BD125" s="6">
        <v>0.19835074688386561</v>
      </c>
      <c r="BE125" s="6">
        <v>0.15837667683462411</v>
      </c>
      <c r="BF125" s="6">
        <v>-5.2283088430005314E-3</v>
      </c>
      <c r="BG125" s="6"/>
      <c r="BH125" s="1">
        <v>32</v>
      </c>
      <c r="BI125" s="1">
        <v>95</v>
      </c>
      <c r="BJ125" s="1">
        <v>2</v>
      </c>
      <c r="BK125" s="1">
        <f t="shared" si="2"/>
        <v>13</v>
      </c>
      <c r="BL125" s="1">
        <f t="shared" si="3"/>
        <v>216</v>
      </c>
      <c r="BM125" s="36"/>
      <c r="BN125" s="37"/>
      <c r="BO125" s="15"/>
      <c r="BP125" s="1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</row>
    <row r="126" spans="1:133" s="8" customFormat="1">
      <c r="A126">
        <v>61</v>
      </c>
      <c r="B126">
        <v>3</v>
      </c>
      <c r="C126" t="s">
        <v>806</v>
      </c>
      <c r="D126" t="s">
        <v>25</v>
      </c>
      <c r="E126"/>
      <c r="F126"/>
      <c r="G126">
        <v>0.5</v>
      </c>
      <c r="H126">
        <v>0.5</v>
      </c>
      <c r="I126">
        <v>14</v>
      </c>
      <c r="J126">
        <v>232</v>
      </c>
      <c r="K126"/>
      <c r="L126">
        <v>35</v>
      </c>
      <c r="M126">
        <v>0.42599999999999999</v>
      </c>
      <c r="N126">
        <v>0.47499999999999998</v>
      </c>
      <c r="O126">
        <v>4.9000000000000002E-2</v>
      </c>
      <c r="P126"/>
      <c r="Q126">
        <v>0</v>
      </c>
      <c r="R126">
        <v>1</v>
      </c>
      <c r="S126">
        <v>0</v>
      </c>
      <c r="T126">
        <v>0</v>
      </c>
      <c r="U126"/>
      <c r="V126">
        <v>0</v>
      </c>
      <c r="W126"/>
      <c r="X126"/>
      <c r="Y126" s="35">
        <v>44237</v>
      </c>
      <c r="Z126" s="31">
        <v>5.1041666666666673E-2</v>
      </c>
      <c r="AA126"/>
      <c r="AB126" s="8">
        <v>1</v>
      </c>
      <c r="AC126" s="2"/>
      <c r="AD126" s="2">
        <v>4.2155100139362738E-2</v>
      </c>
      <c r="AE126" s="2">
        <v>0.20391482728158278</v>
      </c>
      <c r="AF126" s="2">
        <v>0.16175972714222003</v>
      </c>
      <c r="AG126" s="2">
        <v>-5.6082796805291971E-3</v>
      </c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C126" s="6"/>
      <c r="BD126" s="6"/>
      <c r="BE126" s="6"/>
      <c r="BF126" s="6"/>
      <c r="BG126" s="6"/>
      <c r="BH126" s="1"/>
      <c r="BI126" s="1">
        <v>96</v>
      </c>
      <c r="BJ126" s="1">
        <v>3</v>
      </c>
      <c r="BK126" s="1">
        <f t="shared" si="2"/>
        <v>14</v>
      </c>
      <c r="BL126" s="1">
        <f t="shared" si="3"/>
        <v>232</v>
      </c>
      <c r="BM126" s="36"/>
      <c r="BN126" s="37"/>
      <c r="BO126" s="15"/>
      <c r="BP126" s="1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</row>
    <row r="127" spans="1:133" s="8" customFormat="1">
      <c r="A127">
        <v>106</v>
      </c>
      <c r="B127">
        <v>3</v>
      </c>
      <c r="C127" t="s">
        <v>806</v>
      </c>
      <c r="D127" t="s">
        <v>25</v>
      </c>
      <c r="E127"/>
      <c r="F127"/>
      <c r="G127">
        <v>0.5</v>
      </c>
      <c r="H127">
        <v>0.5</v>
      </c>
      <c r="I127">
        <v>78</v>
      </c>
      <c r="J127">
        <v>172</v>
      </c>
      <c r="K127"/>
      <c r="L127">
        <v>77</v>
      </c>
      <c r="M127">
        <v>0.47499999999999998</v>
      </c>
      <c r="N127">
        <v>0.42399999999999999</v>
      </c>
      <c r="O127">
        <v>0</v>
      </c>
      <c r="P127"/>
      <c r="Q127">
        <v>0</v>
      </c>
      <c r="R127">
        <v>1</v>
      </c>
      <c r="S127">
        <v>0</v>
      </c>
      <c r="T127">
        <v>0</v>
      </c>
      <c r="U127"/>
      <c r="V127">
        <v>0</v>
      </c>
      <c r="W127"/>
      <c r="X127"/>
      <c r="Y127" s="35">
        <v>44237</v>
      </c>
      <c r="Z127" s="31">
        <v>0.38174768518518515</v>
      </c>
      <c r="AA127"/>
      <c r="AB127" s="8">
        <v>1</v>
      </c>
      <c r="AC127" s="2"/>
      <c r="AD127" s="2">
        <v>0.32132695167488362</v>
      </c>
      <c r="AE127" s="2">
        <v>0.1621842242987038</v>
      </c>
      <c r="AF127" s="2">
        <v>-0.15914272737617982</v>
      </c>
      <c r="AG127" s="2">
        <v>-2.7066841939466582E-3</v>
      </c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C127" s="6"/>
      <c r="BD127" s="6"/>
      <c r="BE127" s="6"/>
      <c r="BF127" s="6"/>
      <c r="BG127" s="6"/>
      <c r="BH127" s="1"/>
      <c r="BI127" s="1">
        <v>97</v>
      </c>
      <c r="BJ127" s="1">
        <v>1</v>
      </c>
      <c r="BK127" s="1" t="e">
        <f t="shared" si="2"/>
        <v>#N/A</v>
      </c>
      <c r="BL127" s="1" t="e">
        <f t="shared" si="3"/>
        <v>#N/A</v>
      </c>
      <c r="BM127" s="36"/>
      <c r="BN127" s="37"/>
      <c r="BO127" s="15"/>
      <c r="BP127" s="1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</row>
    <row r="128" spans="1:133" s="8" customFormat="1">
      <c r="A128">
        <v>107</v>
      </c>
      <c r="B128">
        <v>3</v>
      </c>
      <c r="C128" t="s">
        <v>806</v>
      </c>
      <c r="D128" t="s">
        <v>25</v>
      </c>
      <c r="E128"/>
      <c r="F128"/>
      <c r="G128">
        <v>0.5</v>
      </c>
      <c r="H128">
        <v>0.5</v>
      </c>
      <c r="I128">
        <v>2</v>
      </c>
      <c r="J128">
        <v>152</v>
      </c>
      <c r="K128"/>
      <c r="L128">
        <v>26</v>
      </c>
      <c r="M128">
        <v>0.41699999999999998</v>
      </c>
      <c r="N128">
        <v>0.40799999999999997</v>
      </c>
      <c r="O128">
        <v>0</v>
      </c>
      <c r="P128"/>
      <c r="Q128">
        <v>0</v>
      </c>
      <c r="R128">
        <v>1</v>
      </c>
      <c r="S128">
        <v>0</v>
      </c>
      <c r="T128">
        <v>0</v>
      </c>
      <c r="U128"/>
      <c r="V128">
        <v>0</v>
      </c>
      <c r="W128"/>
      <c r="X128"/>
      <c r="Y128" s="35">
        <v>44237</v>
      </c>
      <c r="Z128" s="31">
        <v>0.38674768518518521</v>
      </c>
      <c r="AA128"/>
      <c r="AB128" s="8">
        <v>1</v>
      </c>
      <c r="AC128" s="2"/>
      <c r="AD128" s="2">
        <v>-1.0189622023547435E-2</v>
      </c>
      <c r="AE128" s="2">
        <v>0.14827402330441081</v>
      </c>
      <c r="AF128" s="2">
        <v>0.15846364532795823</v>
      </c>
      <c r="AG128" s="2">
        <v>-6.2300501419397403E-3</v>
      </c>
      <c r="AH128" s="6"/>
      <c r="AI128" s="6"/>
      <c r="AJ128" s="6">
        <v>290.47056048461468</v>
      </c>
      <c r="AK128" s="6"/>
      <c r="AL128" s="6"/>
      <c r="AM128" s="6"/>
      <c r="AN128" s="6"/>
      <c r="AO128" s="6">
        <v>30.593498358539446</v>
      </c>
      <c r="AP128" s="6"/>
      <c r="AQ128" s="6"/>
      <c r="AR128" s="6"/>
      <c r="AS128" s="6"/>
      <c r="AT128" s="6">
        <v>7.7866599641492007</v>
      </c>
      <c r="AU128" s="6"/>
      <c r="AV128" s="6"/>
      <c r="AW128" s="6"/>
      <c r="AX128" s="6"/>
      <c r="AY128" s="6">
        <v>5.3949829407899736</v>
      </c>
      <c r="AZ128" s="6"/>
      <c r="BA128" s="6"/>
      <c r="BC128" s="6">
        <v>2.2525829328271421E-2</v>
      </c>
      <c r="BD128" s="6">
        <v>0.17505116021842482</v>
      </c>
      <c r="BE128" s="6">
        <v>0.15252533089015341</v>
      </c>
      <c r="BF128" s="6">
        <v>-6.4027641589982243E-3</v>
      </c>
      <c r="BG128" s="6"/>
      <c r="BH128" s="1">
        <v>33</v>
      </c>
      <c r="BI128" s="1">
        <v>98</v>
      </c>
      <c r="BJ128" s="1">
        <v>2</v>
      </c>
      <c r="BK128" s="1">
        <f t="shared" si="2"/>
        <v>2</v>
      </c>
      <c r="BL128" s="1">
        <f t="shared" si="3"/>
        <v>152</v>
      </c>
      <c r="BM128" s="36"/>
      <c r="BN128" s="37"/>
      <c r="BO128" s="15"/>
      <c r="BP128" s="1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</row>
    <row r="129" spans="1:133" s="8" customFormat="1">
      <c r="A129">
        <v>108</v>
      </c>
      <c r="B129">
        <v>3</v>
      </c>
      <c r="C129" t="s">
        <v>806</v>
      </c>
      <c r="D129" t="s">
        <v>25</v>
      </c>
      <c r="E129"/>
      <c r="F129"/>
      <c r="G129">
        <v>0.5</v>
      </c>
      <c r="H129">
        <v>0.5</v>
      </c>
      <c r="I129">
        <v>17</v>
      </c>
      <c r="J129">
        <v>229</v>
      </c>
      <c r="K129"/>
      <c r="L129">
        <v>21</v>
      </c>
      <c r="M129">
        <v>0.42799999999999999</v>
      </c>
      <c r="N129">
        <v>0.47199999999999998</v>
      </c>
      <c r="O129">
        <v>4.4999999999999998E-2</v>
      </c>
      <c r="P129"/>
      <c r="Q129">
        <v>0</v>
      </c>
      <c r="R129">
        <v>1</v>
      </c>
      <c r="S129">
        <v>0</v>
      </c>
      <c r="T129">
        <v>0</v>
      </c>
      <c r="U129"/>
      <c r="V129">
        <v>0</v>
      </c>
      <c r="W129"/>
      <c r="X129"/>
      <c r="Y129" s="35">
        <v>44237</v>
      </c>
      <c r="Z129" s="31">
        <v>0.3921412037037037</v>
      </c>
      <c r="AA129"/>
      <c r="AB129" s="8">
        <v>1</v>
      </c>
      <c r="AC129" s="2"/>
      <c r="AD129" s="2">
        <v>5.5241280680090279E-2</v>
      </c>
      <c r="AE129" s="2">
        <v>0.20182829713243886</v>
      </c>
      <c r="AF129" s="2">
        <v>0.14658701645234856</v>
      </c>
      <c r="AG129" s="2">
        <v>-6.5754781760567092E-3</v>
      </c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C129" s="6"/>
      <c r="BD129" s="6"/>
      <c r="BE129" s="6"/>
      <c r="BF129" s="6"/>
      <c r="BG129" s="6"/>
      <c r="BH129" s="1"/>
      <c r="BI129" s="1">
        <v>99</v>
      </c>
      <c r="BJ129" s="1">
        <v>3</v>
      </c>
      <c r="BK129" s="1">
        <f t="shared" si="2"/>
        <v>17</v>
      </c>
      <c r="BL129" s="1">
        <f t="shared" si="3"/>
        <v>229</v>
      </c>
      <c r="BM129" s="36"/>
      <c r="BN129" s="37"/>
      <c r="BO129" s="15"/>
      <c r="BP129" s="1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</row>
    <row r="130" spans="1:133" s="8" customFormat="1">
      <c r="A130">
        <v>59</v>
      </c>
      <c r="B130">
        <v>3</v>
      </c>
      <c r="C130" t="s">
        <v>806</v>
      </c>
      <c r="D130" t="s">
        <v>25</v>
      </c>
      <c r="E130"/>
      <c r="F130"/>
      <c r="G130">
        <v>0.5</v>
      </c>
      <c r="H130">
        <v>0.5</v>
      </c>
      <c r="I130">
        <v>65</v>
      </c>
      <c r="J130">
        <v>216</v>
      </c>
      <c r="K130"/>
      <c r="L130">
        <v>116</v>
      </c>
      <c r="M130">
        <v>0.46500000000000002</v>
      </c>
      <c r="N130">
        <v>0.46200000000000002</v>
      </c>
      <c r="O130">
        <v>0</v>
      </c>
      <c r="P130"/>
      <c r="Q130">
        <v>0</v>
      </c>
      <c r="R130">
        <v>1</v>
      </c>
      <c r="S130">
        <v>0</v>
      </c>
      <c r="T130">
        <v>0</v>
      </c>
      <c r="U130"/>
      <c r="V130">
        <v>0</v>
      </c>
      <c r="W130"/>
      <c r="X130"/>
      <c r="Y130" s="35">
        <v>44237</v>
      </c>
      <c r="Z130" s="31">
        <v>0.94736111111111121</v>
      </c>
      <c r="AA130"/>
      <c r="AB130" s="8">
        <v>1</v>
      </c>
      <c r="AC130" s="2"/>
      <c r="AD130" s="2">
        <v>-0.17716670743016716</v>
      </c>
      <c r="AE130" s="2">
        <v>0.29807803163897567</v>
      </c>
      <c r="AF130" s="2">
        <v>0.47524473906914283</v>
      </c>
      <c r="AG130" s="2">
        <v>4.0214479280877742E-2</v>
      </c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C130" s="6"/>
      <c r="BD130" s="6"/>
      <c r="BE130" s="6"/>
      <c r="BF130" s="6"/>
      <c r="BG130" s="6"/>
      <c r="BH130" s="1"/>
      <c r="BI130" s="1">
        <v>100</v>
      </c>
      <c r="BJ130" s="1">
        <v>1</v>
      </c>
      <c r="BK130" s="1" t="e">
        <f t="shared" si="2"/>
        <v>#N/A</v>
      </c>
      <c r="BL130" s="1" t="e">
        <f t="shared" si="3"/>
        <v>#N/A</v>
      </c>
      <c r="BM130" s="36"/>
      <c r="BN130" s="37"/>
      <c r="BO130" s="15"/>
      <c r="BP130" s="1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</row>
    <row r="131" spans="1:133" s="8" customFormat="1">
      <c r="A131">
        <v>60</v>
      </c>
      <c r="B131">
        <v>3</v>
      </c>
      <c r="C131" t="s">
        <v>806</v>
      </c>
      <c r="D131" t="s">
        <v>25</v>
      </c>
      <c r="E131"/>
      <c r="F131"/>
      <c r="G131">
        <v>0.5</v>
      </c>
      <c r="H131">
        <v>0.5</v>
      </c>
      <c r="I131">
        <v>41</v>
      </c>
      <c r="J131">
        <v>195</v>
      </c>
      <c r="K131"/>
      <c r="L131">
        <v>80</v>
      </c>
      <c r="M131">
        <v>0.44700000000000001</v>
      </c>
      <c r="N131">
        <v>0.44400000000000001</v>
      </c>
      <c r="O131">
        <v>0</v>
      </c>
      <c r="P131"/>
      <c r="Q131">
        <v>0</v>
      </c>
      <c r="R131">
        <v>1</v>
      </c>
      <c r="S131">
        <v>0</v>
      </c>
      <c r="T131">
        <v>0</v>
      </c>
      <c r="U131"/>
      <c r="V131">
        <v>0</v>
      </c>
      <c r="W131"/>
      <c r="X131"/>
      <c r="Y131" s="35">
        <v>44237</v>
      </c>
      <c r="Z131" s="31">
        <v>0.95229166666666665</v>
      </c>
      <c r="AA131"/>
      <c r="AB131" s="8">
        <v>1</v>
      </c>
      <c r="AC131" s="2"/>
      <c r="AD131" s="2">
        <v>-0.27948105516320693</v>
      </c>
      <c r="AE131" s="2">
        <v>0.2827769437018916</v>
      </c>
      <c r="AF131" s="2">
        <v>0.56225799886509853</v>
      </c>
      <c r="AG131" s="2">
        <v>3.7572314960474147E-2</v>
      </c>
      <c r="AH131" s="6"/>
      <c r="AI131" s="6"/>
      <c r="AJ131" s="6">
        <v>30.944500287606203</v>
      </c>
      <c r="AK131" s="6"/>
      <c r="AL131" s="6"/>
      <c r="AM131" s="6"/>
      <c r="AN131" s="6"/>
      <c r="AO131" s="6">
        <v>10.010886964340621</v>
      </c>
      <c r="AP131" s="6"/>
      <c r="AQ131" s="6"/>
      <c r="AR131" s="6"/>
      <c r="AS131" s="6"/>
      <c r="AT131" s="6">
        <v>12.560561941667125</v>
      </c>
      <c r="AU131" s="6"/>
      <c r="AV131" s="6"/>
      <c r="AW131" s="6"/>
      <c r="AX131" s="6"/>
      <c r="AY131" s="6">
        <v>9.4082986056732629</v>
      </c>
      <c r="AZ131" s="6"/>
      <c r="BA131" s="6"/>
      <c r="BC131" s="6">
        <v>-0.33063822902972684</v>
      </c>
      <c r="BD131" s="6">
        <v>0.26929741385255568</v>
      </c>
      <c r="BE131" s="6">
        <v>0.59993564288228252</v>
      </c>
      <c r="BF131" s="6">
        <v>3.5884265533549627E-2</v>
      </c>
      <c r="BG131" s="6"/>
      <c r="BH131" s="1">
        <v>34</v>
      </c>
      <c r="BI131" s="1">
        <v>101</v>
      </c>
      <c r="BJ131" s="1">
        <v>2</v>
      </c>
      <c r="BK131" s="1">
        <f t="shared" si="2"/>
        <v>41</v>
      </c>
      <c r="BL131" s="1">
        <f t="shared" si="3"/>
        <v>195</v>
      </c>
      <c r="BM131" s="36"/>
      <c r="BN131" s="37"/>
      <c r="BO131" s="15"/>
      <c r="BP131" s="1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</row>
    <row r="132" spans="1:133" s="8" customFormat="1">
      <c r="A132">
        <v>61</v>
      </c>
      <c r="B132">
        <v>3</v>
      </c>
      <c r="C132" t="s">
        <v>806</v>
      </c>
      <c r="D132" t="s">
        <v>25</v>
      </c>
      <c r="E132"/>
      <c r="F132"/>
      <c r="G132">
        <v>0.5</v>
      </c>
      <c r="H132">
        <v>0.5</v>
      </c>
      <c r="I132">
        <v>17</v>
      </c>
      <c r="J132">
        <v>158</v>
      </c>
      <c r="K132"/>
      <c r="L132">
        <v>34</v>
      </c>
      <c r="M132">
        <v>0.42799999999999999</v>
      </c>
      <c r="N132">
        <v>0.41199999999999998</v>
      </c>
      <c r="O132">
        <v>0</v>
      </c>
      <c r="P132"/>
      <c r="Q132">
        <v>0</v>
      </c>
      <c r="R132">
        <v>1</v>
      </c>
      <c r="S132">
        <v>0</v>
      </c>
      <c r="T132">
        <v>0</v>
      </c>
      <c r="U132"/>
      <c r="V132">
        <v>0</v>
      </c>
      <c r="W132"/>
      <c r="X132"/>
      <c r="Y132" s="35">
        <v>44237</v>
      </c>
      <c r="Z132" s="31">
        <v>0.95768518518518519</v>
      </c>
      <c r="AA132"/>
      <c r="AB132" s="8">
        <v>1</v>
      </c>
      <c r="AC132" s="2"/>
      <c r="AD132" s="2">
        <v>-0.3817954028962468</v>
      </c>
      <c r="AE132" s="2">
        <v>0.2558178840032197</v>
      </c>
      <c r="AF132" s="2">
        <v>0.6376132868994665</v>
      </c>
      <c r="AG132" s="2">
        <v>3.4196216106625106E-2</v>
      </c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C132" s="6"/>
      <c r="BD132" s="6"/>
      <c r="BE132" s="6"/>
      <c r="BF132" s="6"/>
      <c r="BG132" s="6"/>
      <c r="BH132" s="1"/>
      <c r="BI132" s="1">
        <v>102</v>
      </c>
      <c r="BJ132" s="1">
        <v>3</v>
      </c>
      <c r="BK132" s="1">
        <f t="shared" si="2"/>
        <v>17</v>
      </c>
      <c r="BL132" s="1">
        <f t="shared" si="3"/>
        <v>158</v>
      </c>
      <c r="BM132" s="36"/>
      <c r="BN132" s="37"/>
      <c r="BO132" s="15"/>
      <c r="BP132" s="1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</row>
    <row r="133" spans="1:133" s="8" customFormat="1">
      <c r="A133">
        <v>106</v>
      </c>
      <c r="B133">
        <v>3</v>
      </c>
      <c r="C133" t="s">
        <v>806</v>
      </c>
      <c r="D133" t="s">
        <v>25</v>
      </c>
      <c r="E133"/>
      <c r="F133"/>
      <c r="G133">
        <v>0.5</v>
      </c>
      <c r="H133">
        <v>0.5</v>
      </c>
      <c r="I133">
        <v>46</v>
      </c>
      <c r="J133">
        <v>180</v>
      </c>
      <c r="K133"/>
      <c r="L133">
        <v>79</v>
      </c>
      <c r="M133">
        <v>0.45</v>
      </c>
      <c r="N133">
        <v>0.43099999999999999</v>
      </c>
      <c r="O133">
        <v>0</v>
      </c>
      <c r="P133"/>
      <c r="Q133">
        <v>0</v>
      </c>
      <c r="R133">
        <v>1</v>
      </c>
      <c r="S133">
        <v>0</v>
      </c>
      <c r="T133">
        <v>0</v>
      </c>
      <c r="U133"/>
      <c r="V133">
        <v>0</v>
      </c>
      <c r="W133"/>
      <c r="X133"/>
      <c r="Y133" s="35">
        <v>44238</v>
      </c>
      <c r="Z133" s="31">
        <v>0.2845138888888889</v>
      </c>
      <c r="AA133"/>
      <c r="AB133" s="8">
        <v>1</v>
      </c>
      <c r="AC133" s="2"/>
      <c r="AD133" s="2">
        <v>-0.25816556605215701</v>
      </c>
      <c r="AE133" s="2">
        <v>0.27184759517540297</v>
      </c>
      <c r="AF133" s="2">
        <v>0.53001316122756004</v>
      </c>
      <c r="AG133" s="2">
        <v>3.74989215071296E-2</v>
      </c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C133" s="6"/>
      <c r="BD133" s="6"/>
      <c r="BE133" s="6"/>
      <c r="BF133" s="6"/>
      <c r="BG133" s="6"/>
      <c r="BH133" s="1"/>
      <c r="BI133" s="1">
        <v>103</v>
      </c>
      <c r="BJ133" s="1">
        <v>1</v>
      </c>
      <c r="BK133" s="1" t="e">
        <f t="shared" si="2"/>
        <v>#N/A</v>
      </c>
      <c r="BL133" s="1" t="e">
        <f t="shared" si="3"/>
        <v>#N/A</v>
      </c>
      <c r="BM133" s="36"/>
      <c r="BN133" s="37"/>
      <c r="BO133" s="15"/>
      <c r="BP133" s="1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</row>
    <row r="134" spans="1:133" s="8" customFormat="1">
      <c r="A134">
        <v>107</v>
      </c>
      <c r="B134">
        <v>3</v>
      </c>
      <c r="C134" t="s">
        <v>806</v>
      </c>
      <c r="D134" t="s">
        <v>25</v>
      </c>
      <c r="E134"/>
      <c r="F134"/>
      <c r="G134">
        <v>0.5</v>
      </c>
      <c r="H134">
        <v>0.5</v>
      </c>
      <c r="I134">
        <v>22</v>
      </c>
      <c r="J134">
        <v>152</v>
      </c>
      <c r="K134"/>
      <c r="L134">
        <v>42</v>
      </c>
      <c r="M134">
        <v>0.43099999999999999</v>
      </c>
      <c r="N134">
        <v>0.40699999999999997</v>
      </c>
      <c r="O134">
        <v>0</v>
      </c>
      <c r="P134"/>
      <c r="Q134">
        <v>0</v>
      </c>
      <c r="R134">
        <v>1</v>
      </c>
      <c r="S134">
        <v>0</v>
      </c>
      <c r="T134">
        <v>0</v>
      </c>
      <c r="U134"/>
      <c r="V134">
        <v>0</v>
      </c>
      <c r="W134"/>
      <c r="X134"/>
      <c r="Y134" s="35">
        <v>44238</v>
      </c>
      <c r="Z134" s="31">
        <v>0.28944444444444445</v>
      </c>
      <c r="AA134"/>
      <c r="AB134" s="8">
        <v>1</v>
      </c>
      <c r="AC134" s="2"/>
      <c r="AD134" s="2">
        <v>-0.36047991378519684</v>
      </c>
      <c r="AE134" s="2">
        <v>0.25144614459262421</v>
      </c>
      <c r="AF134" s="2">
        <v>0.61192605837782099</v>
      </c>
      <c r="AG134" s="2">
        <v>3.4783363733381464E-2</v>
      </c>
      <c r="AH134" s="6"/>
      <c r="AI134" s="6"/>
      <c r="AJ134" s="6">
        <v>4.6211677403385858</v>
      </c>
      <c r="AK134" s="6"/>
      <c r="AL134" s="6"/>
      <c r="AM134" s="6"/>
      <c r="AN134" s="6"/>
      <c r="AO134" s="6">
        <v>0.28935384418314669</v>
      </c>
      <c r="AP134" s="6"/>
      <c r="AQ134" s="6"/>
      <c r="AR134" s="6"/>
      <c r="AS134" s="6"/>
      <c r="AT134" s="6">
        <v>2.8641333862627767</v>
      </c>
      <c r="AU134" s="6"/>
      <c r="AV134" s="6"/>
      <c r="AW134" s="6"/>
      <c r="AX134" s="6"/>
      <c r="AY134" s="6">
        <v>7.1220714527306033</v>
      </c>
      <c r="AZ134" s="6"/>
      <c r="BA134" s="6"/>
      <c r="BC134" s="6">
        <v>-0.36900610942961681</v>
      </c>
      <c r="BD134" s="6">
        <v>0.25181045621017384</v>
      </c>
      <c r="BE134" s="6">
        <v>0.6208165656397906</v>
      </c>
      <c r="BF134" s="6">
        <v>3.6067749166910988E-2</v>
      </c>
      <c r="BG134" s="6"/>
      <c r="BH134" s="1">
        <v>35</v>
      </c>
      <c r="BI134" s="1">
        <v>104</v>
      </c>
      <c r="BJ134" s="1">
        <v>2</v>
      </c>
      <c r="BK134" s="1">
        <f t="shared" si="2"/>
        <v>22</v>
      </c>
      <c r="BL134" s="1">
        <f t="shared" si="3"/>
        <v>152</v>
      </c>
      <c r="BM134" s="36"/>
      <c r="BN134" s="37"/>
      <c r="BO134" s="15"/>
      <c r="BP134" s="1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</row>
    <row r="135" spans="1:133" s="8" customFormat="1">
      <c r="A135">
        <v>108</v>
      </c>
      <c r="B135">
        <v>3</v>
      </c>
      <c r="C135" t="s">
        <v>806</v>
      </c>
      <c r="D135" t="s">
        <v>25</v>
      </c>
      <c r="E135"/>
      <c r="F135"/>
      <c r="G135">
        <v>0.5</v>
      </c>
      <c r="H135">
        <v>0.5</v>
      </c>
      <c r="I135">
        <v>18</v>
      </c>
      <c r="J135">
        <v>153</v>
      </c>
      <c r="K135"/>
      <c r="L135">
        <v>77</v>
      </c>
      <c r="M135">
        <v>0.42899999999999999</v>
      </c>
      <c r="N135">
        <v>0.40799999999999997</v>
      </c>
      <c r="O135">
        <v>0</v>
      </c>
      <c r="P135"/>
      <c r="Q135">
        <v>0</v>
      </c>
      <c r="R135">
        <v>1</v>
      </c>
      <c r="S135">
        <v>0</v>
      </c>
      <c r="T135">
        <v>0</v>
      </c>
      <c r="U135"/>
      <c r="V135">
        <v>0</v>
      </c>
      <c r="W135"/>
      <c r="X135"/>
      <c r="Y135" s="35">
        <v>44238</v>
      </c>
      <c r="Z135" s="31">
        <v>0.29487268518518517</v>
      </c>
      <c r="AA135"/>
      <c r="AB135" s="8">
        <v>1</v>
      </c>
      <c r="AC135" s="2"/>
      <c r="AD135" s="2">
        <v>-0.37753230507403679</v>
      </c>
      <c r="AE135" s="2">
        <v>0.25217476782772347</v>
      </c>
      <c r="AF135" s="2">
        <v>0.6297070729017602</v>
      </c>
      <c r="AG135" s="2">
        <v>3.7352134600440512E-2</v>
      </c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C135" s="6"/>
      <c r="BD135" s="6"/>
      <c r="BE135" s="6"/>
      <c r="BF135" s="6"/>
      <c r="BG135" s="6"/>
      <c r="BH135" s="1"/>
      <c r="BI135" s="1">
        <v>105</v>
      </c>
      <c r="BJ135" s="1">
        <v>3</v>
      </c>
      <c r="BK135" s="1">
        <f t="shared" si="2"/>
        <v>18</v>
      </c>
      <c r="BL135" s="1">
        <f t="shared" si="3"/>
        <v>153</v>
      </c>
      <c r="BM135" s="36"/>
      <c r="BN135" s="37"/>
      <c r="BO135" s="15"/>
      <c r="BP135" s="1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</row>
    <row r="136" spans="1:133" s="8" customFormat="1">
      <c r="A136">
        <v>59</v>
      </c>
      <c r="B136">
        <v>3</v>
      </c>
      <c r="C136" t="s">
        <v>806</v>
      </c>
      <c r="D136" t="s">
        <v>25</v>
      </c>
      <c r="E136"/>
      <c r="F136"/>
      <c r="G136">
        <v>0.5</v>
      </c>
      <c r="H136">
        <v>0.5</v>
      </c>
      <c r="I136">
        <v>125</v>
      </c>
      <c r="J136">
        <v>255</v>
      </c>
      <c r="K136"/>
      <c r="L136">
        <v>91</v>
      </c>
      <c r="M136">
        <v>0.51100000000000001</v>
      </c>
      <c r="N136">
        <v>0.495</v>
      </c>
      <c r="O136">
        <v>0</v>
      </c>
      <c r="P136"/>
      <c r="Q136">
        <v>0</v>
      </c>
      <c r="R136">
        <v>1</v>
      </c>
      <c r="S136">
        <v>0</v>
      </c>
      <c r="T136">
        <v>0</v>
      </c>
      <c r="U136"/>
      <c r="V136">
        <v>0</v>
      </c>
      <c r="W136"/>
      <c r="X136"/>
      <c r="Y136" s="35">
        <v>44238</v>
      </c>
      <c r="Z136" s="31">
        <v>0.92967592592592585</v>
      </c>
      <c r="AA136"/>
      <c r="AB136" s="8">
        <v>1</v>
      </c>
      <c r="AC136" s="2"/>
      <c r="AD136" s="2">
        <v>0.199375</v>
      </c>
      <c r="AE136" s="2">
        <v>0.35812435482691996</v>
      </c>
      <c r="AF136" s="2">
        <v>0.15874935482691996</v>
      </c>
      <c r="AG136" s="2">
        <v>3.1990992715109849E-2</v>
      </c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C136" s="6"/>
      <c r="BD136" s="6"/>
      <c r="BE136" s="6"/>
      <c r="BF136" s="6"/>
      <c r="BG136" s="6"/>
      <c r="BH136" s="1"/>
      <c r="BI136" s="1">
        <v>106</v>
      </c>
      <c r="BJ136" s="1">
        <v>1</v>
      </c>
      <c r="BK136" s="1" t="e">
        <f t="shared" si="2"/>
        <v>#N/A</v>
      </c>
      <c r="BL136" s="1" t="e">
        <f t="shared" si="3"/>
        <v>#N/A</v>
      </c>
      <c r="BM136" s="36"/>
      <c r="BN136" s="37"/>
      <c r="BO136" s="15"/>
      <c r="BP136" s="1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</row>
    <row r="137" spans="1:133" s="8" customFormat="1">
      <c r="A137">
        <v>60</v>
      </c>
      <c r="B137">
        <v>3</v>
      </c>
      <c r="C137" t="s">
        <v>806</v>
      </c>
      <c r="D137" t="s">
        <v>25</v>
      </c>
      <c r="E137"/>
      <c r="F137"/>
      <c r="G137">
        <v>0.5</v>
      </c>
      <c r="H137">
        <v>0.5</v>
      </c>
      <c r="I137">
        <v>24</v>
      </c>
      <c r="J137">
        <v>228</v>
      </c>
      <c r="K137"/>
      <c r="L137">
        <v>76</v>
      </c>
      <c r="M137">
        <v>0.433</v>
      </c>
      <c r="N137">
        <v>0.47099999999999997</v>
      </c>
      <c r="O137">
        <v>3.7999999999999999E-2</v>
      </c>
      <c r="P137"/>
      <c r="Q137">
        <v>0</v>
      </c>
      <c r="R137">
        <v>1</v>
      </c>
      <c r="S137">
        <v>0</v>
      </c>
      <c r="T137">
        <v>0</v>
      </c>
      <c r="U137"/>
      <c r="V137">
        <v>0</v>
      </c>
      <c r="W137"/>
      <c r="X137"/>
      <c r="Y137" s="35">
        <v>44238</v>
      </c>
      <c r="Z137" s="31">
        <v>0.93464120370370374</v>
      </c>
      <c r="AA137"/>
      <c r="AB137" s="8">
        <v>1</v>
      </c>
      <c r="AC137" s="2"/>
      <c r="AD137" s="2">
        <v>-1.1654400000000002E-2</v>
      </c>
      <c r="AE137" s="2">
        <v>0.33776879537532628</v>
      </c>
      <c r="AF137" s="2">
        <v>0.34942319537532629</v>
      </c>
      <c r="AG137" s="2">
        <v>3.0908640709363104E-2</v>
      </c>
      <c r="AH137" s="6"/>
      <c r="AI137" s="6"/>
      <c r="AJ137" s="6">
        <v>107.01791359325605</v>
      </c>
      <c r="AK137" s="6"/>
      <c r="AL137" s="6"/>
      <c r="AM137" s="6"/>
      <c r="AN137" s="6"/>
      <c r="AO137" s="6">
        <v>0.89681487032496965</v>
      </c>
      <c r="AP137" s="6"/>
      <c r="AQ137" s="6"/>
      <c r="AR137" s="6"/>
      <c r="AS137" s="6"/>
      <c r="AT137" s="6">
        <v>3.239884255704832</v>
      </c>
      <c r="AU137" s="6"/>
      <c r="AV137" s="6"/>
      <c r="AW137" s="6"/>
      <c r="AX137" s="6"/>
      <c r="AY137" s="6">
        <v>14.255209750983683</v>
      </c>
      <c r="AZ137" s="6"/>
      <c r="BA137" s="6"/>
      <c r="BC137" s="6">
        <v>-7.5920000000000015E-3</v>
      </c>
      <c r="BD137" s="6">
        <v>0.33626097615668971</v>
      </c>
      <c r="BE137" s="6">
        <v>0.34385297615668975</v>
      </c>
      <c r="BF137" s="6">
        <v>2.8852171898444301E-2</v>
      </c>
      <c r="BG137" s="6"/>
      <c r="BH137" s="1">
        <v>36</v>
      </c>
      <c r="BI137" s="1">
        <v>107</v>
      </c>
      <c r="BJ137" s="1">
        <v>2</v>
      </c>
      <c r="BK137" s="1">
        <f t="shared" si="2"/>
        <v>24</v>
      </c>
      <c r="BL137" s="1">
        <f t="shared" si="3"/>
        <v>228</v>
      </c>
      <c r="BM137" s="36"/>
      <c r="BN137" s="37"/>
      <c r="BO137" s="15"/>
      <c r="BP137" s="1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</row>
    <row r="138" spans="1:133" s="8" customFormat="1">
      <c r="A138">
        <v>61</v>
      </c>
      <c r="B138">
        <v>3</v>
      </c>
      <c r="C138" t="s">
        <v>806</v>
      </c>
      <c r="D138" t="s">
        <v>25</v>
      </c>
      <c r="E138"/>
      <c r="F138"/>
      <c r="G138">
        <v>0.5</v>
      </c>
      <c r="H138">
        <v>0.5</v>
      </c>
      <c r="I138">
        <v>28</v>
      </c>
      <c r="J138">
        <v>224</v>
      </c>
      <c r="K138"/>
      <c r="L138">
        <v>19</v>
      </c>
      <c r="M138">
        <v>0.436</v>
      </c>
      <c r="N138">
        <v>0.46800000000000003</v>
      </c>
      <c r="O138">
        <v>3.2000000000000001E-2</v>
      </c>
      <c r="P138"/>
      <c r="Q138">
        <v>0</v>
      </c>
      <c r="R138">
        <v>1</v>
      </c>
      <c r="S138">
        <v>0</v>
      </c>
      <c r="T138">
        <v>0</v>
      </c>
      <c r="U138"/>
      <c r="V138">
        <v>0</v>
      </c>
      <c r="W138"/>
      <c r="X138"/>
      <c r="Y138" s="35">
        <v>44238</v>
      </c>
      <c r="Z138" s="31">
        <v>0.94003472222222229</v>
      </c>
      <c r="AA138"/>
      <c r="AB138" s="8">
        <v>1</v>
      </c>
      <c r="AC138" s="2"/>
      <c r="AD138" s="2">
        <v>-3.5296000000000008E-3</v>
      </c>
      <c r="AE138" s="2">
        <v>0.33475315693805319</v>
      </c>
      <c r="AF138" s="2">
        <v>0.33828275693805321</v>
      </c>
      <c r="AG138" s="2">
        <v>2.6795703087525498E-2</v>
      </c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C138" s="6"/>
      <c r="BD138" s="6"/>
      <c r="BE138" s="6"/>
      <c r="BF138" s="6"/>
      <c r="BG138" s="6"/>
      <c r="BH138" s="1"/>
      <c r="BI138" s="1">
        <v>108</v>
      </c>
      <c r="BJ138" s="1">
        <v>3</v>
      </c>
      <c r="BK138" s="1">
        <f t="shared" si="2"/>
        <v>28</v>
      </c>
      <c r="BL138" s="1">
        <f t="shared" si="3"/>
        <v>224</v>
      </c>
      <c r="BM138" s="36"/>
      <c r="BN138" s="37"/>
      <c r="BO138" s="15"/>
      <c r="BP138" s="1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</row>
    <row r="139" spans="1:133" s="8" customFormat="1">
      <c r="A139">
        <v>106</v>
      </c>
      <c r="B139">
        <v>3</v>
      </c>
      <c r="C139" t="s">
        <v>806</v>
      </c>
      <c r="D139" t="s">
        <v>25</v>
      </c>
      <c r="E139"/>
      <c r="F139"/>
      <c r="G139">
        <v>0.5</v>
      </c>
      <c r="H139">
        <v>0.5</v>
      </c>
      <c r="I139">
        <v>81</v>
      </c>
      <c r="J139">
        <v>181</v>
      </c>
      <c r="K139"/>
      <c r="L139">
        <v>150</v>
      </c>
      <c r="M139">
        <v>0.47699999999999998</v>
      </c>
      <c r="N139">
        <v>0.432</v>
      </c>
      <c r="O139">
        <v>0</v>
      </c>
      <c r="P139"/>
      <c r="Q139">
        <v>0</v>
      </c>
      <c r="R139">
        <v>1</v>
      </c>
      <c r="S139">
        <v>0</v>
      </c>
      <c r="T139">
        <v>0</v>
      </c>
      <c r="U139"/>
      <c r="V139">
        <v>0</v>
      </c>
      <c r="W139"/>
      <c r="X139"/>
      <c r="Y139" s="35">
        <v>44239</v>
      </c>
      <c r="Z139" s="31">
        <v>0.27253472222222225</v>
      </c>
      <c r="AA139"/>
      <c r="AB139" s="8">
        <v>1</v>
      </c>
      <c r="AC139" s="2"/>
      <c r="AD139" s="2">
        <v>0.10593659999999998</v>
      </c>
      <c r="AE139" s="2">
        <v>0.30233504373736697</v>
      </c>
      <c r="AF139" s="2">
        <v>0.19639844373736698</v>
      </c>
      <c r="AG139" s="2">
        <v>3.6248243937713684E-2</v>
      </c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C139" s="6"/>
      <c r="BD139" s="6"/>
      <c r="BE139" s="6"/>
      <c r="BF139" s="6"/>
      <c r="BG139" s="6"/>
      <c r="BH139" s="1"/>
      <c r="BI139" s="1">
        <v>109</v>
      </c>
      <c r="BJ139" s="1">
        <v>1</v>
      </c>
      <c r="BK139" s="1" t="e">
        <f t="shared" si="2"/>
        <v>#N/A</v>
      </c>
      <c r="BL139" s="1" t="e">
        <f t="shared" si="3"/>
        <v>#N/A</v>
      </c>
      <c r="BM139" s="36"/>
      <c r="BN139" s="37"/>
      <c r="BO139" s="15"/>
      <c r="BP139" s="1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</row>
    <row r="140" spans="1:133" s="8" customFormat="1">
      <c r="A140">
        <v>107</v>
      </c>
      <c r="B140">
        <v>3</v>
      </c>
      <c r="C140" t="s">
        <v>806</v>
      </c>
      <c r="D140" t="s">
        <v>25</v>
      </c>
      <c r="E140"/>
      <c r="F140"/>
      <c r="G140">
        <v>0.5</v>
      </c>
      <c r="H140">
        <v>0.5</v>
      </c>
      <c r="I140">
        <v>31</v>
      </c>
      <c r="J140">
        <v>190</v>
      </c>
      <c r="K140"/>
      <c r="L140">
        <v>75</v>
      </c>
      <c r="M140">
        <v>0.439</v>
      </c>
      <c r="N140">
        <v>0.44</v>
      </c>
      <c r="O140">
        <v>1E-3</v>
      </c>
      <c r="P140"/>
      <c r="Q140">
        <v>0</v>
      </c>
      <c r="R140">
        <v>1</v>
      </c>
      <c r="S140">
        <v>0</v>
      </c>
      <c r="T140">
        <v>0</v>
      </c>
      <c r="U140"/>
      <c r="V140">
        <v>0</v>
      </c>
      <c r="W140"/>
      <c r="X140"/>
      <c r="Y140" s="35">
        <v>44239</v>
      </c>
      <c r="Z140" s="31">
        <v>0.2774652777777778</v>
      </c>
      <c r="AA140"/>
      <c r="AB140" s="8">
        <v>1</v>
      </c>
      <c r="AC140" s="2"/>
      <c r="AD140" s="2">
        <v>2.5766000000000053E-3</v>
      </c>
      <c r="AE140" s="2">
        <v>0.30912023022123153</v>
      </c>
      <c r="AF140" s="2">
        <v>0.30654363022123154</v>
      </c>
      <c r="AG140" s="2">
        <v>3.0836483908979993E-2</v>
      </c>
      <c r="AH140" s="6"/>
      <c r="AI140" s="6"/>
      <c r="AJ140" s="6">
        <v>224.90370907333579</v>
      </c>
      <c r="AK140" s="6"/>
      <c r="AL140" s="6"/>
      <c r="AM140" s="6"/>
      <c r="AN140" s="6"/>
      <c r="AO140" s="6">
        <v>0.48659085248644768</v>
      </c>
      <c r="AP140" s="6"/>
      <c r="AQ140" s="6"/>
      <c r="AR140" s="6"/>
      <c r="AS140" s="6"/>
      <c r="AT140" s="6">
        <v>14.534442811066821</v>
      </c>
      <c r="AU140" s="6"/>
      <c r="AV140" s="6"/>
      <c r="AW140" s="6"/>
      <c r="AX140" s="6"/>
      <c r="AY140" s="6">
        <v>12.091797014317908</v>
      </c>
      <c r="AZ140" s="6"/>
      <c r="BA140" s="6"/>
      <c r="BC140" s="6">
        <v>-2.0692499999999999E-2</v>
      </c>
      <c r="BD140" s="6">
        <v>0.30987413983054979</v>
      </c>
      <c r="BE140" s="6">
        <v>0.33056663983054979</v>
      </c>
      <c r="BF140" s="6">
        <v>3.2820795919515679E-2</v>
      </c>
      <c r="BG140" s="6"/>
      <c r="BH140" s="1">
        <v>37</v>
      </c>
      <c r="BI140" s="1">
        <v>110</v>
      </c>
      <c r="BJ140" s="1">
        <v>2</v>
      </c>
      <c r="BK140" s="1">
        <f t="shared" si="2"/>
        <v>31</v>
      </c>
      <c r="BL140" s="1">
        <f t="shared" si="3"/>
        <v>190</v>
      </c>
      <c r="BM140" s="36"/>
      <c r="BN140" s="37"/>
      <c r="BO140" s="15"/>
      <c r="BP140" s="1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</row>
    <row r="141" spans="1:133" s="8" customFormat="1">
      <c r="A141">
        <v>108</v>
      </c>
      <c r="B141">
        <v>3</v>
      </c>
      <c r="C141" t="s">
        <v>806</v>
      </c>
      <c r="D141" t="s">
        <v>25</v>
      </c>
      <c r="E141"/>
      <c r="F141"/>
      <c r="G141">
        <v>0.5</v>
      </c>
      <c r="H141">
        <v>0.5</v>
      </c>
      <c r="I141">
        <v>8</v>
      </c>
      <c r="J141">
        <v>192</v>
      </c>
      <c r="K141"/>
      <c r="L141">
        <v>130</v>
      </c>
      <c r="M141">
        <v>0.42099999999999999</v>
      </c>
      <c r="N141">
        <v>0.441</v>
      </c>
      <c r="O141">
        <v>0.02</v>
      </c>
      <c r="P141"/>
      <c r="Q141">
        <v>0</v>
      </c>
      <c r="R141">
        <v>1</v>
      </c>
      <c r="S141">
        <v>0</v>
      </c>
      <c r="T141">
        <v>0</v>
      </c>
      <c r="U141"/>
      <c r="V141">
        <v>0</v>
      </c>
      <c r="W141"/>
      <c r="X141"/>
      <c r="Y141" s="35">
        <v>44239</v>
      </c>
      <c r="Z141" s="31">
        <v>0.28287037037037038</v>
      </c>
      <c r="AA141"/>
      <c r="AB141" s="8">
        <v>1</v>
      </c>
      <c r="AC141" s="2"/>
      <c r="AD141" s="2">
        <v>-4.3961600000000003E-2</v>
      </c>
      <c r="AE141" s="2">
        <v>0.31062804943986805</v>
      </c>
      <c r="AF141" s="2">
        <v>0.35458964943986804</v>
      </c>
      <c r="AG141" s="2">
        <v>3.4805107930051364E-2</v>
      </c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C141" s="6"/>
      <c r="BD141" s="6"/>
      <c r="BE141" s="6"/>
      <c r="BF141" s="6"/>
      <c r="BG141" s="6"/>
      <c r="BH141" s="1"/>
      <c r="BI141" s="1">
        <v>111</v>
      </c>
      <c r="BJ141" s="1">
        <v>3</v>
      </c>
      <c r="BK141" s="1">
        <f t="shared" si="2"/>
        <v>8</v>
      </c>
      <c r="BL141" s="1">
        <f t="shared" si="3"/>
        <v>192</v>
      </c>
      <c r="BM141" s="36"/>
      <c r="BN141" s="37"/>
      <c r="BO141" s="15"/>
      <c r="BP141" s="1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</row>
    <row r="142" spans="1:133" s="8" customFormat="1">
      <c r="A142">
        <v>64</v>
      </c>
      <c r="B142">
        <v>3</v>
      </c>
      <c r="C142" t="s">
        <v>806</v>
      </c>
      <c r="D142" t="s">
        <v>25</v>
      </c>
      <c r="E142"/>
      <c r="F142"/>
      <c r="G142">
        <v>0.5</v>
      </c>
      <c r="H142">
        <v>0.5</v>
      </c>
      <c r="I142">
        <v>61</v>
      </c>
      <c r="J142">
        <v>236</v>
      </c>
      <c r="K142"/>
      <c r="L142">
        <v>81</v>
      </c>
      <c r="M142">
        <v>0.46200000000000002</v>
      </c>
      <c r="N142">
        <v>0.47899999999999998</v>
      </c>
      <c r="O142">
        <v>1.7000000000000001E-2</v>
      </c>
      <c r="P142"/>
      <c r="Q142">
        <v>0</v>
      </c>
      <c r="R142">
        <v>1</v>
      </c>
      <c r="S142">
        <v>0</v>
      </c>
      <c r="T142">
        <v>0</v>
      </c>
      <c r="U142"/>
      <c r="V142">
        <v>0</v>
      </c>
      <c r="W142"/>
      <c r="X142"/>
      <c r="Y142" s="35">
        <v>44243</v>
      </c>
      <c r="Z142" s="31">
        <v>0.97226851851851848</v>
      </c>
      <c r="AA142"/>
      <c r="AB142" s="8">
        <v>1</v>
      </c>
      <c r="AC142" s="2"/>
      <c r="AD142" s="2">
        <v>6.227132937171935E-2</v>
      </c>
      <c r="AE142" s="2">
        <v>0.10484939369333085</v>
      </c>
      <c r="AF142" s="2">
        <v>4.25780643216115E-2</v>
      </c>
      <c r="AG142" s="2">
        <v>2.3009626741893684E-2</v>
      </c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C142" s="6"/>
      <c r="BD142" s="6"/>
      <c r="BE142" s="6"/>
      <c r="BF142" s="6"/>
      <c r="BG142" s="6"/>
      <c r="BH142" s="1"/>
      <c r="BI142" s="1">
        <v>112</v>
      </c>
      <c r="BJ142" s="1">
        <v>1</v>
      </c>
      <c r="BK142" s="1" t="e">
        <f t="shared" si="2"/>
        <v>#N/A</v>
      </c>
      <c r="BL142" s="1" t="e">
        <f t="shared" si="3"/>
        <v>#N/A</v>
      </c>
      <c r="BM142" s="36"/>
      <c r="BN142" s="37"/>
      <c r="BO142" s="15"/>
      <c r="BP142" s="1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</row>
    <row r="143" spans="1:133" s="8" customFormat="1">
      <c r="A143">
        <v>65</v>
      </c>
      <c r="B143">
        <v>3</v>
      </c>
      <c r="C143" t="s">
        <v>806</v>
      </c>
      <c r="D143" t="s">
        <v>25</v>
      </c>
      <c r="E143"/>
      <c r="F143"/>
      <c r="G143">
        <v>0.5</v>
      </c>
      <c r="H143">
        <v>0.5</v>
      </c>
      <c r="I143">
        <v>33</v>
      </c>
      <c r="J143">
        <v>219</v>
      </c>
      <c r="K143"/>
      <c r="L143">
        <v>89</v>
      </c>
      <c r="M143">
        <v>0.44</v>
      </c>
      <c r="N143">
        <v>0.46400000000000002</v>
      </c>
      <c r="O143">
        <v>2.3E-2</v>
      </c>
      <c r="P143"/>
      <c r="Q143">
        <v>0</v>
      </c>
      <c r="R143">
        <v>1</v>
      </c>
      <c r="S143">
        <v>0</v>
      </c>
      <c r="T143">
        <v>0</v>
      </c>
      <c r="U143"/>
      <c r="V143">
        <v>0</v>
      </c>
      <c r="W143"/>
      <c r="X143"/>
      <c r="Y143" s="35">
        <v>44243</v>
      </c>
      <c r="Z143" s="31">
        <v>0.97721064814814806</v>
      </c>
      <c r="AA143"/>
      <c r="AB143" s="8">
        <v>1</v>
      </c>
      <c r="AC143" s="2"/>
      <c r="AD143" s="2">
        <v>-3.6518526132097627E-2</v>
      </c>
      <c r="AE143" s="2">
        <v>9.0178298028014359E-2</v>
      </c>
      <c r="AF143" s="2">
        <v>0.12669682416011199</v>
      </c>
      <c r="AG143" s="2">
        <v>2.3669906706606209E-2</v>
      </c>
      <c r="AH143" s="6"/>
      <c r="AI143" s="6"/>
      <c r="AJ143" s="6">
        <v>109.40707104072227</v>
      </c>
      <c r="AK143" s="6"/>
      <c r="AL143" s="6"/>
      <c r="AM143" s="6"/>
      <c r="AN143" s="6"/>
      <c r="AO143" s="6">
        <v>15.464987184380131</v>
      </c>
      <c r="AP143" s="6"/>
      <c r="AQ143" s="6"/>
      <c r="AR143" s="6"/>
      <c r="AS143" s="6"/>
      <c r="AT143" s="6">
        <v>45.799041752190952</v>
      </c>
      <c r="AU143" s="6"/>
      <c r="AV143" s="6"/>
      <c r="AW143" s="6"/>
      <c r="AX143" s="6"/>
      <c r="AY143" s="6">
        <v>7.9771907895241698</v>
      </c>
      <c r="AZ143" s="6"/>
      <c r="BA143" s="6"/>
      <c r="BC143" s="6">
        <v>-8.0621140196301636E-2</v>
      </c>
      <c r="BD143" s="6">
        <v>8.3705755822727684E-2</v>
      </c>
      <c r="BE143" s="6">
        <v>0.16432689601902933</v>
      </c>
      <c r="BF143" s="6">
        <v>2.2762021755126489E-2</v>
      </c>
      <c r="BG143" s="6"/>
      <c r="BH143" s="1">
        <v>38</v>
      </c>
      <c r="BI143" s="1">
        <v>113</v>
      </c>
      <c r="BJ143" s="1">
        <v>2</v>
      </c>
      <c r="BK143" s="1">
        <f t="shared" si="2"/>
        <v>33</v>
      </c>
      <c r="BL143" s="1">
        <f t="shared" si="3"/>
        <v>219</v>
      </c>
      <c r="BM143" s="36"/>
      <c r="BN143" s="37"/>
      <c r="BO143" s="15"/>
      <c r="BP143" s="1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</row>
    <row r="144" spans="1:133" s="8" customFormat="1">
      <c r="A144">
        <v>66</v>
      </c>
      <c r="B144">
        <v>3</v>
      </c>
      <c r="C144" t="s">
        <v>806</v>
      </c>
      <c r="D144" t="s">
        <v>25</v>
      </c>
      <c r="E144"/>
      <c r="F144"/>
      <c r="G144">
        <v>0.5</v>
      </c>
      <c r="H144">
        <v>0.5</v>
      </c>
      <c r="I144">
        <v>8</v>
      </c>
      <c r="J144">
        <v>204</v>
      </c>
      <c r="K144"/>
      <c r="L144">
        <v>67</v>
      </c>
      <c r="M144">
        <v>0.42099999999999999</v>
      </c>
      <c r="N144">
        <v>0.45100000000000001</v>
      </c>
      <c r="O144">
        <v>0.03</v>
      </c>
      <c r="P144"/>
      <c r="Q144">
        <v>0</v>
      </c>
      <c r="R144">
        <v>1</v>
      </c>
      <c r="S144">
        <v>0</v>
      </c>
      <c r="T144">
        <v>0</v>
      </c>
      <c r="U144"/>
      <c r="V144">
        <v>0</v>
      </c>
      <c r="W144"/>
      <c r="X144"/>
      <c r="Y144" s="35">
        <v>44243</v>
      </c>
      <c r="Z144" s="31">
        <v>0.98260416666666661</v>
      </c>
      <c r="AA144"/>
      <c r="AB144" s="8">
        <v>1</v>
      </c>
      <c r="AC144" s="2"/>
      <c r="AD144" s="2">
        <v>-0.12472375426050565</v>
      </c>
      <c r="AE144" s="2">
        <v>7.7233213617440996E-2</v>
      </c>
      <c r="AF144" s="2">
        <v>0.20195696787794665</v>
      </c>
      <c r="AG144" s="2">
        <v>2.185413680364677E-2</v>
      </c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C144" s="6"/>
      <c r="BD144" s="6"/>
      <c r="BE144" s="6"/>
      <c r="BF144" s="6"/>
      <c r="BG144" s="6"/>
      <c r="BH144" s="1"/>
      <c r="BI144" s="1">
        <v>114</v>
      </c>
      <c r="BJ144" s="1">
        <v>3</v>
      </c>
      <c r="BK144" s="1">
        <f t="shared" si="2"/>
        <v>8</v>
      </c>
      <c r="BL144" s="1">
        <f t="shared" si="3"/>
        <v>204</v>
      </c>
      <c r="BM144" s="36"/>
      <c r="BN144" s="37"/>
      <c r="BO144" s="15"/>
      <c r="BP144" s="1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</row>
    <row r="145" spans="1:133" s="8" customFormat="1">
      <c r="A145">
        <v>102</v>
      </c>
      <c r="B145">
        <v>3</v>
      </c>
      <c r="C145" t="s">
        <v>806</v>
      </c>
      <c r="D145" t="s">
        <v>25</v>
      </c>
      <c r="E145"/>
      <c r="F145"/>
      <c r="G145">
        <v>0.5</v>
      </c>
      <c r="H145">
        <v>0.5</v>
      </c>
      <c r="I145">
        <v>93</v>
      </c>
      <c r="J145">
        <v>212</v>
      </c>
      <c r="K145"/>
      <c r="L145">
        <v>68</v>
      </c>
      <c r="M145">
        <v>0.48599999999999999</v>
      </c>
      <c r="N145">
        <v>0.45800000000000002</v>
      </c>
      <c r="O145">
        <v>0</v>
      </c>
      <c r="P145"/>
      <c r="Q145">
        <v>0</v>
      </c>
      <c r="R145">
        <v>1</v>
      </c>
      <c r="S145">
        <v>0</v>
      </c>
      <c r="T145">
        <v>0</v>
      </c>
      <c r="U145"/>
      <c r="V145">
        <v>0</v>
      </c>
      <c r="W145"/>
      <c r="X145"/>
      <c r="Y145" s="35">
        <v>44244</v>
      </c>
      <c r="Z145" s="31">
        <v>0.24643518518518517</v>
      </c>
      <c r="AA145"/>
      <c r="AB145" s="8">
        <v>1</v>
      </c>
      <c r="AC145" s="2"/>
      <c r="AD145" s="2">
        <v>0.17517402137608162</v>
      </c>
      <c r="AE145" s="2">
        <v>8.4137258636413442E-2</v>
      </c>
      <c r="AF145" s="2">
        <v>-9.1036762739668181E-2</v>
      </c>
      <c r="AG145" s="2">
        <v>2.1936671799235839E-2</v>
      </c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C145" s="6"/>
      <c r="BD145" s="6"/>
      <c r="BE145" s="6"/>
      <c r="BF145" s="6"/>
      <c r="BG145" s="6"/>
      <c r="BH145" s="1"/>
      <c r="BI145" s="1">
        <v>115</v>
      </c>
      <c r="BJ145" s="1">
        <v>1</v>
      </c>
      <c r="BK145" s="1" t="e">
        <f t="shared" si="2"/>
        <v>#N/A</v>
      </c>
      <c r="BL145" s="1" t="e">
        <f t="shared" si="3"/>
        <v>#N/A</v>
      </c>
      <c r="BM145" s="36"/>
      <c r="BN145" s="37"/>
      <c r="BO145" s="15"/>
      <c r="BP145" s="1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</row>
    <row r="146" spans="1:133" s="8" customFormat="1">
      <c r="A146">
        <v>103</v>
      </c>
      <c r="B146">
        <v>3</v>
      </c>
      <c r="C146" t="s">
        <v>806</v>
      </c>
      <c r="D146" t="s">
        <v>25</v>
      </c>
      <c r="E146"/>
      <c r="F146"/>
      <c r="G146">
        <v>0.5</v>
      </c>
      <c r="H146">
        <v>0.5</v>
      </c>
      <c r="I146">
        <v>20</v>
      </c>
      <c r="J146">
        <v>177</v>
      </c>
      <c r="K146"/>
      <c r="L146">
        <v>78</v>
      </c>
      <c r="M146">
        <v>0.43</v>
      </c>
      <c r="N146">
        <v>0.42899999999999999</v>
      </c>
      <c r="O146">
        <v>0</v>
      </c>
      <c r="P146"/>
      <c r="Q146">
        <v>0</v>
      </c>
      <c r="R146">
        <v>1</v>
      </c>
      <c r="S146">
        <v>0</v>
      </c>
      <c r="T146">
        <v>0</v>
      </c>
      <c r="U146"/>
      <c r="V146">
        <v>0</v>
      </c>
      <c r="W146"/>
      <c r="X146"/>
      <c r="Y146" s="35">
        <v>44244</v>
      </c>
      <c r="Z146" s="31">
        <v>0.25135416666666666</v>
      </c>
      <c r="AA146"/>
      <c r="AB146" s="8">
        <v>1</v>
      </c>
      <c r="AC146" s="2"/>
      <c r="AD146" s="2">
        <v>-8.2385244758869797E-2</v>
      </c>
      <c r="AE146" s="2">
        <v>5.393206167840893E-2</v>
      </c>
      <c r="AF146" s="2">
        <v>0.13631730643727874</v>
      </c>
      <c r="AG146" s="2">
        <v>2.2762021755126489E-2</v>
      </c>
      <c r="AH146" s="6"/>
      <c r="AI146" s="6"/>
      <c r="AJ146" s="6">
        <v>26.070333725129334</v>
      </c>
      <c r="AK146" s="6"/>
      <c r="AL146" s="6"/>
      <c r="AM146" s="6"/>
      <c r="AN146" s="6"/>
      <c r="AO146" s="6">
        <v>21.24146039110493</v>
      </c>
      <c r="AP146" s="6"/>
      <c r="AQ146" s="6"/>
      <c r="AR146" s="6"/>
      <c r="AS146" s="6"/>
      <c r="AT146" s="6">
        <v>9.9948399076095704</v>
      </c>
      <c r="AU146" s="6"/>
      <c r="AV146" s="6"/>
      <c r="AW146" s="6"/>
      <c r="AX146" s="6"/>
      <c r="AY146" s="6">
        <v>8.3085866958444363</v>
      </c>
      <c r="AZ146" s="6"/>
      <c r="BA146" s="6"/>
      <c r="BC146" s="6">
        <v>-9.4733976696846911E-2</v>
      </c>
      <c r="BD146" s="6">
        <v>4.8754027914179585E-2</v>
      </c>
      <c r="BE146" s="6">
        <v>0.14348800461102651</v>
      </c>
      <c r="BF146" s="6">
        <v>2.185413680364677E-2</v>
      </c>
      <c r="BG146" s="6"/>
      <c r="BH146" s="1">
        <v>39</v>
      </c>
      <c r="BI146" s="1">
        <v>116</v>
      </c>
      <c r="BJ146" s="1">
        <v>2</v>
      </c>
      <c r="BK146" s="1">
        <f t="shared" si="2"/>
        <v>20</v>
      </c>
      <c r="BL146" s="1">
        <f t="shared" si="3"/>
        <v>177</v>
      </c>
      <c r="BM146" s="36"/>
      <c r="BN146" s="37"/>
      <c r="BO146" s="15"/>
      <c r="BP146" s="1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</row>
    <row r="147" spans="1:133" s="8" customFormat="1">
      <c r="A147">
        <v>104</v>
      </c>
      <c r="B147">
        <v>3</v>
      </c>
      <c r="C147" t="s">
        <v>806</v>
      </c>
      <c r="D147" t="s">
        <v>25</v>
      </c>
      <c r="E147"/>
      <c r="F147"/>
      <c r="G147">
        <v>0.5</v>
      </c>
      <c r="H147">
        <v>0.5</v>
      </c>
      <c r="I147">
        <v>13</v>
      </c>
      <c r="J147">
        <v>165</v>
      </c>
      <c r="K147"/>
      <c r="L147">
        <v>56</v>
      </c>
      <c r="M147">
        <v>0.42499999999999999</v>
      </c>
      <c r="N147">
        <v>0.41799999999999998</v>
      </c>
      <c r="O147">
        <v>0</v>
      </c>
      <c r="P147"/>
      <c r="Q147">
        <v>0</v>
      </c>
      <c r="R147">
        <v>1</v>
      </c>
      <c r="S147">
        <v>0</v>
      </c>
      <c r="T147">
        <v>0</v>
      </c>
      <c r="U147"/>
      <c r="V147">
        <v>0</v>
      </c>
      <c r="W147"/>
      <c r="X147"/>
      <c r="Y147" s="35">
        <v>44244</v>
      </c>
      <c r="Z147" s="31">
        <v>0.25678240740740738</v>
      </c>
      <c r="AA147"/>
      <c r="AB147" s="8">
        <v>1</v>
      </c>
      <c r="AC147" s="2"/>
      <c r="AD147" s="2">
        <v>-0.10708270863482404</v>
      </c>
      <c r="AE147" s="2">
        <v>4.3575994149950233E-2</v>
      </c>
      <c r="AF147" s="2">
        <v>0.15065870278477428</v>
      </c>
      <c r="AG147" s="2">
        <v>2.0946251852167051E-2</v>
      </c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C147" s="6"/>
      <c r="BD147" s="6"/>
      <c r="BE147" s="6"/>
      <c r="BF147" s="6"/>
      <c r="BG147" s="6"/>
      <c r="BH147" s="1"/>
      <c r="BI147" s="1">
        <v>117</v>
      </c>
      <c r="BJ147" s="1">
        <v>3</v>
      </c>
      <c r="BK147" s="1">
        <f t="shared" si="2"/>
        <v>13</v>
      </c>
      <c r="BL147" s="1">
        <f t="shared" si="3"/>
        <v>165</v>
      </c>
      <c r="BM147" s="36"/>
      <c r="BN147" s="37"/>
      <c r="BO147" s="15"/>
      <c r="BP147" s="1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</row>
    <row r="148" spans="1:133" s="8" customFormat="1">
      <c r="A148">
        <v>64</v>
      </c>
      <c r="B148">
        <v>3</v>
      </c>
      <c r="C148" t="s">
        <v>806</v>
      </c>
      <c r="D148" t="s">
        <v>25</v>
      </c>
      <c r="E148"/>
      <c r="F148"/>
      <c r="G148">
        <v>0.5</v>
      </c>
      <c r="H148">
        <v>0.5</v>
      </c>
      <c r="I148">
        <v>156</v>
      </c>
      <c r="J148">
        <v>195</v>
      </c>
      <c r="K148"/>
      <c r="L148">
        <v>164</v>
      </c>
      <c r="M148">
        <v>0.53400000000000003</v>
      </c>
      <c r="N148">
        <v>0.44400000000000001</v>
      </c>
      <c r="O148">
        <v>0</v>
      </c>
      <c r="P148"/>
      <c r="Q148">
        <v>0</v>
      </c>
      <c r="R148">
        <v>1</v>
      </c>
      <c r="S148">
        <v>0</v>
      </c>
      <c r="T148">
        <v>0</v>
      </c>
      <c r="U148"/>
      <c r="V148">
        <v>0</v>
      </c>
      <c r="W148"/>
      <c r="X148"/>
      <c r="Y148" s="35">
        <v>44362</v>
      </c>
      <c r="Z148" s="31">
        <v>0.96687499999999993</v>
      </c>
      <c r="AA148"/>
      <c r="AB148" s="8">
        <v>1</v>
      </c>
      <c r="AC148" s="2"/>
      <c r="AD148" s="2">
        <v>7.9789157954521156E-2</v>
      </c>
      <c r="AE148" s="2">
        <v>-0.25564849260291028</v>
      </c>
      <c r="AF148" s="2">
        <v>-0.33543765055743147</v>
      </c>
      <c r="AG148" s="2">
        <v>4.2482817705819506E-2</v>
      </c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C148" s="6"/>
      <c r="BD148" s="6"/>
      <c r="BE148" s="6"/>
      <c r="BF148" s="6"/>
      <c r="BG148" s="6"/>
      <c r="BH148" s="1"/>
      <c r="BI148" s="1">
        <v>118</v>
      </c>
      <c r="BJ148" s="1">
        <v>1</v>
      </c>
      <c r="BK148" s="1" t="e">
        <f t="shared" si="2"/>
        <v>#N/A</v>
      </c>
      <c r="BL148" s="1" t="e">
        <f t="shared" si="3"/>
        <v>#N/A</v>
      </c>
      <c r="BM148" s="36"/>
      <c r="BN148" s="37"/>
      <c r="BO148" s="15"/>
      <c r="BP148" s="1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</row>
    <row r="149" spans="1:133" s="8" customFormat="1">
      <c r="A149">
        <v>65</v>
      </c>
      <c r="B149">
        <v>3</v>
      </c>
      <c r="C149" t="s">
        <v>806</v>
      </c>
      <c r="D149" t="s">
        <v>25</v>
      </c>
      <c r="E149"/>
      <c r="F149"/>
      <c r="G149">
        <v>0.5</v>
      </c>
      <c r="H149">
        <v>0.5</v>
      </c>
      <c r="I149">
        <v>27</v>
      </c>
      <c r="J149">
        <v>212</v>
      </c>
      <c r="K149"/>
      <c r="L149">
        <v>161</v>
      </c>
      <c r="M149">
        <v>0.435</v>
      </c>
      <c r="N149">
        <v>0.45800000000000002</v>
      </c>
      <c r="O149">
        <v>2.3E-2</v>
      </c>
      <c r="P149"/>
      <c r="Q149">
        <v>0</v>
      </c>
      <c r="R149">
        <v>1</v>
      </c>
      <c r="S149">
        <v>0</v>
      </c>
      <c r="T149">
        <v>0</v>
      </c>
      <c r="U149"/>
      <c r="V149">
        <v>0</v>
      </c>
      <c r="W149"/>
      <c r="X149"/>
      <c r="Y149" s="35">
        <v>44362</v>
      </c>
      <c r="Z149" s="31">
        <v>0.97182870370370367</v>
      </c>
      <c r="AA149"/>
      <c r="AB149" s="8">
        <v>1</v>
      </c>
      <c r="AC149" s="2"/>
      <c r="AD149" s="2">
        <v>-4.9698879847015771E-2</v>
      </c>
      <c r="AE149" s="2">
        <v>-0.2386348363766175</v>
      </c>
      <c r="AF149" s="2">
        <v>-0.18893595652960174</v>
      </c>
      <c r="AG149" s="2">
        <v>4.220005059686141E-2</v>
      </c>
      <c r="AH149" s="6"/>
      <c r="AI149" s="6"/>
      <c r="AJ149" s="6">
        <v>17.577949394495679</v>
      </c>
      <c r="AK149" s="6"/>
      <c r="AL149" s="6"/>
      <c r="AM149" s="6"/>
      <c r="AN149" s="6"/>
      <c r="AO149" s="6">
        <v>5.7039651899744674</v>
      </c>
      <c r="AP149" s="6"/>
      <c r="AQ149" s="6"/>
      <c r="AR149" s="6"/>
      <c r="AS149" s="6"/>
      <c r="AT149" s="6">
        <v>11.023141920834995</v>
      </c>
      <c r="AU149" s="6"/>
      <c r="AV149" s="6"/>
      <c r="AW149" s="6"/>
      <c r="AX149" s="6"/>
      <c r="AY149" s="6">
        <v>3.1766286978744884</v>
      </c>
      <c r="AZ149" s="6"/>
      <c r="BA149" s="6"/>
      <c r="BC149" s="6">
        <v>-4.5683746891929354E-2</v>
      </c>
      <c r="BD149" s="6">
        <v>-0.2456404595286204</v>
      </c>
      <c r="BE149" s="6">
        <v>-0.19995671263669107</v>
      </c>
      <c r="BF149" s="6">
        <v>4.1540260675959215E-2</v>
      </c>
      <c r="BG149" s="6"/>
      <c r="BH149" s="1">
        <v>40</v>
      </c>
      <c r="BI149" s="1">
        <v>119</v>
      </c>
      <c r="BJ149" s="1">
        <v>2</v>
      </c>
      <c r="BK149" s="1">
        <f t="shared" si="2"/>
        <v>27</v>
      </c>
      <c r="BL149" s="1">
        <f t="shared" si="3"/>
        <v>212</v>
      </c>
      <c r="BM149" s="36"/>
      <c r="BN149" s="37"/>
      <c r="BO149" s="15"/>
      <c r="BP149" s="1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</row>
    <row r="150" spans="1:133" s="8" customFormat="1">
      <c r="A150">
        <v>66</v>
      </c>
      <c r="B150">
        <v>3</v>
      </c>
      <c r="C150" t="s">
        <v>806</v>
      </c>
      <c r="D150" t="s">
        <v>25</v>
      </c>
      <c r="E150"/>
      <c r="F150"/>
      <c r="G150">
        <v>0.5</v>
      </c>
      <c r="H150">
        <v>0.5</v>
      </c>
      <c r="I150">
        <v>35</v>
      </c>
      <c r="J150">
        <v>198</v>
      </c>
      <c r="K150"/>
      <c r="L150">
        <v>147</v>
      </c>
      <c r="M150">
        <v>0.442</v>
      </c>
      <c r="N150">
        <v>0.44600000000000001</v>
      </c>
      <c r="O150">
        <v>4.0000000000000001E-3</v>
      </c>
      <c r="P150"/>
      <c r="Q150">
        <v>0</v>
      </c>
      <c r="R150">
        <v>1</v>
      </c>
      <c r="S150">
        <v>0</v>
      </c>
      <c r="T150">
        <v>0</v>
      </c>
      <c r="U150"/>
      <c r="V150">
        <v>0</v>
      </c>
      <c r="W150"/>
      <c r="X150"/>
      <c r="Y150" s="35">
        <v>44362</v>
      </c>
      <c r="Z150" s="31">
        <v>0.97719907407407414</v>
      </c>
      <c r="AA150"/>
      <c r="AB150" s="8">
        <v>1</v>
      </c>
      <c r="AC150" s="2"/>
      <c r="AD150" s="2">
        <v>-4.1668613936842937E-2</v>
      </c>
      <c r="AE150" s="2">
        <v>-0.25264608268062333</v>
      </c>
      <c r="AF150" s="2">
        <v>-0.2109774687437804</v>
      </c>
      <c r="AG150" s="2">
        <v>4.0880470755057019E-2</v>
      </c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C150" s="6"/>
      <c r="BD150" s="6"/>
      <c r="BE150" s="6"/>
      <c r="BF150" s="6"/>
      <c r="BG150" s="6"/>
      <c r="BH150" s="1"/>
      <c r="BI150" s="1">
        <v>120</v>
      </c>
      <c r="BJ150" s="1">
        <v>3</v>
      </c>
      <c r="BK150" s="1">
        <f t="shared" si="2"/>
        <v>35</v>
      </c>
      <c r="BL150" s="1">
        <f t="shared" si="3"/>
        <v>198</v>
      </c>
      <c r="BM150" s="36"/>
      <c r="BN150" s="37"/>
      <c r="BO150" s="15"/>
      <c r="BP150" s="1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</row>
    <row r="151" spans="1:133" s="8" customFormat="1">
      <c r="A151">
        <v>111</v>
      </c>
      <c r="B151">
        <v>3</v>
      </c>
      <c r="C151" t="s">
        <v>806</v>
      </c>
      <c r="D151" t="s">
        <v>25</v>
      </c>
      <c r="E151"/>
      <c r="F151"/>
      <c r="G151">
        <v>0.5</v>
      </c>
      <c r="H151">
        <v>0.5</v>
      </c>
      <c r="I151">
        <v>111</v>
      </c>
      <c r="J151">
        <v>196</v>
      </c>
      <c r="K151"/>
      <c r="L151">
        <v>196</v>
      </c>
      <c r="M151">
        <v>0.5</v>
      </c>
      <c r="N151">
        <v>0.44500000000000001</v>
      </c>
      <c r="O151">
        <v>0</v>
      </c>
      <c r="P151"/>
      <c r="Q151">
        <v>0</v>
      </c>
      <c r="R151">
        <v>1</v>
      </c>
      <c r="S151">
        <v>0</v>
      </c>
      <c r="T151">
        <v>0</v>
      </c>
      <c r="U151"/>
      <c r="V151">
        <v>0</v>
      </c>
      <c r="W151"/>
      <c r="X151"/>
      <c r="Y151" s="35">
        <v>44363</v>
      </c>
      <c r="Z151" s="31">
        <v>0.30880787037037039</v>
      </c>
      <c r="AA151"/>
      <c r="AB151" s="8">
        <v>1</v>
      </c>
      <c r="AC151" s="2"/>
      <c r="AD151" s="2">
        <v>3.4618912209798965E-2</v>
      </c>
      <c r="AE151" s="2">
        <v>-0.25464768929548126</v>
      </c>
      <c r="AF151" s="2">
        <v>-0.28926660150528022</v>
      </c>
      <c r="AG151" s="2">
        <v>4.5499000201372403E-2</v>
      </c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C151" s="6"/>
      <c r="BD151" s="6"/>
      <c r="BE151" s="6"/>
      <c r="BF151" s="6"/>
      <c r="BG151" s="6"/>
      <c r="BH151" s="1"/>
      <c r="BI151" s="1">
        <v>121</v>
      </c>
      <c r="BJ151" s="1">
        <v>1</v>
      </c>
      <c r="BK151" s="1" t="e">
        <f t="shared" si="2"/>
        <v>#N/A</v>
      </c>
      <c r="BL151" s="1" t="e">
        <f t="shared" si="3"/>
        <v>#N/A</v>
      </c>
      <c r="BM151" s="36"/>
      <c r="BN151" s="37"/>
      <c r="BO151" s="15"/>
      <c r="BP151" s="1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</row>
    <row r="152" spans="1:133" s="8" customFormat="1">
      <c r="A152">
        <v>112</v>
      </c>
      <c r="B152">
        <v>3</v>
      </c>
      <c r="C152" t="s">
        <v>806</v>
      </c>
      <c r="D152" t="s">
        <v>25</v>
      </c>
      <c r="E152"/>
      <c r="F152"/>
      <c r="G152">
        <v>0.5</v>
      </c>
      <c r="H152">
        <v>0.5</v>
      </c>
      <c r="I152">
        <v>20</v>
      </c>
      <c r="J152">
        <v>154</v>
      </c>
      <c r="K152"/>
      <c r="L152">
        <v>163</v>
      </c>
      <c r="M152">
        <v>0.43</v>
      </c>
      <c r="N152">
        <v>0.40899999999999997</v>
      </c>
      <c r="O152">
        <v>0</v>
      </c>
      <c r="P152"/>
      <c r="Q152">
        <v>0</v>
      </c>
      <c r="R152">
        <v>1</v>
      </c>
      <c r="S152">
        <v>0</v>
      </c>
      <c r="T152">
        <v>0</v>
      </c>
      <c r="U152"/>
      <c r="V152">
        <v>0</v>
      </c>
      <c r="W152"/>
      <c r="X152"/>
      <c r="Y152" s="35">
        <v>44363</v>
      </c>
      <c r="Z152" s="31">
        <v>0.31375000000000003</v>
      </c>
      <c r="AA152"/>
      <c r="AB152" s="8">
        <v>1</v>
      </c>
      <c r="AC152" s="2"/>
      <c r="AD152" s="2">
        <v>-5.6725362518416998E-2</v>
      </c>
      <c r="AE152" s="2">
        <v>-0.29668142820749865</v>
      </c>
      <c r="AF152" s="2">
        <v>-0.23995606568908165</v>
      </c>
      <c r="AG152" s="2">
        <v>4.2388562002833474E-2</v>
      </c>
      <c r="AH152" s="6"/>
      <c r="AI152" s="6"/>
      <c r="AJ152" s="6">
        <v>25.993987189548335</v>
      </c>
      <c r="AK152" s="6"/>
      <c r="AL152" s="6"/>
      <c r="AM152" s="6"/>
      <c r="AN152" s="6"/>
      <c r="AO152" s="6">
        <v>0</v>
      </c>
      <c r="AP152" s="6"/>
      <c r="AQ152" s="6"/>
      <c r="AR152" s="6"/>
      <c r="AS152" s="6"/>
      <c r="AT152" s="6">
        <v>5.2942012880701226</v>
      </c>
      <c r="AU152" s="6"/>
      <c r="AV152" s="6"/>
      <c r="AW152" s="6"/>
      <c r="AX152" s="6"/>
      <c r="AY152" s="6">
        <v>10.041595467898205</v>
      </c>
      <c r="AZ152" s="6"/>
      <c r="BA152" s="6"/>
      <c r="BC152" s="6">
        <v>-5.0200771466401568E-2</v>
      </c>
      <c r="BD152" s="6">
        <v>-0.29668142820749865</v>
      </c>
      <c r="BE152" s="6">
        <v>-0.24648065674109709</v>
      </c>
      <c r="BF152" s="6">
        <v>4.0362064388633864E-2</v>
      </c>
      <c r="BG152" s="6"/>
      <c r="BH152" s="1">
        <v>41</v>
      </c>
      <c r="BI152" s="1">
        <v>122</v>
      </c>
      <c r="BJ152" s="1">
        <v>2</v>
      </c>
      <c r="BK152" s="1">
        <f t="shared" si="2"/>
        <v>20</v>
      </c>
      <c r="BL152" s="1">
        <f t="shared" si="3"/>
        <v>154</v>
      </c>
      <c r="BM152" s="36"/>
      <c r="BN152" s="37"/>
      <c r="BO152" s="15"/>
      <c r="BP152" s="1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</row>
    <row r="153" spans="1:133" s="8" customFormat="1">
      <c r="A153">
        <v>113</v>
      </c>
      <c r="B153">
        <v>3</v>
      </c>
      <c r="C153" t="s">
        <v>806</v>
      </c>
      <c r="D153" t="s">
        <v>25</v>
      </c>
      <c r="E153"/>
      <c r="F153"/>
      <c r="G153">
        <v>0.5</v>
      </c>
      <c r="H153">
        <v>0.5</v>
      </c>
      <c r="I153">
        <v>33</v>
      </c>
      <c r="J153">
        <v>154</v>
      </c>
      <c r="K153"/>
      <c r="L153">
        <v>120</v>
      </c>
      <c r="M153">
        <v>0.44</v>
      </c>
      <c r="N153">
        <v>0.40899999999999997</v>
      </c>
      <c r="O153">
        <v>0</v>
      </c>
      <c r="P153"/>
      <c r="Q153">
        <v>0</v>
      </c>
      <c r="R153">
        <v>1</v>
      </c>
      <c r="S153">
        <v>0</v>
      </c>
      <c r="T153">
        <v>0</v>
      </c>
      <c r="U153"/>
      <c r="V153">
        <v>0</v>
      </c>
      <c r="W153"/>
      <c r="X153"/>
      <c r="Y153" s="35">
        <v>44363</v>
      </c>
      <c r="Z153" s="31">
        <v>0.31915509259259262</v>
      </c>
      <c r="AA153"/>
      <c r="AB153" s="8">
        <v>1</v>
      </c>
      <c r="AC153" s="2"/>
      <c r="AD153" s="2">
        <v>-4.3676180414386138E-2</v>
      </c>
      <c r="AE153" s="2">
        <v>-0.29668142820749865</v>
      </c>
      <c r="AF153" s="2">
        <v>-0.25300524779311251</v>
      </c>
      <c r="AG153" s="2">
        <v>3.8335566774434261E-2</v>
      </c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C153" s="6"/>
      <c r="BD153" s="6"/>
      <c r="BE153" s="6"/>
      <c r="BF153" s="6"/>
      <c r="BG153" s="6"/>
      <c r="BH153" s="1"/>
      <c r="BI153" s="1">
        <v>123</v>
      </c>
      <c r="BJ153" s="1">
        <v>3</v>
      </c>
      <c r="BK153" s="1">
        <f t="shared" si="2"/>
        <v>33</v>
      </c>
      <c r="BL153" s="1">
        <f t="shared" si="3"/>
        <v>154</v>
      </c>
      <c r="BM153" s="36"/>
      <c r="BN153" s="37"/>
      <c r="BO153" s="15"/>
      <c r="BP153" s="1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</row>
    <row r="154" spans="1:133" s="8" customFormat="1">
      <c r="A154">
        <v>64</v>
      </c>
      <c r="B154">
        <v>3</v>
      </c>
      <c r="C154" t="s">
        <v>806</v>
      </c>
      <c r="D154" t="s">
        <v>25</v>
      </c>
      <c r="E154"/>
      <c r="F154"/>
      <c r="G154">
        <v>0.5</v>
      </c>
      <c r="H154">
        <v>0.5</v>
      </c>
      <c r="I154">
        <v>201</v>
      </c>
      <c r="J154">
        <v>180</v>
      </c>
      <c r="K154"/>
      <c r="L154">
        <v>120</v>
      </c>
      <c r="M154">
        <v>0.56899999999999995</v>
      </c>
      <c r="N154">
        <v>0.43099999999999999</v>
      </c>
      <c r="O154">
        <v>0</v>
      </c>
      <c r="P154"/>
      <c r="Q154">
        <v>0</v>
      </c>
      <c r="R154">
        <v>1</v>
      </c>
      <c r="S154">
        <v>0</v>
      </c>
      <c r="T154">
        <v>0</v>
      </c>
      <c r="U154"/>
      <c r="V154">
        <v>0</v>
      </c>
      <c r="W154"/>
      <c r="X154"/>
      <c r="Y154" s="35">
        <v>44365</v>
      </c>
      <c r="Z154" s="31">
        <v>1.0347222222222223E-2</v>
      </c>
      <c r="AA154"/>
      <c r="AB154" s="8">
        <v>1</v>
      </c>
      <c r="AC154" s="2"/>
      <c r="AD154" s="2">
        <v>0.31104303913324777</v>
      </c>
      <c r="AE154" s="2">
        <v>0.12524278214777942</v>
      </c>
      <c r="AF154" s="2">
        <v>-0.18580025698546834</v>
      </c>
      <c r="AG154" s="2">
        <v>5.3503674398842774E-3</v>
      </c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C154" s="6"/>
      <c r="BD154" s="6"/>
      <c r="BE154" s="6"/>
      <c r="BF154" s="6"/>
      <c r="BG154" s="6"/>
      <c r="BH154" s="1"/>
      <c r="BI154" s="1">
        <v>124</v>
      </c>
      <c r="BJ154" s="1">
        <v>1</v>
      </c>
      <c r="BK154" s="1" t="e">
        <f t="shared" si="2"/>
        <v>#N/A</v>
      </c>
      <c r="BL154" s="1" t="e">
        <f t="shared" si="3"/>
        <v>#N/A</v>
      </c>
      <c r="BM154" s="36"/>
      <c r="BN154" s="37"/>
      <c r="BO154" s="15"/>
      <c r="BP154" s="1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</row>
    <row r="155" spans="1:133" s="8" customFormat="1">
      <c r="A155">
        <v>65</v>
      </c>
      <c r="B155">
        <v>3</v>
      </c>
      <c r="C155" t="s">
        <v>806</v>
      </c>
      <c r="D155" t="s">
        <v>25</v>
      </c>
      <c r="E155"/>
      <c r="F155"/>
      <c r="G155">
        <v>0.5</v>
      </c>
      <c r="H155">
        <v>0.5</v>
      </c>
      <c r="I155">
        <v>35</v>
      </c>
      <c r="J155">
        <v>183</v>
      </c>
      <c r="K155"/>
      <c r="L155">
        <v>102</v>
      </c>
      <c r="M155">
        <v>0.442</v>
      </c>
      <c r="N155">
        <v>0.434</v>
      </c>
      <c r="O155">
        <v>0</v>
      </c>
      <c r="P155"/>
      <c r="Q155">
        <v>0</v>
      </c>
      <c r="R155">
        <v>1</v>
      </c>
      <c r="S155">
        <v>0</v>
      </c>
      <c r="T155">
        <v>0</v>
      </c>
      <c r="U155"/>
      <c r="V155">
        <v>0</v>
      </c>
      <c r="W155"/>
      <c r="X155"/>
      <c r="Y155" s="35">
        <v>44365</v>
      </c>
      <c r="Z155" s="31">
        <v>1.5324074074074073E-2</v>
      </c>
      <c r="AA155"/>
      <c r="AB155" s="8">
        <v>1</v>
      </c>
      <c r="AC155" s="2"/>
      <c r="AD155" s="2">
        <v>0.14691718662847583</v>
      </c>
      <c r="AE155" s="2">
        <v>0.12820884273735733</v>
      </c>
      <c r="AF155" s="2">
        <v>-1.8708343891118501E-2</v>
      </c>
      <c r="AG155" s="2">
        <v>3.3838230981091386E-3</v>
      </c>
      <c r="AH155" s="6"/>
      <c r="AI155" s="6"/>
      <c r="AJ155" s="6">
        <v>7.1384614749710646</v>
      </c>
      <c r="AK155" s="6"/>
      <c r="AL155" s="6"/>
      <c r="AM155" s="6"/>
      <c r="AN155" s="6"/>
      <c r="AO155" s="6">
        <v>12.303159957097661</v>
      </c>
      <c r="AP155" s="6"/>
      <c r="AQ155" s="6"/>
      <c r="AR155" s="6"/>
      <c r="AS155" s="6"/>
      <c r="AT155" s="6">
        <v>37.680806533287608</v>
      </c>
      <c r="AU155" s="6"/>
      <c r="AV155" s="6"/>
      <c r="AW155" s="6"/>
      <c r="AX155" s="6"/>
      <c r="AY155" s="6">
        <v>33.99753081601088</v>
      </c>
      <c r="AZ155" s="6"/>
      <c r="BA155" s="6"/>
      <c r="BC155" s="6">
        <v>0.15235509138013997</v>
      </c>
      <c r="BD155" s="6">
        <v>0.1366126810744947</v>
      </c>
      <c r="BE155" s="6">
        <v>-1.5742410305645244E-2</v>
      </c>
      <c r="BF155" s="6">
        <v>2.8921870126653545E-3</v>
      </c>
      <c r="BG155" s="6"/>
      <c r="BH155" s="1">
        <v>42</v>
      </c>
      <c r="BI155" s="1">
        <v>125</v>
      </c>
      <c r="BJ155" s="1">
        <v>2</v>
      </c>
      <c r="BK155" s="1">
        <f t="shared" si="2"/>
        <v>35</v>
      </c>
      <c r="BL155" s="1">
        <f t="shared" si="3"/>
        <v>183</v>
      </c>
      <c r="BM155" s="36"/>
      <c r="BN155" s="37"/>
      <c r="BO155" s="15"/>
      <c r="BP155" s="1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</row>
    <row r="156" spans="1:133" s="8" customFormat="1">
      <c r="A156">
        <v>66</v>
      </c>
      <c r="B156">
        <v>3</v>
      </c>
      <c r="C156" t="s">
        <v>806</v>
      </c>
      <c r="D156" t="s">
        <v>25</v>
      </c>
      <c r="E156"/>
      <c r="F156"/>
      <c r="G156">
        <v>0.5</v>
      </c>
      <c r="H156">
        <v>0.5</v>
      </c>
      <c r="I156">
        <v>46</v>
      </c>
      <c r="J156">
        <v>200</v>
      </c>
      <c r="K156"/>
      <c r="L156">
        <v>93</v>
      </c>
      <c r="M156">
        <v>0.45</v>
      </c>
      <c r="N156">
        <v>0.44800000000000001</v>
      </c>
      <c r="O156">
        <v>0</v>
      </c>
      <c r="P156"/>
      <c r="Q156">
        <v>0</v>
      </c>
      <c r="R156">
        <v>1</v>
      </c>
      <c r="S156">
        <v>0</v>
      </c>
      <c r="T156">
        <v>0</v>
      </c>
      <c r="U156"/>
      <c r="V156">
        <v>0</v>
      </c>
      <c r="W156"/>
      <c r="X156"/>
      <c r="Y156" s="35">
        <v>44365</v>
      </c>
      <c r="Z156" s="31">
        <v>2.0682870370370372E-2</v>
      </c>
      <c r="AA156"/>
      <c r="AB156" s="8">
        <v>1</v>
      </c>
      <c r="AC156" s="2"/>
      <c r="AD156" s="2">
        <v>0.15779299613180409</v>
      </c>
      <c r="AE156" s="2">
        <v>0.1450165194116321</v>
      </c>
      <c r="AF156" s="2">
        <v>-1.2776476720171986E-2</v>
      </c>
      <c r="AG156" s="2">
        <v>2.4005509272215703E-3</v>
      </c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C156" s="6"/>
      <c r="BD156" s="6"/>
      <c r="BE156" s="6"/>
      <c r="BF156" s="6"/>
      <c r="BG156" s="6"/>
      <c r="BH156" s="1"/>
      <c r="BI156" s="1">
        <v>126</v>
      </c>
      <c r="BJ156" s="1">
        <v>3</v>
      </c>
      <c r="BK156" s="1">
        <f t="shared" si="2"/>
        <v>46</v>
      </c>
      <c r="BL156" s="1">
        <f t="shared" si="3"/>
        <v>200</v>
      </c>
      <c r="BM156" s="36"/>
      <c r="BN156" s="37"/>
      <c r="BO156" s="15"/>
      <c r="BP156" s="1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</row>
    <row r="157" spans="1:133" s="8" customFormat="1">
      <c r="A157">
        <v>111</v>
      </c>
      <c r="B157">
        <v>3</v>
      </c>
      <c r="C157" t="s">
        <v>806</v>
      </c>
      <c r="D157" t="s">
        <v>25</v>
      </c>
      <c r="E157"/>
      <c r="F157"/>
      <c r="G157">
        <v>0.5</v>
      </c>
      <c r="H157">
        <v>0.5</v>
      </c>
      <c r="I157">
        <v>188</v>
      </c>
      <c r="J157">
        <v>322</v>
      </c>
      <c r="K157"/>
      <c r="L157">
        <v>319</v>
      </c>
      <c r="M157">
        <v>0.55900000000000005</v>
      </c>
      <c r="N157">
        <v>0.55100000000000005</v>
      </c>
      <c r="O157">
        <v>0</v>
      </c>
      <c r="P157"/>
      <c r="Q157">
        <v>0</v>
      </c>
      <c r="R157">
        <v>1</v>
      </c>
      <c r="S157">
        <v>0</v>
      </c>
      <c r="T157">
        <v>0</v>
      </c>
      <c r="U157"/>
      <c r="V157">
        <v>0</v>
      </c>
      <c r="W157"/>
      <c r="X157"/>
      <c r="Y157" s="35">
        <v>44365</v>
      </c>
      <c r="Z157" s="31">
        <v>0.35344907407407405</v>
      </c>
      <c r="AA157"/>
      <c r="AB157" s="8">
        <v>1</v>
      </c>
      <c r="AC157" s="2"/>
      <c r="AD157" s="2">
        <v>0.29818980972022341</v>
      </c>
      <c r="AE157" s="2">
        <v>0.26563631672113336</v>
      </c>
      <c r="AF157" s="2">
        <v>-3.255349299909005E-2</v>
      </c>
      <c r="AG157" s="2">
        <v>2.709160766284275E-2</v>
      </c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C157" s="6"/>
      <c r="BD157" s="6"/>
      <c r="BE157" s="6"/>
      <c r="BF157" s="6"/>
      <c r="BG157" s="6"/>
      <c r="BH157" s="1"/>
      <c r="BI157" s="1">
        <v>127</v>
      </c>
      <c r="BJ157" s="1">
        <v>1</v>
      </c>
      <c r="BK157" s="1" t="e">
        <f t="shared" si="2"/>
        <v>#N/A</v>
      </c>
      <c r="BL157" s="1" t="e">
        <f t="shared" si="3"/>
        <v>#N/A</v>
      </c>
      <c r="BM157" s="36"/>
      <c r="BN157" s="37"/>
      <c r="BO157" s="15"/>
      <c r="BP157" s="1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</row>
    <row r="158" spans="1:133" s="8" customFormat="1">
      <c r="A158">
        <v>112</v>
      </c>
      <c r="B158">
        <v>3</v>
      </c>
      <c r="C158" t="s">
        <v>806</v>
      </c>
      <c r="D158" t="s">
        <v>25</v>
      </c>
      <c r="E158"/>
      <c r="F158"/>
      <c r="G158">
        <v>0.5</v>
      </c>
      <c r="H158">
        <v>0.5</v>
      </c>
      <c r="I158">
        <v>55</v>
      </c>
      <c r="J158">
        <v>192</v>
      </c>
      <c r="K158"/>
      <c r="L158">
        <v>147</v>
      </c>
      <c r="M158">
        <v>0.45700000000000002</v>
      </c>
      <c r="N158">
        <v>0.441</v>
      </c>
      <c r="O158">
        <v>0</v>
      </c>
      <c r="P158"/>
      <c r="Q158">
        <v>0</v>
      </c>
      <c r="R158">
        <v>1</v>
      </c>
      <c r="S158">
        <v>0</v>
      </c>
      <c r="T158">
        <v>0</v>
      </c>
      <c r="U158"/>
      <c r="V158">
        <v>0</v>
      </c>
      <c r="W158"/>
      <c r="X158"/>
      <c r="Y158" s="35">
        <v>44365</v>
      </c>
      <c r="Z158" s="31">
        <v>0.35839120370370375</v>
      </c>
      <c r="AA158"/>
      <c r="AB158" s="8">
        <v>1</v>
      </c>
      <c r="AC158" s="2"/>
      <c r="AD158" s="2">
        <v>0.16669138572543629</v>
      </c>
      <c r="AE158" s="2">
        <v>0.13710702450609102</v>
      </c>
      <c r="AF158" s="2">
        <v>-2.9584361219345268E-2</v>
      </c>
      <c r="AG158" s="2">
        <v>8.3001839525469832E-3</v>
      </c>
      <c r="AH158" s="6"/>
      <c r="AI158" s="6"/>
      <c r="AJ158" s="6">
        <v>4.635133073427582</v>
      </c>
      <c r="AK158" s="6"/>
      <c r="AL158" s="6"/>
      <c r="AM158" s="6"/>
      <c r="AN158" s="6"/>
      <c r="AO158" s="6">
        <v>24.25695219646618</v>
      </c>
      <c r="AP158" s="6"/>
      <c r="AQ158" s="6"/>
      <c r="AR158" s="6"/>
      <c r="AS158" s="6"/>
      <c r="AT158" s="6">
        <v>77.67349763386153</v>
      </c>
      <c r="AU158" s="6"/>
      <c r="AV158" s="6"/>
      <c r="AW158" s="6"/>
      <c r="AX158" s="6"/>
      <c r="AY158" s="6">
        <v>5.1300130796422607</v>
      </c>
      <c r="AZ158" s="6"/>
      <c r="BA158" s="6"/>
      <c r="BC158" s="6">
        <v>0.17064622554482839</v>
      </c>
      <c r="BD158" s="6">
        <v>0.12227672155820152</v>
      </c>
      <c r="BE158" s="6">
        <v>-4.8369503986626851E-2</v>
      </c>
      <c r="BF158" s="6">
        <v>8.5186888794108878E-3</v>
      </c>
      <c r="BG158" s="6"/>
      <c r="BH158" s="1">
        <v>43</v>
      </c>
      <c r="BI158" s="1">
        <v>128</v>
      </c>
      <c r="BJ158" s="1">
        <v>2</v>
      </c>
      <c r="BK158" s="1">
        <f t="shared" si="2"/>
        <v>55</v>
      </c>
      <c r="BL158" s="1">
        <f t="shared" si="3"/>
        <v>192</v>
      </c>
      <c r="BM158" s="36"/>
      <c r="BN158" s="37"/>
      <c r="BO158" s="15"/>
      <c r="BP158" s="1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</row>
    <row r="159" spans="1:133" s="8" customFormat="1">
      <c r="A159">
        <v>113</v>
      </c>
      <c r="B159">
        <v>3</v>
      </c>
      <c r="C159" t="s">
        <v>806</v>
      </c>
      <c r="D159" t="s">
        <v>25</v>
      </c>
      <c r="E159"/>
      <c r="F159"/>
      <c r="G159">
        <v>0.5</v>
      </c>
      <c r="H159">
        <v>0.5</v>
      </c>
      <c r="I159">
        <v>63</v>
      </c>
      <c r="J159">
        <v>162</v>
      </c>
      <c r="K159"/>
      <c r="L159">
        <v>151</v>
      </c>
      <c r="M159">
        <v>0.46300000000000002</v>
      </c>
      <c r="N159">
        <v>0.41599999999999998</v>
      </c>
      <c r="O159">
        <v>0</v>
      </c>
      <c r="P159"/>
      <c r="Q159">
        <v>0</v>
      </c>
      <c r="R159">
        <v>1</v>
      </c>
      <c r="S159">
        <v>0</v>
      </c>
      <c r="T159">
        <v>0</v>
      </c>
      <c r="U159"/>
      <c r="V159">
        <v>0</v>
      </c>
      <c r="W159"/>
      <c r="X159"/>
      <c r="Y159" s="35">
        <v>44365</v>
      </c>
      <c r="Z159" s="31">
        <v>0.36378472222222219</v>
      </c>
      <c r="AA159"/>
      <c r="AB159" s="8">
        <v>1</v>
      </c>
      <c r="AC159" s="2"/>
      <c r="AD159" s="2">
        <v>0.17460106536422046</v>
      </c>
      <c r="AE159" s="2">
        <v>0.10744641861031203</v>
      </c>
      <c r="AF159" s="2">
        <v>-6.7154646753908434E-2</v>
      </c>
      <c r="AG159" s="2">
        <v>8.7371938062747925E-3</v>
      </c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C159" s="6"/>
      <c r="BD159" s="6"/>
      <c r="BE159" s="6"/>
      <c r="BF159" s="6"/>
      <c r="BG159" s="6"/>
      <c r="BH159" s="1"/>
      <c r="BI159" s="1">
        <v>129</v>
      </c>
      <c r="BJ159" s="1">
        <v>3</v>
      </c>
      <c r="BK159" s="1">
        <f t="shared" si="2"/>
        <v>63</v>
      </c>
      <c r="BL159" s="1">
        <f t="shared" si="3"/>
        <v>162</v>
      </c>
      <c r="BM159" s="36"/>
      <c r="BN159" s="37"/>
      <c r="BO159" s="15"/>
      <c r="BP159" s="1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</row>
    <row r="160" spans="1:133" s="8" customFormat="1">
      <c r="A160">
        <v>64</v>
      </c>
      <c r="B160">
        <v>3</v>
      </c>
      <c r="C160" t="s">
        <v>806</v>
      </c>
      <c r="D160" t="s">
        <v>25</v>
      </c>
      <c r="E160"/>
      <c r="F160"/>
      <c r="G160">
        <v>0.5</v>
      </c>
      <c r="H160">
        <v>0.5</v>
      </c>
      <c r="I160">
        <v>150</v>
      </c>
      <c r="J160">
        <v>238</v>
      </c>
      <c r="K160"/>
      <c r="L160">
        <v>93</v>
      </c>
      <c r="M160">
        <v>0.53</v>
      </c>
      <c r="N160">
        <v>0.48</v>
      </c>
      <c r="O160">
        <v>0</v>
      </c>
      <c r="P160"/>
      <c r="Q160">
        <v>0</v>
      </c>
      <c r="R160">
        <v>1</v>
      </c>
      <c r="S160">
        <v>0</v>
      </c>
      <c r="T160">
        <v>0</v>
      </c>
      <c r="U160"/>
      <c r="V160">
        <v>0</v>
      </c>
      <c r="W160"/>
      <c r="X160"/>
      <c r="Y160" s="35">
        <v>44365</v>
      </c>
      <c r="Z160" s="31">
        <v>0.92578703703703702</v>
      </c>
      <c r="AA160"/>
      <c r="AB160" s="8">
        <v>1</v>
      </c>
      <c r="AC160" s="2"/>
      <c r="AD160" s="2">
        <v>0.11702768737033799</v>
      </c>
      <c r="AE160" s="2">
        <v>0.34619185704702793</v>
      </c>
      <c r="AF160" s="2">
        <v>0.22916416967668995</v>
      </c>
      <c r="AG160" s="2">
        <v>2.9279146000842078E-3</v>
      </c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C160" s="6"/>
      <c r="BD160" s="6"/>
      <c r="BE160" s="6"/>
      <c r="BF160" s="6"/>
      <c r="BG160" s="6"/>
      <c r="BH160" s="1"/>
      <c r="BI160" s="1">
        <v>130</v>
      </c>
      <c r="BJ160" s="1">
        <v>1</v>
      </c>
      <c r="BK160" s="1" t="e">
        <f t="shared" si="2"/>
        <v>#N/A</v>
      </c>
      <c r="BL160" s="1" t="e">
        <f t="shared" si="3"/>
        <v>#N/A</v>
      </c>
      <c r="BM160" s="36"/>
      <c r="BN160" s="37"/>
      <c r="BO160" s="15"/>
      <c r="BP160" s="1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</row>
    <row r="161" spans="1:133" s="8" customFormat="1">
      <c r="A161">
        <v>65</v>
      </c>
      <c r="B161">
        <v>3</v>
      </c>
      <c r="C161" t="s">
        <v>806</v>
      </c>
      <c r="D161" t="s">
        <v>25</v>
      </c>
      <c r="E161"/>
      <c r="F161"/>
      <c r="G161">
        <v>0.5</v>
      </c>
      <c r="H161">
        <v>0.5</v>
      </c>
      <c r="I161">
        <v>51</v>
      </c>
      <c r="J161">
        <v>210</v>
      </c>
      <c r="K161"/>
      <c r="L161">
        <v>100</v>
      </c>
      <c r="M161">
        <v>0.45400000000000001</v>
      </c>
      <c r="N161">
        <v>0.45700000000000002</v>
      </c>
      <c r="O161">
        <v>3.0000000000000001E-3</v>
      </c>
      <c r="P161"/>
      <c r="Q161">
        <v>0</v>
      </c>
      <c r="R161">
        <v>1</v>
      </c>
      <c r="S161">
        <v>0</v>
      </c>
      <c r="T161">
        <v>0</v>
      </c>
      <c r="U161"/>
      <c r="V161">
        <v>0</v>
      </c>
      <c r="W161"/>
      <c r="X161"/>
      <c r="Y161" s="35">
        <v>44365</v>
      </c>
      <c r="Z161" s="31">
        <v>0.93074074074074076</v>
      </c>
      <c r="AA161"/>
      <c r="AB161" s="8">
        <v>1</v>
      </c>
      <c r="AC161" s="2"/>
      <c r="AD161" s="2">
        <v>1.9515986119639755E-2</v>
      </c>
      <c r="AE161" s="2">
        <v>0.31795451865270907</v>
      </c>
      <c r="AF161" s="2">
        <v>0.29843853253306929</v>
      </c>
      <c r="AG161" s="2">
        <v>3.7265003354498556E-3</v>
      </c>
      <c r="AH161" s="6"/>
      <c r="AI161" s="6"/>
      <c r="AJ161" s="6">
        <v>26.299808714116807</v>
      </c>
      <c r="AK161" s="6"/>
      <c r="AL161" s="6"/>
      <c r="AM161" s="6"/>
      <c r="AN161" s="6"/>
      <c r="AO161" s="6">
        <v>1.2768046348905882</v>
      </c>
      <c r="AP161" s="6"/>
      <c r="AQ161" s="6"/>
      <c r="AR161" s="6"/>
      <c r="AS161" s="6"/>
      <c r="AT161" s="6">
        <v>3.3883593084848225</v>
      </c>
      <c r="AU161" s="6"/>
      <c r="AV161" s="6"/>
      <c r="AW161" s="6"/>
      <c r="AX161" s="6"/>
      <c r="AY161" s="6">
        <v>59.607488355320164</v>
      </c>
      <c r="AZ161" s="6"/>
      <c r="BA161" s="6"/>
      <c r="BC161" s="6">
        <v>2.2470886157539702E-2</v>
      </c>
      <c r="BD161" s="6">
        <v>0.31593756591025773</v>
      </c>
      <c r="BE161" s="6">
        <v>0.29346667975271801</v>
      </c>
      <c r="BF161" s="6">
        <v>2.8708727618438038E-3</v>
      </c>
      <c r="BG161" s="6"/>
      <c r="BH161" s="1">
        <v>44</v>
      </c>
      <c r="BI161" s="1">
        <v>131</v>
      </c>
      <c r="BJ161" s="1">
        <v>2</v>
      </c>
      <c r="BK161" s="1">
        <f t="shared" si="2"/>
        <v>51</v>
      </c>
      <c r="BL161" s="1">
        <f t="shared" si="3"/>
        <v>210</v>
      </c>
      <c r="BM161" s="36"/>
      <c r="BN161" s="37"/>
      <c r="BO161" s="15"/>
      <c r="BP161" s="1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</row>
    <row r="162" spans="1:133" s="8" customFormat="1">
      <c r="A162">
        <v>66</v>
      </c>
      <c r="B162">
        <v>3</v>
      </c>
      <c r="C162" t="s">
        <v>806</v>
      </c>
      <c r="D162" t="s">
        <v>25</v>
      </c>
      <c r="E162"/>
      <c r="F162"/>
      <c r="G162">
        <v>0.5</v>
      </c>
      <c r="H162">
        <v>0.5</v>
      </c>
      <c r="I162">
        <v>57</v>
      </c>
      <c r="J162">
        <v>206</v>
      </c>
      <c r="K162"/>
      <c r="L162">
        <v>85</v>
      </c>
      <c r="M162">
        <v>0.45900000000000002</v>
      </c>
      <c r="N162">
        <v>0.45300000000000001</v>
      </c>
      <c r="O162">
        <v>0</v>
      </c>
      <c r="P162"/>
      <c r="Q162">
        <v>0</v>
      </c>
      <c r="R162">
        <v>1</v>
      </c>
      <c r="S162">
        <v>0</v>
      </c>
      <c r="T162">
        <v>0</v>
      </c>
      <c r="U162"/>
      <c r="V162">
        <v>0</v>
      </c>
      <c r="W162"/>
      <c r="X162"/>
      <c r="Y162" s="35">
        <v>44365</v>
      </c>
      <c r="Z162" s="31">
        <v>0.93614583333333334</v>
      </c>
      <c r="AA162"/>
      <c r="AB162" s="8">
        <v>1</v>
      </c>
      <c r="AC162" s="2"/>
      <c r="AD162" s="2">
        <v>2.5425786195439649E-2</v>
      </c>
      <c r="AE162" s="2">
        <v>0.31392061316780639</v>
      </c>
      <c r="AF162" s="2">
        <v>0.28849482697236672</v>
      </c>
      <c r="AG162" s="2">
        <v>2.0152451882377519E-3</v>
      </c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C162" s="6"/>
      <c r="BD162" s="6"/>
      <c r="BE162" s="6"/>
      <c r="BF162" s="6"/>
      <c r="BG162" s="6"/>
      <c r="BH162" s="1"/>
      <c r="BI162" s="1">
        <v>132</v>
      </c>
      <c r="BJ162" s="1">
        <v>3</v>
      </c>
      <c r="BK162" s="1">
        <f t="shared" si="2"/>
        <v>57</v>
      </c>
      <c r="BL162" s="1">
        <f t="shared" si="3"/>
        <v>206</v>
      </c>
      <c r="BM162" s="36"/>
      <c r="BN162" s="37"/>
      <c r="BO162" s="15"/>
      <c r="BP162" s="1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</row>
    <row r="163" spans="1:133" s="8" customFormat="1">
      <c r="A163">
        <v>111</v>
      </c>
      <c r="B163">
        <v>3</v>
      </c>
      <c r="C163" t="s">
        <v>806</v>
      </c>
      <c r="D163" t="s">
        <v>25</v>
      </c>
      <c r="E163"/>
      <c r="F163"/>
      <c r="G163">
        <v>0.5</v>
      </c>
      <c r="H163">
        <v>0.5</v>
      </c>
      <c r="I163">
        <v>163</v>
      </c>
      <c r="J163">
        <v>204</v>
      </c>
      <c r="K163"/>
      <c r="L163">
        <v>138</v>
      </c>
      <c r="M163">
        <v>0.54</v>
      </c>
      <c r="N163">
        <v>0.45200000000000001</v>
      </c>
      <c r="O163">
        <v>0</v>
      </c>
      <c r="P163"/>
      <c r="Q163">
        <v>0</v>
      </c>
      <c r="R163">
        <v>1</v>
      </c>
      <c r="S163">
        <v>0</v>
      </c>
      <c r="T163">
        <v>0</v>
      </c>
      <c r="U163"/>
      <c r="V163">
        <v>0</v>
      </c>
      <c r="W163"/>
      <c r="X163"/>
      <c r="Y163" s="35">
        <v>44366</v>
      </c>
      <c r="Z163" s="31">
        <v>0.26915509259259257</v>
      </c>
      <c r="AA163"/>
      <c r="AB163" s="8">
        <v>1</v>
      </c>
      <c r="AC163" s="2"/>
      <c r="AD163" s="2">
        <v>0.12983225420123778</v>
      </c>
      <c r="AE163" s="2">
        <v>0.311903660425355</v>
      </c>
      <c r="AF163" s="2">
        <v>0.18207140622411722</v>
      </c>
      <c r="AG163" s="2">
        <v>8.0616800417205193E-3</v>
      </c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C163" s="6"/>
      <c r="BD163" s="6"/>
      <c r="BE163" s="6"/>
      <c r="BF163" s="6"/>
      <c r="BG163" s="6"/>
      <c r="BH163" s="1"/>
      <c r="BI163" s="1">
        <v>133</v>
      </c>
      <c r="BJ163" s="1">
        <v>1</v>
      </c>
      <c r="BK163" s="1" t="e">
        <f t="shared" si="2"/>
        <v>#N/A</v>
      </c>
      <c r="BL163" s="1" t="e">
        <f t="shared" si="3"/>
        <v>#N/A</v>
      </c>
      <c r="BM163" s="36"/>
      <c r="BN163" s="37"/>
      <c r="BO163" s="15"/>
      <c r="BP163" s="1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</row>
    <row r="164" spans="1:133" s="8" customFormat="1">
      <c r="A164">
        <v>112</v>
      </c>
      <c r="B164">
        <v>3</v>
      </c>
      <c r="C164" t="s">
        <v>806</v>
      </c>
      <c r="D164" t="s">
        <v>25</v>
      </c>
      <c r="E164"/>
      <c r="F164"/>
      <c r="G164">
        <v>0.5</v>
      </c>
      <c r="H164">
        <v>0.5</v>
      </c>
      <c r="I164">
        <v>50</v>
      </c>
      <c r="J164">
        <v>168</v>
      </c>
      <c r="K164"/>
      <c r="L164">
        <v>64</v>
      </c>
      <c r="M164">
        <v>0.45300000000000001</v>
      </c>
      <c r="N164">
        <v>0.42099999999999999</v>
      </c>
      <c r="O164">
        <v>0</v>
      </c>
      <c r="P164"/>
      <c r="Q164">
        <v>0</v>
      </c>
      <c r="R164">
        <v>1</v>
      </c>
      <c r="S164">
        <v>0</v>
      </c>
      <c r="T164">
        <v>0</v>
      </c>
      <c r="U164"/>
      <c r="V164">
        <v>0</v>
      </c>
      <c r="W164"/>
      <c r="X164"/>
      <c r="Y164" s="35">
        <v>44366</v>
      </c>
      <c r="Z164" s="31">
        <v>0.27410879629629631</v>
      </c>
      <c r="AA164"/>
      <c r="AB164" s="8">
        <v>1</v>
      </c>
      <c r="AC164" s="2"/>
      <c r="AD164" s="2">
        <v>1.8531019440339774E-2</v>
      </c>
      <c r="AE164" s="2">
        <v>0.27559851106123073</v>
      </c>
      <c r="AF164" s="2">
        <v>0.25706749162089093</v>
      </c>
      <c r="AG164" s="2">
        <v>-3.8051201785919368E-4</v>
      </c>
      <c r="AH164" s="6"/>
      <c r="AI164" s="6"/>
      <c r="AJ164" s="6">
        <v>105.57214539604934</v>
      </c>
      <c r="AK164" s="6"/>
      <c r="AL164" s="6"/>
      <c r="AM164" s="6"/>
      <c r="AN164" s="6"/>
      <c r="AO164" s="6">
        <v>0.73453238925016051</v>
      </c>
      <c r="AP164" s="6"/>
      <c r="AQ164" s="6"/>
      <c r="AR164" s="6"/>
      <c r="AS164" s="6"/>
      <c r="AT164" s="6">
        <v>4.1101732496617798</v>
      </c>
      <c r="AU164" s="6"/>
      <c r="AV164" s="6"/>
      <c r="AW164" s="6"/>
      <c r="AX164" s="6"/>
      <c r="AY164" s="6">
        <v>1203.6890740086685</v>
      </c>
      <c r="AZ164" s="6"/>
      <c r="BA164" s="6"/>
      <c r="BC164" s="6">
        <v>1.212873602488989E-2</v>
      </c>
      <c r="BD164" s="6">
        <v>0.27459003469000509</v>
      </c>
      <c r="BE164" s="6">
        <v>0.26246129866511514</v>
      </c>
      <c r="BF164" s="6">
        <v>7.5822688064034317E-5</v>
      </c>
      <c r="BG164" s="6"/>
      <c r="BH164" s="1">
        <v>45</v>
      </c>
      <c r="BI164" s="1">
        <v>134</v>
      </c>
      <c r="BJ164" s="1">
        <v>2</v>
      </c>
      <c r="BK164" s="1">
        <f t="shared" si="2"/>
        <v>50</v>
      </c>
      <c r="BL164" s="1">
        <f t="shared" si="3"/>
        <v>168</v>
      </c>
      <c r="BM164" s="36"/>
      <c r="BN164" s="37"/>
      <c r="BO164" s="15"/>
      <c r="BP164" s="1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</row>
    <row r="165" spans="1:133" s="8" customFormat="1">
      <c r="A165">
        <v>113</v>
      </c>
      <c r="B165">
        <v>3</v>
      </c>
      <c r="C165" t="s">
        <v>806</v>
      </c>
      <c r="D165" t="s">
        <v>25</v>
      </c>
      <c r="E165"/>
      <c r="F165"/>
      <c r="G165">
        <v>0.5</v>
      </c>
      <c r="H165">
        <v>0.5</v>
      </c>
      <c r="I165">
        <v>37</v>
      </c>
      <c r="J165">
        <v>166</v>
      </c>
      <c r="K165"/>
      <c r="L165">
        <v>72</v>
      </c>
      <c r="M165">
        <v>0.443</v>
      </c>
      <c r="N165">
        <v>0.41899999999999998</v>
      </c>
      <c r="O165">
        <v>0</v>
      </c>
      <c r="P165"/>
      <c r="Q165">
        <v>0</v>
      </c>
      <c r="R165">
        <v>1</v>
      </c>
      <c r="S165">
        <v>0</v>
      </c>
      <c r="T165">
        <v>0</v>
      </c>
      <c r="U165"/>
      <c r="V165">
        <v>0</v>
      </c>
      <c r="W165"/>
      <c r="X165"/>
      <c r="Y165" s="35">
        <v>44366</v>
      </c>
      <c r="Z165" s="31">
        <v>0.27946759259259263</v>
      </c>
      <c r="AA165"/>
      <c r="AB165" s="8">
        <v>1</v>
      </c>
      <c r="AC165" s="2"/>
      <c r="AD165" s="2">
        <v>5.7264526094400045E-3</v>
      </c>
      <c r="AE165" s="2">
        <v>0.27358155831877939</v>
      </c>
      <c r="AF165" s="2">
        <v>0.2678551057093394</v>
      </c>
      <c r="AG165" s="2">
        <v>5.3215739398726231E-4</v>
      </c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C165" s="6"/>
      <c r="BD165" s="6"/>
      <c r="BE165" s="6"/>
      <c r="BF165" s="6"/>
      <c r="BG165" s="6"/>
      <c r="BH165" s="1"/>
      <c r="BI165" s="1">
        <v>135</v>
      </c>
      <c r="BJ165" s="1">
        <v>3</v>
      </c>
      <c r="BK165" s="1">
        <f t="shared" si="2"/>
        <v>37</v>
      </c>
      <c r="BL165" s="1">
        <f t="shared" si="3"/>
        <v>166</v>
      </c>
      <c r="BM165" s="36"/>
      <c r="BN165" s="37"/>
      <c r="BO165" s="15"/>
      <c r="BP165" s="1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</row>
    <row r="166" spans="1:133" s="8" customFormat="1">
      <c r="A166">
        <v>64</v>
      </c>
      <c r="B166">
        <v>3</v>
      </c>
      <c r="C166" t="s">
        <v>806</v>
      </c>
      <c r="D166" t="s">
        <v>25</v>
      </c>
      <c r="E166"/>
      <c r="F166"/>
      <c r="G166">
        <v>0.5</v>
      </c>
      <c r="H166">
        <v>0.5</v>
      </c>
      <c r="I166">
        <v>151</v>
      </c>
      <c r="J166">
        <v>207</v>
      </c>
      <c r="K166"/>
      <c r="L166">
        <v>119</v>
      </c>
      <c r="M166">
        <v>0.53100000000000003</v>
      </c>
      <c r="N166">
        <v>0.45400000000000001</v>
      </c>
      <c r="O166">
        <v>0</v>
      </c>
      <c r="P166"/>
      <c r="Q166">
        <v>0</v>
      </c>
      <c r="R166">
        <v>1</v>
      </c>
      <c r="S166">
        <v>0</v>
      </c>
      <c r="T166">
        <v>0</v>
      </c>
      <c r="U166"/>
      <c r="V166">
        <v>0</v>
      </c>
      <c r="W166"/>
      <c r="X166"/>
      <c r="Y166" s="35">
        <v>44369</v>
      </c>
      <c r="Z166" s="31">
        <v>7.0972222222222228E-2</v>
      </c>
      <c r="AA166"/>
      <c r="AB166" s="8">
        <v>1</v>
      </c>
      <c r="AC166" s="2"/>
      <c r="AD166" s="2">
        <v>0.13277780319987095</v>
      </c>
      <c r="AE166" s="2">
        <v>7.1080879671137798E-2</v>
      </c>
      <c r="AF166" s="2">
        <v>-6.1696923528733155E-2</v>
      </c>
      <c r="AG166" s="2">
        <v>1.1137669021621461E-2</v>
      </c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C166" s="6"/>
      <c r="BD166" s="6"/>
      <c r="BE166" s="6"/>
      <c r="BF166" s="6"/>
      <c r="BG166" s="6"/>
      <c r="BH166" s="1"/>
      <c r="BI166" s="1">
        <v>136</v>
      </c>
      <c r="BJ166" s="1">
        <v>1</v>
      </c>
      <c r="BK166" s="1" t="e">
        <f t="shared" ref="BK166:BK229" si="4">IF(BJ166&gt;1,I166,#N/A)</f>
        <v>#N/A</v>
      </c>
      <c r="BL166" s="1" t="e">
        <f t="shared" ref="BL166:BL229" si="5">IF(BJ166&gt;1,J166,#N/A)</f>
        <v>#N/A</v>
      </c>
      <c r="BM166" s="36"/>
      <c r="BN166" s="37"/>
      <c r="BO166" s="15"/>
      <c r="BP166" s="1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</row>
    <row r="167" spans="1:133" s="8" customFormat="1">
      <c r="A167">
        <v>65</v>
      </c>
      <c r="B167">
        <v>3</v>
      </c>
      <c r="C167" t="s">
        <v>806</v>
      </c>
      <c r="D167" t="s">
        <v>25</v>
      </c>
      <c r="E167"/>
      <c r="F167"/>
      <c r="G167">
        <v>0.5</v>
      </c>
      <c r="H167">
        <v>0.5</v>
      </c>
      <c r="I167">
        <v>46</v>
      </c>
      <c r="J167">
        <v>159</v>
      </c>
      <c r="K167"/>
      <c r="L167">
        <v>33</v>
      </c>
      <c r="M167">
        <v>0.45</v>
      </c>
      <c r="N167">
        <v>0.41399999999999998</v>
      </c>
      <c r="O167">
        <v>0</v>
      </c>
      <c r="P167"/>
      <c r="Q167">
        <v>0</v>
      </c>
      <c r="R167">
        <v>1</v>
      </c>
      <c r="S167">
        <v>0</v>
      </c>
      <c r="T167">
        <v>0</v>
      </c>
      <c r="U167"/>
      <c r="V167">
        <v>0</v>
      </c>
      <c r="W167"/>
      <c r="X167"/>
      <c r="Y167" s="35">
        <v>44369</v>
      </c>
      <c r="Z167" s="31">
        <v>7.5914351851851858E-2</v>
      </c>
      <c r="AA167"/>
      <c r="AB167" s="8">
        <v>1</v>
      </c>
      <c r="AC167" s="2"/>
      <c r="AD167" s="2">
        <v>3.0646140203082383E-2</v>
      </c>
      <c r="AE167" s="2">
        <v>2.446737571967092E-2</v>
      </c>
      <c r="AF167" s="2">
        <v>-6.1787644834114634E-3</v>
      </c>
      <c r="AG167" s="2">
        <v>2.1419675511279673E-3</v>
      </c>
      <c r="AH167" s="6"/>
      <c r="AI167" s="6"/>
      <c r="AJ167" s="6">
        <v>9.9977245768494889</v>
      </c>
      <c r="AK167" s="6"/>
      <c r="AL167" s="6"/>
      <c r="AM167" s="6"/>
      <c r="AN167" s="6"/>
      <c r="AO167" s="6">
        <v>38.467523202024175</v>
      </c>
      <c r="AP167" s="6"/>
      <c r="AQ167" s="6"/>
      <c r="AR167" s="6"/>
      <c r="AS167" s="6"/>
      <c r="AT167" s="6">
        <v>1316.3611247177921</v>
      </c>
      <c r="AU167" s="6"/>
      <c r="AV167" s="6"/>
      <c r="AW167" s="6"/>
      <c r="AX167" s="6"/>
      <c r="AY167" s="6">
        <v>119.66070438558776</v>
      </c>
      <c r="AZ167" s="6"/>
      <c r="BA167" s="6"/>
      <c r="BC167" s="6">
        <v>2.91871164459854E-2</v>
      </c>
      <c r="BD167" s="6">
        <v>3.0294063713604276E-2</v>
      </c>
      <c r="BE167" s="6">
        <v>1.1069472676188737E-3</v>
      </c>
      <c r="BF167" s="6">
        <v>5.3323035377564739E-3</v>
      </c>
      <c r="BG167" s="6"/>
      <c r="BH167" s="1">
        <v>46</v>
      </c>
      <c r="BI167" s="1">
        <v>137</v>
      </c>
      <c r="BJ167" s="1">
        <v>2</v>
      </c>
      <c r="BK167" s="1">
        <f t="shared" si="4"/>
        <v>46</v>
      </c>
      <c r="BL167" s="1">
        <f t="shared" si="5"/>
        <v>159</v>
      </c>
      <c r="BM167" s="36"/>
      <c r="BN167" s="37"/>
      <c r="BO167" s="15"/>
      <c r="BP167" s="1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</row>
    <row r="168" spans="1:133" s="8" customFormat="1">
      <c r="A168">
        <v>66</v>
      </c>
      <c r="B168">
        <v>3</v>
      </c>
      <c r="C168" t="s">
        <v>806</v>
      </c>
      <c r="D168" t="s">
        <v>25</v>
      </c>
      <c r="E168"/>
      <c r="F168"/>
      <c r="G168">
        <v>0.5</v>
      </c>
      <c r="H168">
        <v>0.5</v>
      </c>
      <c r="I168">
        <v>43</v>
      </c>
      <c r="J168">
        <v>171</v>
      </c>
      <c r="K168"/>
      <c r="L168">
        <v>94</v>
      </c>
      <c r="M168">
        <v>0.44800000000000001</v>
      </c>
      <c r="N168">
        <v>0.42299999999999999</v>
      </c>
      <c r="O168">
        <v>0</v>
      </c>
      <c r="P168"/>
      <c r="Q168">
        <v>0</v>
      </c>
      <c r="R168">
        <v>1</v>
      </c>
      <c r="S168">
        <v>0</v>
      </c>
      <c r="T168">
        <v>0</v>
      </c>
      <c r="U168"/>
      <c r="V168">
        <v>0</v>
      </c>
      <c r="W168"/>
      <c r="X168"/>
      <c r="Y168" s="35">
        <v>44369</v>
      </c>
      <c r="Z168" s="31">
        <v>8.1342592592592591E-2</v>
      </c>
      <c r="AA168"/>
      <c r="AB168" s="8">
        <v>1</v>
      </c>
      <c r="AC168" s="2"/>
      <c r="AD168" s="2">
        <v>2.7728092688888421E-2</v>
      </c>
      <c r="AE168" s="2">
        <v>3.6120751707537632E-2</v>
      </c>
      <c r="AF168" s="2">
        <v>8.3926590186492109E-3</v>
      </c>
      <c r="AG168" s="2">
        <v>8.5226395243849801E-3</v>
      </c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C168" s="6"/>
      <c r="BD168" s="6"/>
      <c r="BE168" s="6"/>
      <c r="BF168" s="6"/>
      <c r="BG168" s="6"/>
      <c r="BH168" s="1"/>
      <c r="BI168" s="1">
        <v>138</v>
      </c>
      <c r="BJ168" s="1">
        <v>3</v>
      </c>
      <c r="BK168" s="1">
        <f t="shared" si="4"/>
        <v>43</v>
      </c>
      <c r="BL168" s="1">
        <f t="shared" si="5"/>
        <v>171</v>
      </c>
      <c r="BM168" s="36"/>
      <c r="BN168" s="37"/>
      <c r="BO168" s="15"/>
      <c r="BP168" s="1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</row>
    <row r="169" spans="1:133" s="8" customFormat="1">
      <c r="A169">
        <v>111</v>
      </c>
      <c r="B169">
        <v>3</v>
      </c>
      <c r="C169" t="s">
        <v>806</v>
      </c>
      <c r="D169" t="s">
        <v>25</v>
      </c>
      <c r="E169"/>
      <c r="F169"/>
      <c r="G169">
        <v>0.5</v>
      </c>
      <c r="H169">
        <v>0.5</v>
      </c>
      <c r="I169">
        <v>200</v>
      </c>
      <c r="J169">
        <v>153</v>
      </c>
      <c r="K169"/>
      <c r="L169">
        <v>182</v>
      </c>
      <c r="M169">
        <v>0.56799999999999995</v>
      </c>
      <c r="N169">
        <v>0.40799999999999997</v>
      </c>
      <c r="O169">
        <v>0</v>
      </c>
      <c r="P169"/>
      <c r="Q169">
        <v>0</v>
      </c>
      <c r="R169">
        <v>1</v>
      </c>
      <c r="S169">
        <v>0</v>
      </c>
      <c r="T169">
        <v>0</v>
      </c>
      <c r="U169"/>
      <c r="V169">
        <v>0</v>
      </c>
      <c r="W169"/>
      <c r="X169"/>
      <c r="Y169" s="35">
        <v>44369</v>
      </c>
      <c r="Z169" s="31">
        <v>0.41399305555555554</v>
      </c>
      <c r="AA169"/>
      <c r="AB169" s="8">
        <v>1</v>
      </c>
      <c r="AC169" s="2"/>
      <c r="AD169" s="2">
        <v>0.1804392459317056</v>
      </c>
      <c r="AE169" s="2">
        <v>1.8640687725737549E-2</v>
      </c>
      <c r="AF169" s="2">
        <v>-0.16179855820596806</v>
      </c>
      <c r="AG169" s="2">
        <v>1.7727543354657396E-2</v>
      </c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C169" s="6"/>
      <c r="BD169" s="6"/>
      <c r="BE169" s="6"/>
      <c r="BF169" s="6"/>
      <c r="BG169" s="6"/>
      <c r="BH169" s="1"/>
      <c r="BI169" s="1">
        <v>139</v>
      </c>
      <c r="BJ169" s="1">
        <v>1</v>
      </c>
      <c r="BK169" s="1" t="e">
        <f t="shared" si="4"/>
        <v>#N/A</v>
      </c>
      <c r="BL169" s="1" t="e">
        <f t="shared" si="5"/>
        <v>#N/A</v>
      </c>
      <c r="BM169" s="36"/>
      <c r="BN169" s="37"/>
      <c r="BO169" s="15"/>
      <c r="BP169" s="1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</row>
    <row r="170" spans="1:133" s="8" customFormat="1">
      <c r="A170">
        <v>112</v>
      </c>
      <c r="B170">
        <v>3</v>
      </c>
      <c r="C170" t="s">
        <v>806</v>
      </c>
      <c r="D170" t="s">
        <v>25</v>
      </c>
      <c r="E170"/>
      <c r="F170"/>
      <c r="G170">
        <v>0.5</v>
      </c>
      <c r="H170">
        <v>0.5</v>
      </c>
      <c r="I170">
        <v>59</v>
      </c>
      <c r="J170">
        <v>122</v>
      </c>
      <c r="K170"/>
      <c r="L170">
        <v>183</v>
      </c>
      <c r="M170">
        <v>0.46</v>
      </c>
      <c r="N170">
        <v>0.38100000000000001</v>
      </c>
      <c r="O170">
        <v>0</v>
      </c>
      <c r="P170"/>
      <c r="Q170">
        <v>0</v>
      </c>
      <c r="R170">
        <v>1</v>
      </c>
      <c r="S170">
        <v>0</v>
      </c>
      <c r="T170">
        <v>0</v>
      </c>
      <c r="U170"/>
      <c r="V170">
        <v>0</v>
      </c>
      <c r="W170"/>
      <c r="X170"/>
      <c r="Y170" s="35">
        <v>44369</v>
      </c>
      <c r="Z170" s="31">
        <v>0.41894675925925928</v>
      </c>
      <c r="AA170"/>
      <c r="AB170" s="8">
        <v>1</v>
      </c>
      <c r="AC170" s="2"/>
      <c r="AD170" s="2">
        <v>4.3291012764589541E-2</v>
      </c>
      <c r="AE170" s="2">
        <v>-1.1463866909584817E-2</v>
      </c>
      <c r="AF170" s="2">
        <v>-5.4754879674174362E-2</v>
      </c>
      <c r="AG170" s="2">
        <v>1.7832144534546852E-2</v>
      </c>
      <c r="AH170" s="6"/>
      <c r="AI170" s="6"/>
      <c r="AJ170" s="6">
        <v>50.694475129385324</v>
      </c>
      <c r="AK170" s="6"/>
      <c r="AL170" s="6"/>
      <c r="AM170" s="6"/>
      <c r="AN170" s="6"/>
      <c r="AO170" s="6">
        <v>291.37201270192065</v>
      </c>
      <c r="AP170" s="6"/>
      <c r="AQ170" s="6"/>
      <c r="AR170" s="6"/>
      <c r="AS170" s="6"/>
      <c r="AT170" s="6">
        <v>79.340719829415249</v>
      </c>
      <c r="AU170" s="6"/>
      <c r="AV170" s="6"/>
      <c r="AW170" s="6"/>
      <c r="AX170" s="6"/>
      <c r="AY170" s="6">
        <v>16.510298238751894</v>
      </c>
      <c r="AZ170" s="6"/>
      <c r="BA170" s="6"/>
      <c r="BC170" s="6">
        <v>3.453687022200766E-2</v>
      </c>
      <c r="BD170" s="6">
        <v>-4.6660642499959E-3</v>
      </c>
      <c r="BE170" s="6">
        <v>-3.9202934472003563E-2</v>
      </c>
      <c r="BF170" s="6">
        <v>1.6472329195983883E-2</v>
      </c>
      <c r="BG170" s="6"/>
      <c r="BH170" s="1">
        <v>47</v>
      </c>
      <c r="BI170" s="1">
        <v>140</v>
      </c>
      <c r="BJ170" s="1">
        <v>2</v>
      </c>
      <c r="BK170" s="1">
        <f t="shared" si="4"/>
        <v>59</v>
      </c>
      <c r="BL170" s="1">
        <f t="shared" si="5"/>
        <v>122</v>
      </c>
      <c r="BM170" s="36"/>
      <c r="BN170" s="37"/>
      <c r="BO170" s="15"/>
      <c r="BP170" s="1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</row>
    <row r="171" spans="1:133" s="8" customFormat="1">
      <c r="A171">
        <v>113</v>
      </c>
      <c r="B171">
        <v>3</v>
      </c>
      <c r="C171" t="s">
        <v>806</v>
      </c>
      <c r="D171" t="s">
        <v>25</v>
      </c>
      <c r="E171"/>
      <c r="F171"/>
      <c r="G171">
        <v>0.5</v>
      </c>
      <c r="H171">
        <v>0.5</v>
      </c>
      <c r="I171">
        <v>41</v>
      </c>
      <c r="J171">
        <v>136</v>
      </c>
      <c r="K171"/>
      <c r="L171">
        <v>157</v>
      </c>
      <c r="M171">
        <v>0.44700000000000001</v>
      </c>
      <c r="N171">
        <v>0.39400000000000002</v>
      </c>
      <c r="O171">
        <v>0</v>
      </c>
      <c r="P171"/>
      <c r="Q171">
        <v>0</v>
      </c>
      <c r="R171">
        <v>1</v>
      </c>
      <c r="S171">
        <v>0</v>
      </c>
      <c r="T171">
        <v>0</v>
      </c>
      <c r="U171"/>
      <c r="V171">
        <v>0</v>
      </c>
      <c r="W171"/>
      <c r="X171"/>
      <c r="Y171" s="35">
        <v>44369</v>
      </c>
      <c r="Z171" s="31">
        <v>0.42432870370370374</v>
      </c>
      <c r="AA171"/>
      <c r="AB171" s="8">
        <v>1</v>
      </c>
      <c r="AC171" s="2"/>
      <c r="AD171" s="2">
        <v>2.5782727679425781E-2</v>
      </c>
      <c r="AE171" s="2">
        <v>2.1317384095930164E-3</v>
      </c>
      <c r="AF171" s="2">
        <v>-2.3650989269832765E-2</v>
      </c>
      <c r="AG171" s="2">
        <v>1.5112513857420911E-2</v>
      </c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C171" s="6"/>
      <c r="BD171" s="6"/>
      <c r="BE171" s="6"/>
      <c r="BF171" s="6"/>
      <c r="BG171" s="6"/>
      <c r="BH171" s="1"/>
      <c r="BI171" s="1">
        <v>141</v>
      </c>
      <c r="BJ171" s="1">
        <v>3</v>
      </c>
      <c r="BK171" s="1">
        <f t="shared" si="4"/>
        <v>41</v>
      </c>
      <c r="BL171" s="1">
        <f t="shared" si="5"/>
        <v>136</v>
      </c>
      <c r="BM171" s="36"/>
      <c r="BN171" s="37"/>
      <c r="BO171" s="15"/>
      <c r="BP171" s="1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</row>
    <row r="172" spans="1:133" s="8" customFormat="1">
      <c r="A172">
        <v>64</v>
      </c>
      <c r="B172">
        <v>3</v>
      </c>
      <c r="C172" t="s">
        <v>806</v>
      </c>
      <c r="D172" t="s">
        <v>25</v>
      </c>
      <c r="E172"/>
      <c r="F172"/>
      <c r="G172">
        <v>0.5</v>
      </c>
      <c r="H172">
        <v>0.5</v>
      </c>
      <c r="I172">
        <v>192</v>
      </c>
      <c r="J172">
        <v>251</v>
      </c>
      <c r="K172"/>
      <c r="L172">
        <v>118</v>
      </c>
      <c r="M172">
        <v>0.56200000000000006</v>
      </c>
      <c r="N172">
        <v>0.49099999999999999</v>
      </c>
      <c r="O172">
        <v>0</v>
      </c>
      <c r="P172"/>
      <c r="Q172">
        <v>0</v>
      </c>
      <c r="R172">
        <v>1</v>
      </c>
      <c r="S172">
        <v>0</v>
      </c>
      <c r="T172">
        <v>0</v>
      </c>
      <c r="U172"/>
      <c r="V172">
        <v>0</v>
      </c>
      <c r="W172"/>
      <c r="X172"/>
      <c r="Y172" s="35">
        <v>44369</v>
      </c>
      <c r="Z172" s="31">
        <v>0.95407407407407396</v>
      </c>
      <c r="AA172"/>
      <c r="AB172" s="8">
        <v>1</v>
      </c>
      <c r="AC172" s="2"/>
      <c r="AD172" s="2">
        <v>0.16971885714887602</v>
      </c>
      <c r="AE172" s="2">
        <v>6.0511031998989794E-2</v>
      </c>
      <c r="AF172" s="2">
        <v>-0.10920782514988622</v>
      </c>
      <c r="AG172" s="2">
        <v>4.5709319495246493E-3</v>
      </c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C172" s="6"/>
      <c r="BD172" s="6"/>
      <c r="BE172" s="6"/>
      <c r="BF172" s="6"/>
      <c r="BG172" s="6"/>
      <c r="BH172" s="1"/>
      <c r="BI172" s="1">
        <v>142</v>
      </c>
      <c r="BJ172" s="1">
        <v>1</v>
      </c>
      <c r="BK172" s="1" t="e">
        <f t="shared" si="4"/>
        <v>#N/A</v>
      </c>
      <c r="BL172" s="1" t="e">
        <f t="shared" si="5"/>
        <v>#N/A</v>
      </c>
      <c r="BM172" s="36"/>
      <c r="BN172" s="37"/>
      <c r="BO172" s="15"/>
      <c r="BP172" s="1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</row>
    <row r="173" spans="1:133" s="8" customFormat="1">
      <c r="A173">
        <v>65</v>
      </c>
      <c r="B173">
        <v>3</v>
      </c>
      <c r="C173" t="s">
        <v>806</v>
      </c>
      <c r="D173" t="s">
        <v>25</v>
      </c>
      <c r="E173"/>
      <c r="F173"/>
      <c r="G173">
        <v>0.5</v>
      </c>
      <c r="H173">
        <v>0.5</v>
      </c>
      <c r="I173">
        <v>87</v>
      </c>
      <c r="J173">
        <v>197</v>
      </c>
      <c r="K173"/>
      <c r="L173">
        <v>114</v>
      </c>
      <c r="M173">
        <v>0.48099999999999998</v>
      </c>
      <c r="N173">
        <v>0.44500000000000001</v>
      </c>
      <c r="O173">
        <v>0</v>
      </c>
      <c r="P173"/>
      <c r="Q173">
        <v>0</v>
      </c>
      <c r="R173">
        <v>1</v>
      </c>
      <c r="S173">
        <v>0</v>
      </c>
      <c r="T173">
        <v>0</v>
      </c>
      <c r="U173"/>
      <c r="V173">
        <v>0</v>
      </c>
      <c r="W173"/>
      <c r="X173"/>
      <c r="Y173" s="35">
        <v>44369</v>
      </c>
      <c r="Z173" s="31">
        <v>0.95901620370370377</v>
      </c>
      <c r="AA173"/>
      <c r="AB173" s="8">
        <v>1</v>
      </c>
      <c r="AC173" s="2"/>
      <c r="AD173" s="2">
        <v>6.7329021177199619E-2</v>
      </c>
      <c r="AE173" s="2">
        <v>6.1593007939075694E-3</v>
      </c>
      <c r="AF173" s="2">
        <v>-6.1169720383292048E-2</v>
      </c>
      <c r="AG173" s="2">
        <v>4.158654158459606E-3</v>
      </c>
      <c r="AH173" s="6"/>
      <c r="AI173" s="6"/>
      <c r="AJ173" s="6">
        <v>106.55915932018739</v>
      </c>
      <c r="AK173" s="6"/>
      <c r="AL173" s="6"/>
      <c r="AM173" s="6"/>
      <c r="AN173" s="6"/>
      <c r="AO173" s="6">
        <v>39.372964223437229</v>
      </c>
      <c r="AP173" s="6"/>
      <c r="AQ173" s="6"/>
      <c r="AR173" s="6"/>
      <c r="AS173" s="6"/>
      <c r="AT173" s="6">
        <v>137.42705917260562</v>
      </c>
      <c r="AU173" s="6"/>
      <c r="AV173" s="6"/>
      <c r="AW173" s="6"/>
      <c r="AX173" s="6"/>
      <c r="AY173" s="6">
        <v>53.37841671291774</v>
      </c>
      <c r="AZ173" s="6"/>
      <c r="BA173" s="6"/>
      <c r="BC173" s="6">
        <v>4.3925630097959301E-2</v>
      </c>
      <c r="BD173" s="6">
        <v>7.669071105159843E-3</v>
      </c>
      <c r="BE173" s="6">
        <v>-3.6256558992799462E-2</v>
      </c>
      <c r="BF173" s="6">
        <v>3.2825638524463865E-3</v>
      </c>
      <c r="BG173" s="6"/>
      <c r="BH173" s="1">
        <v>48</v>
      </c>
      <c r="BI173" s="1">
        <v>143</v>
      </c>
      <c r="BJ173" s="1">
        <v>2</v>
      </c>
      <c r="BK173" s="1">
        <f t="shared" si="4"/>
        <v>87</v>
      </c>
      <c r="BL173" s="1">
        <f t="shared" si="5"/>
        <v>197</v>
      </c>
      <c r="BM173" s="36"/>
      <c r="BN173" s="37"/>
      <c r="BO173" s="15"/>
      <c r="BP173" s="1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</row>
    <row r="174" spans="1:133" s="8" customFormat="1">
      <c r="A174">
        <v>66</v>
      </c>
      <c r="B174">
        <v>3</v>
      </c>
      <c r="C174" t="s">
        <v>806</v>
      </c>
      <c r="D174" t="s">
        <v>25</v>
      </c>
      <c r="E174"/>
      <c r="F174"/>
      <c r="G174">
        <v>0.5</v>
      </c>
      <c r="H174">
        <v>0.5</v>
      </c>
      <c r="I174">
        <v>39</v>
      </c>
      <c r="J174">
        <v>200</v>
      </c>
      <c r="K174"/>
      <c r="L174">
        <v>97</v>
      </c>
      <c r="M174">
        <v>0.44500000000000001</v>
      </c>
      <c r="N174">
        <v>0.44800000000000001</v>
      </c>
      <c r="O174">
        <v>3.0000000000000001E-3</v>
      </c>
      <c r="P174"/>
      <c r="Q174">
        <v>0</v>
      </c>
      <c r="R174">
        <v>1</v>
      </c>
      <c r="S174">
        <v>0</v>
      </c>
      <c r="T174">
        <v>0</v>
      </c>
      <c r="U174"/>
      <c r="V174">
        <v>0</v>
      </c>
      <c r="W174"/>
      <c r="X174"/>
      <c r="Y174" s="35">
        <v>44369</v>
      </c>
      <c r="Z174" s="31">
        <v>0.96437499999999998</v>
      </c>
      <c r="AA174"/>
      <c r="AB174" s="8">
        <v>1</v>
      </c>
      <c r="AC174" s="2"/>
      <c r="AD174" s="2">
        <v>2.0522239018718986E-2</v>
      </c>
      <c r="AE174" s="2">
        <v>9.1788414164121167E-3</v>
      </c>
      <c r="AF174" s="2">
        <v>-1.1343397602306869E-2</v>
      </c>
      <c r="AG174" s="2">
        <v>2.4064735464331675E-3</v>
      </c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C174" s="6"/>
      <c r="BD174" s="6"/>
      <c r="BE174" s="6"/>
      <c r="BF174" s="6"/>
      <c r="BG174" s="6"/>
      <c r="BH174" s="1"/>
      <c r="BI174" s="1">
        <v>144</v>
      </c>
      <c r="BJ174" s="1">
        <v>3</v>
      </c>
      <c r="BK174" s="1">
        <f t="shared" si="4"/>
        <v>39</v>
      </c>
      <c r="BL174" s="1">
        <f t="shared" si="5"/>
        <v>200</v>
      </c>
      <c r="BM174" s="36"/>
      <c r="BN174" s="37"/>
      <c r="BO174" s="15"/>
      <c r="BP174" s="1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</row>
    <row r="175" spans="1:133" s="8" customFormat="1">
      <c r="A175">
        <v>81</v>
      </c>
      <c r="B175">
        <v>3</v>
      </c>
      <c r="C175" t="s">
        <v>806</v>
      </c>
      <c r="D175" t="s">
        <v>25</v>
      </c>
      <c r="E175"/>
      <c r="F175"/>
      <c r="G175">
        <v>0.5</v>
      </c>
      <c r="H175">
        <v>0.5</v>
      </c>
      <c r="I175">
        <v>163</v>
      </c>
      <c r="J175">
        <v>209</v>
      </c>
      <c r="K175"/>
      <c r="L175">
        <v>129</v>
      </c>
      <c r="M175">
        <v>0.54</v>
      </c>
      <c r="N175">
        <v>0.45500000000000002</v>
      </c>
      <c r="O175">
        <v>0</v>
      </c>
      <c r="P175"/>
      <c r="Q175">
        <v>0</v>
      </c>
      <c r="R175">
        <v>1</v>
      </c>
      <c r="S175">
        <v>0</v>
      </c>
      <c r="T175">
        <v>0</v>
      </c>
      <c r="U175"/>
      <c r="V175">
        <v>0</v>
      </c>
      <c r="W175"/>
      <c r="X175"/>
      <c r="Y175" s="35">
        <v>44370</v>
      </c>
      <c r="Z175" s="31">
        <v>7.5196759259259269E-2</v>
      </c>
      <c r="AA175"/>
      <c r="AB175" s="8">
        <v>1</v>
      </c>
      <c r="AC175" s="2"/>
      <c r="AD175" s="2">
        <v>0.14143975959479396</v>
      </c>
      <c r="AE175" s="2">
        <v>1.823746328392584E-2</v>
      </c>
      <c r="AF175" s="2">
        <v>-0.12320229631086813</v>
      </c>
      <c r="AG175" s="2">
        <v>5.7046958749535212E-3</v>
      </c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C175" s="6"/>
      <c r="BD175" s="6"/>
      <c r="BE175" s="6"/>
      <c r="BF175" s="6"/>
      <c r="BG175" s="6"/>
      <c r="BH175" s="1"/>
      <c r="BI175" s="1">
        <v>145</v>
      </c>
      <c r="BJ175" s="1">
        <v>1</v>
      </c>
      <c r="BK175" s="1" t="e">
        <f t="shared" si="4"/>
        <v>#N/A</v>
      </c>
      <c r="BL175" s="1" t="e">
        <f t="shared" si="5"/>
        <v>#N/A</v>
      </c>
      <c r="BM175" s="36"/>
      <c r="BN175" s="37"/>
      <c r="BO175" s="15"/>
      <c r="BP175" s="1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</row>
    <row r="176" spans="1:133" s="8" customFormat="1">
      <c r="A176">
        <v>82</v>
      </c>
      <c r="B176">
        <v>3</v>
      </c>
      <c r="C176" t="s">
        <v>806</v>
      </c>
      <c r="D176" t="s">
        <v>25</v>
      </c>
      <c r="E176"/>
      <c r="F176"/>
      <c r="G176">
        <v>0.5</v>
      </c>
      <c r="H176">
        <v>0.5</v>
      </c>
      <c r="I176">
        <v>38</v>
      </c>
      <c r="J176">
        <v>189</v>
      </c>
      <c r="K176"/>
      <c r="L176">
        <v>113</v>
      </c>
      <c r="M176">
        <v>0.44400000000000001</v>
      </c>
      <c r="N176">
        <v>0.439</v>
      </c>
      <c r="O176">
        <v>0</v>
      </c>
      <c r="P176"/>
      <c r="Q176">
        <v>0</v>
      </c>
      <c r="R176">
        <v>1</v>
      </c>
      <c r="S176">
        <v>0</v>
      </c>
      <c r="T176">
        <v>0</v>
      </c>
      <c r="U176"/>
      <c r="V176">
        <v>0</v>
      </c>
      <c r="W176"/>
      <c r="X176"/>
      <c r="Y176" s="35">
        <v>44370</v>
      </c>
      <c r="Z176" s="31">
        <v>8.0162037037037046E-2</v>
      </c>
      <c r="AA176"/>
      <c r="AB176" s="8">
        <v>1</v>
      </c>
      <c r="AC176" s="2"/>
      <c r="AD176" s="2">
        <v>1.9547097723750642E-2</v>
      </c>
      <c r="AE176" s="2">
        <v>-1.892807532771285E-3</v>
      </c>
      <c r="AF176" s="2">
        <v>-2.1439905256521927E-2</v>
      </c>
      <c r="AG176" s="2">
        <v>4.0555847106933454E-3</v>
      </c>
      <c r="AH176" s="6"/>
      <c r="AI176" s="6"/>
      <c r="AJ176" s="6">
        <v>180.17333854772099</v>
      </c>
      <c r="AK176" s="6"/>
      <c r="AL176" s="6"/>
      <c r="AM176" s="6"/>
      <c r="AN176" s="6"/>
      <c r="AO176" s="6">
        <v>114.14069849985373</v>
      </c>
      <c r="AP176" s="6"/>
      <c r="AQ176" s="6"/>
      <c r="AR176" s="6"/>
      <c r="AS176" s="6"/>
      <c r="AT176" s="6">
        <v>91.851336468159346</v>
      </c>
      <c r="AU176" s="6"/>
      <c r="AV176" s="6"/>
      <c r="AW176" s="6"/>
      <c r="AX176" s="6"/>
      <c r="AY176" s="6">
        <v>43.279232323005026</v>
      </c>
      <c r="AZ176" s="6"/>
      <c r="BA176" s="6"/>
      <c r="BC176" s="6">
        <v>1.0283255421551349E-2</v>
      </c>
      <c r="BD176" s="6">
        <v>-4.409091384858425E-3</v>
      </c>
      <c r="BE176" s="6">
        <v>-1.4692346806409774E-2</v>
      </c>
      <c r="BF176" s="6">
        <v>3.3340985763295177E-3</v>
      </c>
      <c r="BG176" s="6"/>
      <c r="BH176" s="1">
        <v>49</v>
      </c>
      <c r="BI176" s="1">
        <v>146</v>
      </c>
      <c r="BJ176" s="1">
        <v>2</v>
      </c>
      <c r="BK176" s="1">
        <f t="shared" si="4"/>
        <v>38</v>
      </c>
      <c r="BL176" s="1">
        <f t="shared" si="5"/>
        <v>189</v>
      </c>
      <c r="BM176" s="36"/>
      <c r="BN176" s="37"/>
      <c r="BO176" s="15"/>
      <c r="BP176" s="1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</row>
    <row r="177" spans="1:133" s="8" customFormat="1">
      <c r="A177">
        <v>83</v>
      </c>
      <c r="B177">
        <v>3</v>
      </c>
      <c r="C177" t="s">
        <v>806</v>
      </c>
      <c r="D177" t="s">
        <v>25</v>
      </c>
      <c r="E177"/>
      <c r="F177"/>
      <c r="G177">
        <v>0.5</v>
      </c>
      <c r="H177">
        <v>0.5</v>
      </c>
      <c r="I177">
        <v>19</v>
      </c>
      <c r="J177">
        <v>184</v>
      </c>
      <c r="K177"/>
      <c r="L177">
        <v>99</v>
      </c>
      <c r="M177">
        <v>0.42899999999999999</v>
      </c>
      <c r="N177">
        <v>0.434</v>
      </c>
      <c r="O177">
        <v>5.0000000000000001E-3</v>
      </c>
      <c r="P177"/>
      <c r="Q177">
        <v>0</v>
      </c>
      <c r="R177">
        <v>1</v>
      </c>
      <c r="S177">
        <v>0</v>
      </c>
      <c r="T177">
        <v>0</v>
      </c>
      <c r="U177"/>
      <c r="V177">
        <v>0</v>
      </c>
      <c r="W177"/>
      <c r="X177"/>
      <c r="Y177" s="35">
        <v>44370</v>
      </c>
      <c r="Z177" s="31">
        <v>8.5578703703703699E-2</v>
      </c>
      <c r="AA177"/>
      <c r="AB177" s="8">
        <v>1</v>
      </c>
      <c r="AC177" s="2"/>
      <c r="AD177" s="2">
        <v>1.0194131193520563E-3</v>
      </c>
      <c r="AE177" s="2">
        <v>-6.9253752369455657E-3</v>
      </c>
      <c r="AF177" s="2">
        <v>-7.9447883562976211E-3</v>
      </c>
      <c r="AG177" s="2">
        <v>2.6126124419656904E-3</v>
      </c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C177" s="6"/>
      <c r="BD177" s="6"/>
      <c r="BE177" s="6"/>
      <c r="BF177" s="6"/>
      <c r="BG177" s="6"/>
      <c r="BH177" s="1"/>
      <c r="BI177" s="1">
        <v>147</v>
      </c>
      <c r="BJ177" s="1">
        <v>3</v>
      </c>
      <c r="BK177" s="1">
        <f t="shared" si="4"/>
        <v>19</v>
      </c>
      <c r="BL177" s="1">
        <f t="shared" si="5"/>
        <v>184</v>
      </c>
      <c r="BM177" s="36"/>
      <c r="BN177" s="37"/>
      <c r="BO177" s="15"/>
      <c r="BP177" s="1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</row>
    <row r="178" spans="1:133" s="8" customFormat="1">
      <c r="A178">
        <v>64</v>
      </c>
      <c r="B178">
        <v>3</v>
      </c>
      <c r="C178" t="s">
        <v>806</v>
      </c>
      <c r="D178" t="s">
        <v>25</v>
      </c>
      <c r="E178"/>
      <c r="F178"/>
      <c r="G178">
        <v>0.5</v>
      </c>
      <c r="H178">
        <v>0.5</v>
      </c>
      <c r="I178">
        <v>162</v>
      </c>
      <c r="J178">
        <v>182</v>
      </c>
      <c r="K178"/>
      <c r="L178">
        <v>574</v>
      </c>
      <c r="M178">
        <v>0.53900000000000003</v>
      </c>
      <c r="N178">
        <v>0.433</v>
      </c>
      <c r="O178">
        <v>0</v>
      </c>
      <c r="P178"/>
      <c r="Q178">
        <v>0</v>
      </c>
      <c r="R178">
        <v>1</v>
      </c>
      <c r="S178">
        <v>0</v>
      </c>
      <c r="T178">
        <v>0</v>
      </c>
      <c r="U178"/>
      <c r="V178">
        <v>0</v>
      </c>
      <c r="W178"/>
      <c r="X178"/>
      <c r="Y178" s="35">
        <v>44398</v>
      </c>
      <c r="Z178" s="31">
        <v>0.97281249999999997</v>
      </c>
      <c r="AA178"/>
      <c r="AB178" s="8">
        <v>1</v>
      </c>
      <c r="AC178" s="2"/>
      <c r="AD178" s="2">
        <v>6.2815848591735265E-2</v>
      </c>
      <c r="AE178" s="2">
        <v>-6.0506490373760796E-2</v>
      </c>
      <c r="AF178" s="2">
        <v>-0.12332233896549606</v>
      </c>
      <c r="AG178" s="2">
        <v>1.1908196701613412E-3</v>
      </c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C178" s="6"/>
      <c r="BD178" s="6"/>
      <c r="BE178" s="6"/>
      <c r="BF178" s="6"/>
      <c r="BG178" s="6"/>
      <c r="BH178" s="1"/>
      <c r="BI178" s="1">
        <v>148</v>
      </c>
      <c r="BJ178" s="1">
        <v>1</v>
      </c>
      <c r="BK178" s="1" t="e">
        <f t="shared" si="4"/>
        <v>#N/A</v>
      </c>
      <c r="BL178" s="1" t="e">
        <f t="shared" si="5"/>
        <v>#N/A</v>
      </c>
      <c r="BM178" s="36"/>
      <c r="BN178" s="37"/>
      <c r="BO178" s="15"/>
      <c r="BP178" s="1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</row>
    <row r="179" spans="1:133" s="8" customFormat="1">
      <c r="A179">
        <v>65</v>
      </c>
      <c r="B179">
        <v>3</v>
      </c>
      <c r="C179" t="s">
        <v>806</v>
      </c>
      <c r="D179" t="s">
        <v>25</v>
      </c>
      <c r="E179"/>
      <c r="F179"/>
      <c r="G179">
        <v>0.5</v>
      </c>
      <c r="H179">
        <v>0.5</v>
      </c>
      <c r="I179">
        <v>6</v>
      </c>
      <c r="J179">
        <v>135</v>
      </c>
      <c r="K179"/>
      <c r="L179">
        <v>484</v>
      </c>
      <c r="M179">
        <v>0.42</v>
      </c>
      <c r="N179">
        <v>0.39300000000000002</v>
      </c>
      <c r="O179">
        <v>0</v>
      </c>
      <c r="P179"/>
      <c r="Q179">
        <v>0</v>
      </c>
      <c r="R179">
        <v>1</v>
      </c>
      <c r="S179">
        <v>0</v>
      </c>
      <c r="T179">
        <v>0</v>
      </c>
      <c r="U179"/>
      <c r="V179">
        <v>0</v>
      </c>
      <c r="W179"/>
      <c r="X179"/>
      <c r="Y179" s="35">
        <v>44398</v>
      </c>
      <c r="Z179" s="31">
        <v>0.97773148148148159</v>
      </c>
      <c r="AA179"/>
      <c r="AB179" s="8">
        <v>1</v>
      </c>
      <c r="AC179" s="2"/>
      <c r="AD179" s="2">
        <v>-6.839195270915871E-2</v>
      </c>
      <c r="AE179" s="2">
        <v>-9.8821101196492456E-2</v>
      </c>
      <c r="AF179" s="2">
        <v>-3.0429148487333746E-2</v>
      </c>
      <c r="AG179" s="2">
        <v>4.0208348256172595E-4</v>
      </c>
      <c r="AH179" s="6"/>
      <c r="AI179" s="6"/>
      <c r="AJ179" s="6">
        <v>1.2373961183450375</v>
      </c>
      <c r="AK179" s="6"/>
      <c r="AL179" s="6"/>
      <c r="AM179" s="6"/>
      <c r="AN179" s="6"/>
      <c r="AO179" s="6">
        <v>10.918523105689793</v>
      </c>
      <c r="AP179" s="6"/>
      <c r="AQ179" s="6"/>
      <c r="AR179" s="6"/>
      <c r="AS179" s="6"/>
      <c r="AT179" s="6">
        <v>33.520896678502737</v>
      </c>
      <c r="AU179" s="6"/>
      <c r="AV179" s="6"/>
      <c r="AW179" s="6"/>
      <c r="AX179" s="6"/>
      <c r="AY179" s="6">
        <v>74.951918275935526</v>
      </c>
      <c r="AZ179" s="6"/>
      <c r="BA179" s="6"/>
      <c r="BC179" s="6">
        <v>-6.7971414884476361E-2</v>
      </c>
      <c r="BD179" s="6">
        <v>-0.1045275325956227</v>
      </c>
      <c r="BE179" s="6">
        <v>-3.6556117711146349E-2</v>
      </c>
      <c r="BF179" s="6">
        <v>6.4308620655049726E-4</v>
      </c>
      <c r="BG179" s="6"/>
      <c r="BH179" s="1">
        <v>50</v>
      </c>
      <c r="BI179" s="1">
        <v>149</v>
      </c>
      <c r="BJ179" s="1">
        <v>2</v>
      </c>
      <c r="BK179" s="1">
        <f t="shared" si="4"/>
        <v>6</v>
      </c>
      <c r="BL179" s="1">
        <f t="shared" si="5"/>
        <v>135</v>
      </c>
      <c r="BM179" s="36"/>
      <c r="BN179" s="37"/>
      <c r="BO179" s="15"/>
      <c r="BP179" s="1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</row>
    <row r="180" spans="1:133" s="8" customFormat="1">
      <c r="A180">
        <v>66</v>
      </c>
      <c r="B180">
        <v>3</v>
      </c>
      <c r="C180" t="s">
        <v>806</v>
      </c>
      <c r="D180" t="s">
        <v>25</v>
      </c>
      <c r="E180"/>
      <c r="F180"/>
      <c r="G180">
        <v>0.5</v>
      </c>
      <c r="H180">
        <v>0.5</v>
      </c>
      <c r="I180">
        <v>7</v>
      </c>
      <c r="J180">
        <v>121</v>
      </c>
      <c r="K180"/>
      <c r="L180">
        <v>539</v>
      </c>
      <c r="M180">
        <v>0.42</v>
      </c>
      <c r="N180">
        <v>0.38100000000000001</v>
      </c>
      <c r="O180">
        <v>0</v>
      </c>
      <c r="P180"/>
      <c r="Q180">
        <v>0</v>
      </c>
      <c r="R180">
        <v>1</v>
      </c>
      <c r="S180">
        <v>0</v>
      </c>
      <c r="T180">
        <v>0</v>
      </c>
      <c r="U180"/>
      <c r="V180">
        <v>0</v>
      </c>
      <c r="W180"/>
      <c r="X180"/>
      <c r="Y180" s="35">
        <v>44398</v>
      </c>
      <c r="Z180" s="31">
        <v>0.98312499999999992</v>
      </c>
      <c r="AA180"/>
      <c r="AB180" s="8">
        <v>1</v>
      </c>
      <c r="AC180" s="2"/>
      <c r="AD180" s="2">
        <v>-6.7550877059793998E-2</v>
      </c>
      <c r="AE180" s="2">
        <v>-0.11023396399475295</v>
      </c>
      <c r="AF180" s="2">
        <v>-4.2683086934958953E-2</v>
      </c>
      <c r="AG180" s="2">
        <v>8.8408893053926857E-4</v>
      </c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C180" s="6"/>
      <c r="BD180" s="6"/>
      <c r="BE180" s="6"/>
      <c r="BF180" s="6"/>
      <c r="BG180" s="6"/>
      <c r="BH180" s="1"/>
      <c r="BI180" s="1">
        <v>150</v>
      </c>
      <c r="BJ180" s="1">
        <v>3</v>
      </c>
      <c r="BK180" s="1">
        <f t="shared" si="4"/>
        <v>7</v>
      </c>
      <c r="BL180" s="1">
        <f t="shared" si="5"/>
        <v>121</v>
      </c>
      <c r="BM180" s="36"/>
      <c r="BN180" s="37"/>
      <c r="BO180" s="15"/>
      <c r="BP180" s="1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</row>
    <row r="181" spans="1:133" s="8" customFormat="1">
      <c r="A181">
        <v>111</v>
      </c>
      <c r="B181">
        <v>3</v>
      </c>
      <c r="C181" t="s">
        <v>806</v>
      </c>
      <c r="D181" t="s">
        <v>25</v>
      </c>
      <c r="E181"/>
      <c r="F181"/>
      <c r="G181">
        <v>0.5</v>
      </c>
      <c r="H181">
        <v>0.5</v>
      </c>
      <c r="I181">
        <v>208</v>
      </c>
      <c r="J181">
        <v>166</v>
      </c>
      <c r="K181"/>
      <c r="L181">
        <v>412</v>
      </c>
      <c r="M181">
        <v>0.57399999999999995</v>
      </c>
      <c r="N181">
        <v>0.41899999999999998</v>
      </c>
      <c r="O181">
        <v>0</v>
      </c>
      <c r="P181"/>
      <c r="Q181">
        <v>0</v>
      </c>
      <c r="R181">
        <v>1</v>
      </c>
      <c r="S181">
        <v>0</v>
      </c>
      <c r="T181">
        <v>0</v>
      </c>
      <c r="U181"/>
      <c r="V181">
        <v>0</v>
      </c>
      <c r="W181"/>
      <c r="X181"/>
      <c r="Y181" s="35">
        <v>44399</v>
      </c>
      <c r="Z181" s="31">
        <v>0.3664351851851852</v>
      </c>
      <c r="AA181"/>
      <c r="AB181" s="8">
        <v>1</v>
      </c>
      <c r="AC181" s="2"/>
      <c r="AD181" s="2">
        <v>0.10150532846251169</v>
      </c>
      <c r="AE181" s="2">
        <v>-7.3549762143201344E-2</v>
      </c>
      <c r="AF181" s="2">
        <v>-0.17505509060571303</v>
      </c>
      <c r="AG181" s="2">
        <v>-2.2890546751796708E-4</v>
      </c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C181" s="6"/>
      <c r="BD181" s="6"/>
      <c r="BE181" s="6"/>
      <c r="BF181" s="6"/>
      <c r="BG181" s="6"/>
      <c r="BH181" s="1"/>
      <c r="BI181" s="1">
        <v>151</v>
      </c>
      <c r="BJ181" s="1">
        <v>1</v>
      </c>
      <c r="BK181" s="1" t="e">
        <f t="shared" si="4"/>
        <v>#N/A</v>
      </c>
      <c r="BL181" s="1" t="e">
        <f t="shared" si="5"/>
        <v>#N/A</v>
      </c>
      <c r="BM181" s="36"/>
      <c r="BN181" s="37"/>
      <c r="BO181" s="15"/>
      <c r="BP181" s="1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</row>
    <row r="182" spans="1:133" s="8" customFormat="1">
      <c r="A182">
        <v>112</v>
      </c>
      <c r="B182">
        <v>3</v>
      </c>
      <c r="C182" t="s">
        <v>806</v>
      </c>
      <c r="D182" t="s">
        <v>25</v>
      </c>
      <c r="E182"/>
      <c r="F182"/>
      <c r="G182">
        <v>0.5</v>
      </c>
      <c r="H182">
        <v>0.5</v>
      </c>
      <c r="I182">
        <v>28</v>
      </c>
      <c r="J182">
        <v>114</v>
      </c>
      <c r="K182"/>
      <c r="L182">
        <v>158</v>
      </c>
      <c r="M182">
        <v>0.436</v>
      </c>
      <c r="N182">
        <v>0.375</v>
      </c>
      <c r="O182">
        <v>0</v>
      </c>
      <c r="P182"/>
      <c r="Q182">
        <v>0</v>
      </c>
      <c r="R182">
        <v>1</v>
      </c>
      <c r="S182">
        <v>0</v>
      </c>
      <c r="T182">
        <v>0</v>
      </c>
      <c r="U182"/>
      <c r="V182">
        <v>0</v>
      </c>
      <c r="W182"/>
      <c r="X182"/>
      <c r="Y182" s="35">
        <v>44399</v>
      </c>
      <c r="Z182" s="31">
        <v>0.37136574074074075</v>
      </c>
      <c r="AA182"/>
      <c r="AB182" s="8">
        <v>1</v>
      </c>
      <c r="AC182" s="2"/>
      <c r="AD182" s="2">
        <v>-4.9888288423135196E-2</v>
      </c>
      <c r="AE182" s="2">
        <v>-0.11594039539388319</v>
      </c>
      <c r="AF182" s="2">
        <v>-6.6052106970747995E-2</v>
      </c>
      <c r="AG182" s="2">
        <v>-2.4548942636324371E-3</v>
      </c>
      <c r="AH182" s="6"/>
      <c r="AI182" s="6"/>
      <c r="AJ182" s="6">
        <v>21.111405479909315</v>
      </c>
      <c r="AK182" s="6"/>
      <c r="AL182" s="6"/>
      <c r="AM182" s="6"/>
      <c r="AN182" s="6"/>
      <c r="AO182" s="6">
        <v>4.309649157483209</v>
      </c>
      <c r="AP182" s="6"/>
      <c r="AQ182" s="6"/>
      <c r="AR182" s="6"/>
      <c r="AS182" s="6"/>
      <c r="AT182" s="6">
        <v>28.874887660428776</v>
      </c>
      <c r="AU182" s="6"/>
      <c r="AV182" s="6"/>
      <c r="AW182" s="6"/>
      <c r="AX182" s="6"/>
      <c r="AY182" s="6">
        <v>41.879007759401695</v>
      </c>
      <c r="AZ182" s="6"/>
      <c r="BA182" s="6"/>
      <c r="BC182" s="6">
        <v>-5.5775817968688135E-2</v>
      </c>
      <c r="BD182" s="6">
        <v>-0.1134947819371131</v>
      </c>
      <c r="BE182" s="6">
        <v>-5.7718963968424963E-2</v>
      </c>
      <c r="BF182" s="6">
        <v>-2.0298530958704221E-3</v>
      </c>
      <c r="BG182" s="6"/>
      <c r="BH182" s="1">
        <v>51</v>
      </c>
      <c r="BI182" s="1">
        <v>152</v>
      </c>
      <c r="BJ182" s="1">
        <v>2</v>
      </c>
      <c r="BK182" s="1">
        <f t="shared" si="4"/>
        <v>28</v>
      </c>
      <c r="BL182" s="1">
        <f t="shared" si="5"/>
        <v>114</v>
      </c>
      <c r="BM182" s="36"/>
      <c r="BN182" s="37"/>
      <c r="BO182" s="15"/>
      <c r="BP182" s="1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</row>
    <row r="183" spans="1:133" s="8" customFormat="1">
      <c r="A183">
        <v>113</v>
      </c>
      <c r="B183">
        <v>3</v>
      </c>
      <c r="C183" t="s">
        <v>806</v>
      </c>
      <c r="D183" t="s">
        <v>25</v>
      </c>
      <c r="E183"/>
      <c r="F183"/>
      <c r="G183">
        <v>0.5</v>
      </c>
      <c r="H183">
        <v>0.5</v>
      </c>
      <c r="I183">
        <v>14</v>
      </c>
      <c r="J183">
        <v>120</v>
      </c>
      <c r="K183"/>
      <c r="L183">
        <v>255</v>
      </c>
      <c r="M183">
        <v>0.42599999999999999</v>
      </c>
      <c r="N183">
        <v>0.38</v>
      </c>
      <c r="O183">
        <v>0</v>
      </c>
      <c r="P183"/>
      <c r="Q183">
        <v>0</v>
      </c>
      <c r="R183">
        <v>1</v>
      </c>
      <c r="S183">
        <v>0</v>
      </c>
      <c r="T183">
        <v>0</v>
      </c>
      <c r="U183"/>
      <c r="V183">
        <v>0</v>
      </c>
      <c r="W183"/>
      <c r="X183"/>
      <c r="Y183" s="35">
        <v>44399</v>
      </c>
      <c r="Z183" s="31">
        <v>0.3767476851851852</v>
      </c>
      <c r="AA183"/>
      <c r="AB183" s="8">
        <v>1</v>
      </c>
      <c r="AC183" s="2"/>
      <c r="AD183" s="2">
        <v>-6.1663347514241067E-2</v>
      </c>
      <c r="AE183" s="2">
        <v>-0.11104916848034299</v>
      </c>
      <c r="AF183" s="2">
        <v>-4.9385820966101925E-2</v>
      </c>
      <c r="AG183" s="2">
        <v>-1.6048119281084074E-3</v>
      </c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C183" s="6"/>
      <c r="BD183" s="6"/>
      <c r="BE183" s="6"/>
      <c r="BF183" s="6"/>
      <c r="BG183" s="6"/>
      <c r="BH183" s="1"/>
      <c r="BI183" s="1">
        <v>153</v>
      </c>
      <c r="BJ183" s="1">
        <v>3</v>
      </c>
      <c r="BK183" s="1">
        <f t="shared" si="4"/>
        <v>14</v>
      </c>
      <c r="BL183" s="1">
        <f t="shared" si="5"/>
        <v>120</v>
      </c>
      <c r="BM183" s="36"/>
      <c r="BN183" s="37"/>
      <c r="BO183" s="15"/>
      <c r="BP183" s="1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</row>
    <row r="184" spans="1:133" s="8" customFormat="1">
      <c r="A184">
        <v>64</v>
      </c>
      <c r="B184">
        <v>3</v>
      </c>
      <c r="C184" t="s">
        <v>806</v>
      </c>
      <c r="D184" t="s">
        <v>25</v>
      </c>
      <c r="E184"/>
      <c r="F184"/>
      <c r="G184">
        <v>0.5</v>
      </c>
      <c r="H184">
        <v>0.5</v>
      </c>
      <c r="I184">
        <v>176</v>
      </c>
      <c r="J184">
        <v>193</v>
      </c>
      <c r="K184"/>
      <c r="L184">
        <v>538</v>
      </c>
      <c r="M184">
        <v>0.55000000000000004</v>
      </c>
      <c r="N184">
        <v>0.442</v>
      </c>
      <c r="O184">
        <v>0</v>
      </c>
      <c r="P184"/>
      <c r="Q184">
        <v>0</v>
      </c>
      <c r="R184">
        <v>1</v>
      </c>
      <c r="S184">
        <v>0</v>
      </c>
      <c r="T184">
        <v>0</v>
      </c>
      <c r="U184"/>
      <c r="V184">
        <v>0</v>
      </c>
      <c r="W184"/>
      <c r="X184"/>
      <c r="Y184" s="35">
        <v>44399</v>
      </c>
      <c r="Z184" s="31">
        <v>0.9871064814814815</v>
      </c>
      <c r="AA184"/>
      <c r="AB184" s="8">
        <v>1</v>
      </c>
      <c r="AC184" s="2"/>
      <c r="AD184" s="2">
        <v>7.4590907682841143E-2</v>
      </c>
      <c r="AE184" s="2">
        <v>-5.1539241032270394E-2</v>
      </c>
      <c r="AF184" s="2">
        <v>-0.12613014871511152</v>
      </c>
      <c r="AG184" s="2">
        <v>8.7532519512149496E-4</v>
      </c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C184" s="6"/>
      <c r="BD184" s="6"/>
      <c r="BE184" s="6"/>
      <c r="BF184" s="6"/>
      <c r="BG184" s="6"/>
      <c r="BH184" s="1"/>
      <c r="BI184" s="1">
        <v>154</v>
      </c>
      <c r="BJ184" s="1">
        <v>1</v>
      </c>
      <c r="BK184" s="1" t="e">
        <f t="shared" si="4"/>
        <v>#N/A</v>
      </c>
      <c r="BL184" s="1" t="e">
        <f t="shared" si="5"/>
        <v>#N/A</v>
      </c>
      <c r="BM184" s="36"/>
      <c r="BN184" s="37"/>
      <c r="BO184" s="15"/>
      <c r="BP184" s="1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</row>
    <row r="185" spans="1:133" s="8" customFormat="1">
      <c r="A185">
        <v>65</v>
      </c>
      <c r="B185">
        <v>3</v>
      </c>
      <c r="C185" t="s">
        <v>806</v>
      </c>
      <c r="D185" t="s">
        <v>25</v>
      </c>
      <c r="E185"/>
      <c r="F185"/>
      <c r="G185">
        <v>0.5</v>
      </c>
      <c r="H185">
        <v>0.5</v>
      </c>
      <c r="I185">
        <v>0</v>
      </c>
      <c r="J185">
        <v>146</v>
      </c>
      <c r="K185"/>
      <c r="L185">
        <v>573</v>
      </c>
      <c r="M185">
        <v>0</v>
      </c>
      <c r="N185">
        <v>0.40200000000000002</v>
      </c>
      <c r="O185">
        <v>0.40200000000000002</v>
      </c>
      <c r="P185"/>
      <c r="Q185">
        <v>0</v>
      </c>
      <c r="R185">
        <v>1</v>
      </c>
      <c r="S185">
        <v>0</v>
      </c>
      <c r="T185">
        <v>0</v>
      </c>
      <c r="U185"/>
      <c r="V185">
        <v>0</v>
      </c>
      <c r="W185"/>
      <c r="X185"/>
      <c r="Y185" s="35">
        <v>44399</v>
      </c>
      <c r="Z185" s="31">
        <v>0.99209490740740736</v>
      </c>
      <c r="AA185"/>
      <c r="AB185" s="8">
        <v>1</v>
      </c>
      <c r="AC185" s="2"/>
      <c r="AD185" s="2">
        <v>-7.3438406605346937E-2</v>
      </c>
      <c r="AE185" s="2">
        <v>-8.9853851855002054E-2</v>
      </c>
      <c r="AF185" s="2">
        <v>-1.6415445249655117E-2</v>
      </c>
      <c r="AG185" s="2">
        <v>1.1820559347435675E-3</v>
      </c>
      <c r="AH185" s="6"/>
      <c r="AI185" s="6"/>
      <c r="AJ185" s="6">
        <v>8.3517404904846799</v>
      </c>
      <c r="AK185" s="6"/>
      <c r="AL185" s="6"/>
      <c r="AM185" s="6"/>
      <c r="AN185" s="6"/>
      <c r="AO185" s="6">
        <v>0.91139034797359764</v>
      </c>
      <c r="AP185" s="6"/>
      <c r="AQ185" s="6"/>
      <c r="AR185" s="6"/>
      <c r="AS185" s="6"/>
      <c r="AT185" s="6">
        <v>26.764616062881512</v>
      </c>
      <c r="AU185" s="6"/>
      <c r="AV185" s="6"/>
      <c r="AW185" s="6"/>
      <c r="AX185" s="6"/>
      <c r="AY185" s="6">
        <v>21.799390853714506</v>
      </c>
      <c r="AZ185" s="6"/>
      <c r="BA185" s="6"/>
      <c r="BC185" s="6">
        <v>-7.0494641832570468E-2</v>
      </c>
      <c r="BD185" s="6">
        <v>-8.9446249612207041E-2</v>
      </c>
      <c r="BE185" s="6">
        <v>-1.8951607779636573E-2</v>
      </c>
      <c r="BF185" s="6">
        <v>1.3266575691368303E-3</v>
      </c>
      <c r="BG185" s="6"/>
      <c r="BH185" s="1">
        <v>52</v>
      </c>
      <c r="BI185" s="1">
        <v>155</v>
      </c>
      <c r="BJ185" s="1">
        <v>2</v>
      </c>
      <c r="BK185" s="1">
        <f t="shared" si="4"/>
        <v>0</v>
      </c>
      <c r="BL185" s="1">
        <f t="shared" si="5"/>
        <v>146</v>
      </c>
      <c r="BM185" s="36"/>
      <c r="BN185" s="37"/>
      <c r="BO185" s="15"/>
      <c r="BP185" s="1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</row>
    <row r="186" spans="1:133" s="8" customFormat="1">
      <c r="A186">
        <v>66</v>
      </c>
      <c r="B186">
        <v>3</v>
      </c>
      <c r="C186" t="s">
        <v>806</v>
      </c>
      <c r="D186" t="s">
        <v>25</v>
      </c>
      <c r="E186"/>
      <c r="F186"/>
      <c r="G186">
        <v>0.5</v>
      </c>
      <c r="H186">
        <v>0.5</v>
      </c>
      <c r="I186">
        <v>7</v>
      </c>
      <c r="J186">
        <v>147</v>
      </c>
      <c r="K186"/>
      <c r="L186">
        <v>606</v>
      </c>
      <c r="M186">
        <v>0.42</v>
      </c>
      <c r="N186">
        <v>0.40300000000000002</v>
      </c>
      <c r="O186">
        <v>0</v>
      </c>
      <c r="P186"/>
      <c r="Q186">
        <v>0</v>
      </c>
      <c r="R186">
        <v>1</v>
      </c>
      <c r="S186">
        <v>0</v>
      </c>
      <c r="T186">
        <v>0</v>
      </c>
      <c r="U186"/>
      <c r="V186">
        <v>0</v>
      </c>
      <c r="W186"/>
      <c r="X186"/>
      <c r="Y186" s="35">
        <v>44399</v>
      </c>
      <c r="Z186" s="31">
        <v>0.99750000000000005</v>
      </c>
      <c r="AA186"/>
      <c r="AB186" s="8">
        <v>1</v>
      </c>
      <c r="AC186" s="2"/>
      <c r="AD186" s="2">
        <v>-6.7550877059793998E-2</v>
      </c>
      <c r="AE186" s="2">
        <v>-8.9038647369412027E-2</v>
      </c>
      <c r="AF186" s="2">
        <v>-2.1487770309618029E-2</v>
      </c>
      <c r="AG186" s="2">
        <v>1.4712592035300929E-3</v>
      </c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C186" s="6"/>
      <c r="BD186" s="6"/>
      <c r="BE186" s="6"/>
      <c r="BF186" s="6"/>
      <c r="BG186" s="6"/>
      <c r="BH186" s="1"/>
      <c r="BI186" s="1">
        <v>156</v>
      </c>
      <c r="BJ186" s="1">
        <v>3</v>
      </c>
      <c r="BK186" s="1">
        <f t="shared" si="4"/>
        <v>7</v>
      </c>
      <c r="BL186" s="1">
        <f t="shared" si="5"/>
        <v>147</v>
      </c>
      <c r="BM186" s="36"/>
      <c r="BN186" s="37"/>
      <c r="BO186" s="15"/>
      <c r="BP186" s="1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</row>
    <row r="187" spans="1:133" s="8" customFormat="1">
      <c r="A187">
        <v>111</v>
      </c>
      <c r="B187">
        <v>3</v>
      </c>
      <c r="C187" t="s">
        <v>806</v>
      </c>
      <c r="D187" t="s">
        <v>25</v>
      </c>
      <c r="E187"/>
      <c r="F187"/>
      <c r="G187">
        <v>0.5</v>
      </c>
      <c r="H187">
        <v>0.5</v>
      </c>
      <c r="I187">
        <v>196</v>
      </c>
      <c r="J187">
        <v>180</v>
      </c>
      <c r="K187"/>
      <c r="L187">
        <v>535</v>
      </c>
      <c r="M187">
        <v>0.56499999999999995</v>
      </c>
      <c r="N187">
        <v>0.43099999999999999</v>
      </c>
      <c r="O187">
        <v>0</v>
      </c>
      <c r="P187"/>
      <c r="Q187">
        <v>0</v>
      </c>
      <c r="R187">
        <v>1</v>
      </c>
      <c r="S187">
        <v>0</v>
      </c>
      <c r="T187">
        <v>0</v>
      </c>
      <c r="U187"/>
      <c r="V187">
        <v>0</v>
      </c>
      <c r="W187"/>
      <c r="X187"/>
      <c r="Y187" s="35">
        <v>44400</v>
      </c>
      <c r="Z187" s="31">
        <v>0.37493055555555554</v>
      </c>
      <c r="AA187"/>
      <c r="AB187" s="8">
        <v>1</v>
      </c>
      <c r="AC187" s="2"/>
      <c r="AD187" s="2">
        <v>9.1412420670135219E-2</v>
      </c>
      <c r="AE187" s="2">
        <v>-6.2136899344940849E-2</v>
      </c>
      <c r="AF187" s="2">
        <v>-0.15354932001507607</v>
      </c>
      <c r="AG187" s="2">
        <v>8.4903398886817388E-4</v>
      </c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C187" s="6"/>
      <c r="BD187" s="6"/>
      <c r="BE187" s="6"/>
      <c r="BF187" s="6"/>
      <c r="BG187" s="6"/>
      <c r="BH187" s="1"/>
      <c r="BI187" s="1">
        <v>157</v>
      </c>
      <c r="BJ187" s="1">
        <v>1</v>
      </c>
      <c r="BK187" s="1" t="e">
        <f t="shared" si="4"/>
        <v>#N/A</v>
      </c>
      <c r="BL187" s="1" t="e">
        <f t="shared" si="5"/>
        <v>#N/A</v>
      </c>
      <c r="BM187" s="36"/>
      <c r="BN187" s="37"/>
      <c r="BO187" s="15"/>
      <c r="BP187" s="1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</row>
    <row r="188" spans="1:133" s="8" customFormat="1">
      <c r="A188">
        <v>112</v>
      </c>
      <c r="B188">
        <v>3</v>
      </c>
      <c r="C188" t="s">
        <v>806</v>
      </c>
      <c r="D188" t="s">
        <v>25</v>
      </c>
      <c r="E188"/>
      <c r="F188"/>
      <c r="G188">
        <v>0.5</v>
      </c>
      <c r="H188">
        <v>0.5</v>
      </c>
      <c r="I188">
        <v>21</v>
      </c>
      <c r="J188">
        <v>163</v>
      </c>
      <c r="K188"/>
      <c r="L188">
        <v>577</v>
      </c>
      <c r="M188">
        <v>0.43099999999999999</v>
      </c>
      <c r="N188">
        <v>0.41599999999999998</v>
      </c>
      <c r="O188">
        <v>0</v>
      </c>
      <c r="P188"/>
      <c r="Q188">
        <v>0</v>
      </c>
      <c r="R188">
        <v>1</v>
      </c>
      <c r="S188">
        <v>0</v>
      </c>
      <c r="T188">
        <v>0</v>
      </c>
      <c r="U188"/>
      <c r="V188">
        <v>0</v>
      </c>
      <c r="W188"/>
      <c r="X188"/>
      <c r="Y188" s="35">
        <v>44400</v>
      </c>
      <c r="Z188" s="31">
        <v>0.37987268518518519</v>
      </c>
      <c r="AA188"/>
      <c r="AB188" s="8">
        <v>1</v>
      </c>
      <c r="AC188" s="2"/>
      <c r="AD188" s="2">
        <v>-5.5775817968688128E-2</v>
      </c>
      <c r="AE188" s="2">
        <v>-7.5995375599971465E-2</v>
      </c>
      <c r="AF188" s="2">
        <v>-2.0219557631283337E-2</v>
      </c>
      <c r="AG188" s="2">
        <v>1.2171108764146613E-3</v>
      </c>
      <c r="AH188" s="6"/>
      <c r="AI188" s="6"/>
      <c r="AJ188" s="6">
        <v>22.722757097713956</v>
      </c>
      <c r="AK188" s="6"/>
      <c r="AL188" s="6"/>
      <c r="AM188" s="6"/>
      <c r="AN188" s="6"/>
      <c r="AO188" s="6">
        <v>6.6502280510669731</v>
      </c>
      <c r="AP188" s="6"/>
      <c r="AQ188" s="6"/>
      <c r="AR188" s="6"/>
      <c r="AS188" s="6"/>
      <c r="AT188" s="6">
        <v>180.61056082792061</v>
      </c>
      <c r="AU188" s="6"/>
      <c r="AV188" s="6"/>
      <c r="AW188" s="6"/>
      <c r="AX188" s="6"/>
      <c r="AY188" s="6">
        <v>107.32418198015253</v>
      </c>
      <c r="AZ188" s="6"/>
      <c r="BA188" s="6"/>
      <c r="BC188" s="6">
        <v>-6.292496098828812E-2</v>
      </c>
      <c r="BD188" s="6">
        <v>-7.3549762143201358E-2</v>
      </c>
      <c r="BE188" s="6">
        <v>-1.0624801154913242E-2</v>
      </c>
      <c r="BF188" s="6">
        <v>7.9206970865264628E-4</v>
      </c>
      <c r="BG188" s="6"/>
      <c r="BH188" s="1">
        <v>53</v>
      </c>
      <c r="BI188" s="1">
        <v>158</v>
      </c>
      <c r="BJ188" s="1">
        <v>2</v>
      </c>
      <c r="BK188" s="1">
        <f t="shared" si="4"/>
        <v>21</v>
      </c>
      <c r="BL188" s="1">
        <f t="shared" si="5"/>
        <v>163</v>
      </c>
      <c r="BM188" s="36"/>
      <c r="BN188" s="37"/>
      <c r="BO188" s="15"/>
      <c r="BP188" s="1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</row>
    <row r="189" spans="1:133" s="8" customFormat="1">
      <c r="A189">
        <v>113</v>
      </c>
      <c r="B189">
        <v>3</v>
      </c>
      <c r="C189" t="s">
        <v>806</v>
      </c>
      <c r="D189" t="s">
        <v>25</v>
      </c>
      <c r="E189"/>
      <c r="F189"/>
      <c r="G189">
        <v>0.5</v>
      </c>
      <c r="H189">
        <v>0.5</v>
      </c>
      <c r="I189">
        <v>4</v>
      </c>
      <c r="J189">
        <v>169</v>
      </c>
      <c r="K189"/>
      <c r="L189">
        <v>480</v>
      </c>
      <c r="M189">
        <v>0.41799999999999998</v>
      </c>
      <c r="N189">
        <v>0.42199999999999999</v>
      </c>
      <c r="O189">
        <v>3.0000000000000001E-3</v>
      </c>
      <c r="P189"/>
      <c r="Q189">
        <v>0</v>
      </c>
      <c r="R189">
        <v>1</v>
      </c>
      <c r="S189">
        <v>0</v>
      </c>
      <c r="T189">
        <v>0</v>
      </c>
      <c r="U189"/>
      <c r="V189">
        <v>0</v>
      </c>
      <c r="W189"/>
      <c r="X189"/>
      <c r="Y189" s="35">
        <v>44400</v>
      </c>
      <c r="Z189" s="31">
        <v>0.38530092592592591</v>
      </c>
      <c r="AA189"/>
      <c r="AB189" s="8">
        <v>1</v>
      </c>
      <c r="AC189" s="2"/>
      <c r="AD189" s="2">
        <v>-7.0074104007888105E-2</v>
      </c>
      <c r="AE189" s="2">
        <v>-7.1104148686431251E-2</v>
      </c>
      <c r="AF189" s="2">
        <v>-1.0300446785431461E-3</v>
      </c>
      <c r="AG189" s="2">
        <v>3.6702854089063126E-4</v>
      </c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C189" s="6"/>
      <c r="BD189" s="6"/>
      <c r="BE189" s="6"/>
      <c r="BF189" s="6"/>
      <c r="BG189" s="6"/>
      <c r="BH189" s="1"/>
      <c r="BI189" s="1">
        <v>159</v>
      </c>
      <c r="BJ189" s="1">
        <v>3</v>
      </c>
      <c r="BK189" s="1">
        <f t="shared" si="4"/>
        <v>4</v>
      </c>
      <c r="BL189" s="1">
        <f t="shared" si="5"/>
        <v>169</v>
      </c>
      <c r="BM189" s="36"/>
      <c r="BN189" s="37"/>
      <c r="BO189" s="15"/>
      <c r="BP189" s="1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</row>
    <row r="190" spans="1:133" s="8" customFormat="1">
      <c r="A190">
        <v>37</v>
      </c>
      <c r="B190">
        <v>3</v>
      </c>
      <c r="C190" t="s">
        <v>806</v>
      </c>
      <c r="D190" t="s">
        <v>25</v>
      </c>
      <c r="E190"/>
      <c r="F190"/>
      <c r="G190">
        <v>0.5</v>
      </c>
      <c r="H190">
        <v>0.5</v>
      </c>
      <c r="I190">
        <v>185</v>
      </c>
      <c r="J190">
        <v>291</v>
      </c>
      <c r="K190"/>
      <c r="L190">
        <v>134</v>
      </c>
      <c r="M190">
        <v>0.55700000000000005</v>
      </c>
      <c r="N190">
        <v>0.52500000000000002</v>
      </c>
      <c r="O190">
        <v>0</v>
      </c>
      <c r="P190"/>
      <c r="Q190">
        <v>0</v>
      </c>
      <c r="R190">
        <v>1</v>
      </c>
      <c r="S190">
        <v>0</v>
      </c>
      <c r="T190">
        <v>0</v>
      </c>
      <c r="U190"/>
      <c r="V190">
        <v>0</v>
      </c>
      <c r="W190"/>
      <c r="X190"/>
      <c r="Y190" s="35">
        <v>44403</v>
      </c>
      <c r="Z190" s="31">
        <v>0.76796296296296296</v>
      </c>
      <c r="AA190"/>
      <c r="AB190" s="8">
        <v>1</v>
      </c>
      <c r="AC190" s="2"/>
      <c r="AD190" s="2">
        <v>0.24189291446183647</v>
      </c>
      <c r="AE190" s="2">
        <v>8.3616866885946495E-2</v>
      </c>
      <c r="AF190" s="2">
        <v>-0.15827604757588998</v>
      </c>
      <c r="AG190" s="2">
        <v>1.3159744041430364E-2</v>
      </c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C190" s="6"/>
      <c r="BD190" s="6"/>
      <c r="BE190" s="6"/>
      <c r="BF190" s="6"/>
      <c r="BG190" s="6"/>
      <c r="BH190" s="1"/>
      <c r="BI190" s="1">
        <v>160</v>
      </c>
      <c r="BJ190" s="1">
        <v>1</v>
      </c>
      <c r="BK190" s="1" t="e">
        <f t="shared" si="4"/>
        <v>#N/A</v>
      </c>
      <c r="BL190" s="1" t="e">
        <f t="shared" si="5"/>
        <v>#N/A</v>
      </c>
      <c r="BM190" s="36"/>
      <c r="BN190" s="37"/>
      <c r="BO190" s="15"/>
      <c r="BP190" s="1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</row>
    <row r="191" spans="1:133" s="8" customFormat="1">
      <c r="A191">
        <v>38</v>
      </c>
      <c r="B191">
        <v>3</v>
      </c>
      <c r="C191" t="s">
        <v>806</v>
      </c>
      <c r="D191" t="s">
        <v>25</v>
      </c>
      <c r="E191"/>
      <c r="F191"/>
      <c r="G191">
        <v>0.5</v>
      </c>
      <c r="H191">
        <v>0.5</v>
      </c>
      <c r="I191">
        <v>57</v>
      </c>
      <c r="J191">
        <v>223</v>
      </c>
      <c r="K191"/>
      <c r="L191">
        <v>62</v>
      </c>
      <c r="M191">
        <v>0.45900000000000002</v>
      </c>
      <c r="N191">
        <v>0.46800000000000003</v>
      </c>
      <c r="O191">
        <v>8.9999999999999993E-3</v>
      </c>
      <c r="P191"/>
      <c r="Q191">
        <v>0</v>
      </c>
      <c r="R191">
        <v>1</v>
      </c>
      <c r="S191">
        <v>0</v>
      </c>
      <c r="T191">
        <v>0</v>
      </c>
      <c r="U191"/>
      <c r="V191">
        <v>0</v>
      </c>
      <c r="W191"/>
      <c r="X191"/>
      <c r="Y191" s="35">
        <v>44403</v>
      </c>
      <c r="Z191" s="31">
        <v>0.77290509259259255</v>
      </c>
      <c r="AA191"/>
      <c r="AB191" s="8">
        <v>1</v>
      </c>
      <c r="AC191" s="2"/>
      <c r="AD191" s="2">
        <v>0.11515308122873809</v>
      </c>
      <c r="AE191" s="2">
        <v>1.6893837740201565E-2</v>
      </c>
      <c r="AF191" s="2">
        <v>-9.8259243488536527E-2</v>
      </c>
      <c r="AG191" s="2">
        <v>6.1296773366319394E-3</v>
      </c>
      <c r="AH191" s="6"/>
      <c r="AI191" s="6"/>
      <c r="AJ191" s="6">
        <v>4.393748723486846</v>
      </c>
      <c r="AK191" s="6"/>
      <c r="AL191" s="6"/>
      <c r="AM191" s="6"/>
      <c r="AN191" s="6"/>
      <c r="AO191" s="6">
        <v>75.765342336555022</v>
      </c>
      <c r="AP191" s="6"/>
      <c r="AQ191" s="6"/>
      <c r="AR191" s="6"/>
      <c r="AS191" s="6"/>
      <c r="AT191" s="6">
        <v>29.897176557140888</v>
      </c>
      <c r="AU191" s="6"/>
      <c r="AV191" s="6"/>
      <c r="AW191" s="6"/>
      <c r="AX191" s="6"/>
      <c r="AY191" s="6">
        <v>14.753949642727914</v>
      </c>
      <c r="AZ191" s="6"/>
      <c r="BA191" s="6"/>
      <c r="BC191" s="6">
        <v>0.11267769386090415</v>
      </c>
      <c r="BD191" s="6">
        <v>2.7196658417118068E-2</v>
      </c>
      <c r="BE191" s="6">
        <v>-8.5481035443786074E-2</v>
      </c>
      <c r="BF191" s="6">
        <v>6.6178764133540523E-3</v>
      </c>
      <c r="BG191" s="6"/>
      <c r="BH191" s="1">
        <v>54</v>
      </c>
      <c r="BI191" s="1">
        <v>161</v>
      </c>
      <c r="BJ191" s="1">
        <v>2</v>
      </c>
      <c r="BK191" s="1">
        <f t="shared" si="4"/>
        <v>57</v>
      </c>
      <c r="BL191" s="1">
        <f t="shared" si="5"/>
        <v>223</v>
      </c>
      <c r="BM191" s="36"/>
      <c r="BN191" s="37"/>
      <c r="BO191" s="15"/>
      <c r="BP191" s="1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</row>
    <row r="192" spans="1:133" s="8" customFormat="1">
      <c r="A192">
        <v>39</v>
      </c>
      <c r="B192">
        <v>3</v>
      </c>
      <c r="C192" t="s">
        <v>806</v>
      </c>
      <c r="D192" t="s">
        <v>25</v>
      </c>
      <c r="E192"/>
      <c r="F192"/>
      <c r="G192">
        <v>0.5</v>
      </c>
      <c r="H192">
        <v>0.5</v>
      </c>
      <c r="I192">
        <v>52</v>
      </c>
      <c r="J192">
        <v>244</v>
      </c>
      <c r="K192"/>
      <c r="L192">
        <v>72</v>
      </c>
      <c r="M192">
        <v>0.45500000000000002</v>
      </c>
      <c r="N192">
        <v>0.48499999999999999</v>
      </c>
      <c r="O192">
        <v>3.1E-2</v>
      </c>
      <c r="P192"/>
      <c r="Q192">
        <v>0</v>
      </c>
      <c r="R192">
        <v>1</v>
      </c>
      <c r="S192">
        <v>0</v>
      </c>
      <c r="T192">
        <v>0</v>
      </c>
      <c r="U192"/>
      <c r="V192">
        <v>0</v>
      </c>
      <c r="W192"/>
      <c r="X192"/>
      <c r="Y192" s="35">
        <v>44403</v>
      </c>
      <c r="Z192" s="31">
        <v>0.77831018518518524</v>
      </c>
      <c r="AA192"/>
      <c r="AB192" s="8">
        <v>1</v>
      </c>
      <c r="AC192" s="2"/>
      <c r="AD192" s="2">
        <v>0.1102023064930702</v>
      </c>
      <c r="AE192" s="2">
        <v>3.7499479094034574E-2</v>
      </c>
      <c r="AF192" s="2">
        <v>-7.2702827399035622E-2</v>
      </c>
      <c r="AG192" s="2">
        <v>7.1060754900761644E-3</v>
      </c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C192" s="6"/>
      <c r="BD192" s="6"/>
      <c r="BE192" s="6"/>
      <c r="BF192" s="6"/>
      <c r="BG192" s="6"/>
      <c r="BH192" s="1"/>
      <c r="BI192" s="1">
        <v>162</v>
      </c>
      <c r="BJ192" s="1">
        <v>3</v>
      </c>
      <c r="BK192" s="1">
        <f t="shared" si="4"/>
        <v>52</v>
      </c>
      <c r="BL192" s="1">
        <f t="shared" si="5"/>
        <v>244</v>
      </c>
      <c r="BM192" s="36"/>
      <c r="BN192" s="37"/>
      <c r="BO192" s="15"/>
      <c r="BP192" s="1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</row>
    <row r="193" spans="1:133" s="8" customFormat="1">
      <c r="A193">
        <v>61</v>
      </c>
      <c r="B193">
        <v>3</v>
      </c>
      <c r="C193" t="s">
        <v>806</v>
      </c>
      <c r="D193" t="s">
        <v>25</v>
      </c>
      <c r="E193"/>
      <c r="F193"/>
      <c r="G193">
        <v>0.5</v>
      </c>
      <c r="H193">
        <v>0.5</v>
      </c>
      <c r="I193">
        <v>1427</v>
      </c>
      <c r="J193">
        <v>252</v>
      </c>
      <c r="K193"/>
      <c r="L193">
        <v>122</v>
      </c>
      <c r="M193">
        <v>1.51</v>
      </c>
      <c r="N193">
        <v>0.49199999999999999</v>
      </c>
      <c r="O193">
        <v>0</v>
      </c>
      <c r="P193"/>
      <c r="Q193">
        <v>0</v>
      </c>
      <c r="R193">
        <v>1</v>
      </c>
      <c r="S193">
        <v>0</v>
      </c>
      <c r="T193">
        <v>0</v>
      </c>
      <c r="U193"/>
      <c r="V193">
        <v>0</v>
      </c>
      <c r="W193"/>
      <c r="X193"/>
      <c r="Y193" s="35">
        <v>44410</v>
      </c>
      <c r="Z193" s="31">
        <v>0.94781249999999995</v>
      </c>
      <c r="AA193"/>
      <c r="AB193" s="8">
        <v>1</v>
      </c>
      <c r="AC193" s="2"/>
      <c r="AD193" s="2">
        <v>1.1926745378176713</v>
      </c>
      <c r="AE193" s="2">
        <v>-0.13285520585945793</v>
      </c>
      <c r="AF193" s="2">
        <v>-1.3255297436771292</v>
      </c>
      <c r="AG193" s="2">
        <v>-7.0601491693461074E-3</v>
      </c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C193" s="6"/>
      <c r="BD193" s="6"/>
      <c r="BE193" s="6"/>
      <c r="BF193" s="6"/>
      <c r="BG193" s="6"/>
      <c r="BH193" s="1"/>
      <c r="BI193" s="1">
        <v>163</v>
      </c>
      <c r="BJ193" s="1">
        <v>1</v>
      </c>
      <c r="BK193" s="1" t="e">
        <f t="shared" si="4"/>
        <v>#N/A</v>
      </c>
      <c r="BL193" s="1" t="e">
        <f t="shared" si="5"/>
        <v>#N/A</v>
      </c>
      <c r="BM193" s="36"/>
      <c r="BN193" s="37"/>
      <c r="BO193" s="15"/>
      <c r="BP193" s="1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</row>
    <row r="194" spans="1:133" s="8" customFormat="1">
      <c r="A194">
        <v>62</v>
      </c>
      <c r="B194">
        <v>3</v>
      </c>
      <c r="C194" t="s">
        <v>806</v>
      </c>
      <c r="D194" t="s">
        <v>25</v>
      </c>
      <c r="E194"/>
      <c r="F194"/>
      <c r="G194">
        <v>0.5</v>
      </c>
      <c r="H194">
        <v>0.5</v>
      </c>
      <c r="I194">
        <v>91</v>
      </c>
      <c r="J194">
        <v>252</v>
      </c>
      <c r="K194"/>
      <c r="L194">
        <v>143</v>
      </c>
      <c r="M194">
        <v>0.48499999999999999</v>
      </c>
      <c r="N194">
        <v>0.49199999999999999</v>
      </c>
      <c r="O194">
        <v>8.0000000000000002E-3</v>
      </c>
      <c r="P194"/>
      <c r="Q194">
        <v>0</v>
      </c>
      <c r="R194">
        <v>1</v>
      </c>
      <c r="S194">
        <v>0</v>
      </c>
      <c r="T194">
        <v>0</v>
      </c>
      <c r="U194"/>
      <c r="V194">
        <v>0</v>
      </c>
      <c r="W194"/>
      <c r="X194"/>
      <c r="Y194" s="35">
        <v>44410</v>
      </c>
      <c r="Z194" s="31">
        <v>0.95277777777777783</v>
      </c>
      <c r="AA194"/>
      <c r="AB194" s="8">
        <v>1</v>
      </c>
      <c r="AC194" s="2"/>
      <c r="AD194" s="2">
        <v>-0.10649839302342197</v>
      </c>
      <c r="AE194" s="2">
        <v>-0.13285520585945793</v>
      </c>
      <c r="AF194" s="2">
        <v>-2.6356812836035956E-2</v>
      </c>
      <c r="AG194" s="2">
        <v>-4.9879651139706016E-3</v>
      </c>
      <c r="AH194" s="6"/>
      <c r="AI194" s="6"/>
      <c r="AJ194" s="6">
        <v>15.964071772137947</v>
      </c>
      <c r="AK194" s="6"/>
      <c r="AL194" s="6"/>
      <c r="AM194" s="6"/>
      <c r="AN194" s="6"/>
      <c r="AO194" s="6">
        <v>16.825175312568991</v>
      </c>
      <c r="AP194" s="6"/>
      <c r="AQ194" s="6"/>
      <c r="AR194" s="6"/>
      <c r="AS194" s="6"/>
      <c r="AT194" s="6">
        <v>20.224045087075631</v>
      </c>
      <c r="AU194" s="6"/>
      <c r="AV194" s="6"/>
      <c r="AW194" s="6"/>
      <c r="AX194" s="6"/>
      <c r="AY194" s="6">
        <v>72.910843303632575</v>
      </c>
      <c r="AZ194" s="6"/>
      <c r="BA194" s="6"/>
      <c r="BC194" s="6">
        <v>-0.11573652389392375</v>
      </c>
      <c r="BD194" s="6">
        <v>-0.14505836824046281</v>
      </c>
      <c r="BE194" s="6">
        <v>-2.9321844346539054E-2</v>
      </c>
      <c r="BF194" s="6">
        <v>-7.8495526190129668E-3</v>
      </c>
      <c r="BG194" s="6"/>
      <c r="BH194" s="1">
        <v>55</v>
      </c>
      <c r="BI194" s="1">
        <v>164</v>
      </c>
      <c r="BJ194" s="1">
        <v>2</v>
      </c>
      <c r="BK194" s="1">
        <f t="shared" si="4"/>
        <v>91</v>
      </c>
      <c r="BL194" s="1">
        <f t="shared" si="5"/>
        <v>252</v>
      </c>
      <c r="BM194" s="36"/>
      <c r="BN194" s="37"/>
      <c r="BO194" s="15"/>
      <c r="BP194" s="1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</row>
    <row r="195" spans="1:133" s="8" customFormat="1">
      <c r="A195">
        <v>63</v>
      </c>
      <c r="B195">
        <v>3</v>
      </c>
      <c r="C195" t="s">
        <v>806</v>
      </c>
      <c r="D195" t="s">
        <v>25</v>
      </c>
      <c r="E195"/>
      <c r="F195"/>
      <c r="G195">
        <v>0.5</v>
      </c>
      <c r="H195">
        <v>0.5</v>
      </c>
      <c r="I195">
        <v>72</v>
      </c>
      <c r="J195">
        <v>227</v>
      </c>
      <c r="K195"/>
      <c r="L195">
        <v>85</v>
      </c>
      <c r="M195">
        <v>0.47</v>
      </c>
      <c r="N195">
        <v>0.47099999999999997</v>
      </c>
      <c r="O195">
        <v>1E-3</v>
      </c>
      <c r="P195"/>
      <c r="Q195">
        <v>0</v>
      </c>
      <c r="R195">
        <v>1</v>
      </c>
      <c r="S195">
        <v>0</v>
      </c>
      <c r="T195">
        <v>0</v>
      </c>
      <c r="U195"/>
      <c r="V195">
        <v>0</v>
      </c>
      <c r="W195"/>
      <c r="X195"/>
      <c r="Y195" s="35">
        <v>44410</v>
      </c>
      <c r="Z195" s="31">
        <v>0.95814814814814808</v>
      </c>
      <c r="AA195"/>
      <c r="AB195" s="8">
        <v>1</v>
      </c>
      <c r="AC195" s="2"/>
      <c r="AD195" s="2">
        <v>-0.12497465476442554</v>
      </c>
      <c r="AE195" s="2">
        <v>-0.15726153062146769</v>
      </c>
      <c r="AF195" s="2">
        <v>-3.2286875857042152E-2</v>
      </c>
      <c r="AG195" s="2">
        <v>-1.0711140124055333E-2</v>
      </c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C195" s="6"/>
      <c r="BD195" s="6"/>
      <c r="BE195" s="6"/>
      <c r="BF195" s="6"/>
      <c r="BG195" s="6"/>
      <c r="BH195" s="1"/>
      <c r="BI195" s="1">
        <v>165</v>
      </c>
      <c r="BJ195" s="1">
        <v>3</v>
      </c>
      <c r="BK195" s="1">
        <f t="shared" si="4"/>
        <v>72</v>
      </c>
      <c r="BL195" s="1">
        <f t="shared" si="5"/>
        <v>227</v>
      </c>
      <c r="BM195" s="36"/>
      <c r="BN195" s="37"/>
      <c r="BO195" s="15"/>
      <c r="BP195" s="1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</row>
    <row r="196" spans="1:133" s="8" customFormat="1">
      <c r="A196">
        <v>106</v>
      </c>
      <c r="B196">
        <v>3</v>
      </c>
      <c r="C196" t="s">
        <v>806</v>
      </c>
      <c r="D196" t="s">
        <v>25</v>
      </c>
      <c r="E196"/>
      <c r="F196"/>
      <c r="G196">
        <v>0.5</v>
      </c>
      <c r="H196">
        <v>0.5</v>
      </c>
      <c r="I196">
        <v>740</v>
      </c>
      <c r="J196">
        <v>187</v>
      </c>
      <c r="K196"/>
      <c r="L196">
        <v>234</v>
      </c>
      <c r="M196">
        <v>0.98199999999999998</v>
      </c>
      <c r="N196">
        <v>0.437</v>
      </c>
      <c r="O196">
        <v>0</v>
      </c>
      <c r="P196"/>
      <c r="Q196">
        <v>0</v>
      </c>
      <c r="R196">
        <v>1</v>
      </c>
      <c r="S196">
        <v>0</v>
      </c>
      <c r="T196">
        <v>0</v>
      </c>
      <c r="U196"/>
      <c r="V196">
        <v>0</v>
      </c>
      <c r="W196"/>
      <c r="X196"/>
      <c r="Y196" s="35">
        <v>44411</v>
      </c>
      <c r="Z196" s="31">
        <v>0.29099537037037038</v>
      </c>
      <c r="AA196"/>
      <c r="AB196" s="8">
        <v>1</v>
      </c>
      <c r="AC196" s="2"/>
      <c r="AD196" s="2">
        <v>0.52461181065612117</v>
      </c>
      <c r="AE196" s="2">
        <v>-0.19631165024068328</v>
      </c>
      <c r="AF196" s="2">
        <v>-0.72092346089680448</v>
      </c>
      <c r="AG196" s="2">
        <v>3.991499125989925E-3</v>
      </c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C196" s="6"/>
      <c r="BD196" s="6"/>
      <c r="BE196" s="6"/>
      <c r="BF196" s="6"/>
      <c r="BG196" s="6"/>
      <c r="BH196" s="1"/>
      <c r="BI196" s="1">
        <v>166</v>
      </c>
      <c r="BJ196" s="1">
        <v>1</v>
      </c>
      <c r="BK196" s="1" t="e">
        <f t="shared" si="4"/>
        <v>#N/A</v>
      </c>
      <c r="BL196" s="1" t="e">
        <f t="shared" si="5"/>
        <v>#N/A</v>
      </c>
      <c r="BM196" s="36"/>
      <c r="BN196" s="37"/>
      <c r="BO196" s="15"/>
      <c r="BP196" s="1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</row>
    <row r="197" spans="1:133" s="8" customFormat="1">
      <c r="A197">
        <v>107</v>
      </c>
      <c r="B197">
        <v>3</v>
      </c>
      <c r="C197" t="s">
        <v>806</v>
      </c>
      <c r="D197" t="s">
        <v>25</v>
      </c>
      <c r="E197"/>
      <c r="F197"/>
      <c r="G197">
        <v>0.5</v>
      </c>
      <c r="H197">
        <v>0.5</v>
      </c>
      <c r="I197">
        <v>40</v>
      </c>
      <c r="J197">
        <v>188</v>
      </c>
      <c r="K197"/>
      <c r="L197">
        <v>213</v>
      </c>
      <c r="M197">
        <v>0.44600000000000001</v>
      </c>
      <c r="N197">
        <v>0.437</v>
      </c>
      <c r="O197">
        <v>0</v>
      </c>
      <c r="P197"/>
      <c r="Q197">
        <v>0</v>
      </c>
      <c r="R197">
        <v>1</v>
      </c>
      <c r="S197">
        <v>0</v>
      </c>
      <c r="T197">
        <v>0</v>
      </c>
      <c r="U197"/>
      <c r="V197">
        <v>0</v>
      </c>
      <c r="W197"/>
      <c r="X197"/>
      <c r="Y197" s="35">
        <v>44411</v>
      </c>
      <c r="Z197" s="31">
        <v>0.29599537037037038</v>
      </c>
      <c r="AA197"/>
      <c r="AB197" s="8">
        <v>1</v>
      </c>
      <c r="AC197" s="2"/>
      <c r="AD197" s="2">
        <v>-0.15609256927558943</v>
      </c>
      <c r="AE197" s="2">
        <v>-0.19533539725020288</v>
      </c>
      <c r="AF197" s="2">
        <v>-3.9242827974613453E-2</v>
      </c>
      <c r="AG197" s="2">
        <v>1.9193150706144175E-3</v>
      </c>
      <c r="AH197" s="6"/>
      <c r="AI197" s="6"/>
      <c r="AJ197" s="6">
        <v>0</v>
      </c>
      <c r="AK197" s="6"/>
      <c r="AL197" s="6"/>
      <c r="AM197" s="6"/>
      <c r="AN197" s="6"/>
      <c r="AO197" s="6">
        <v>13.9478533184519</v>
      </c>
      <c r="AP197" s="6"/>
      <c r="AQ197" s="6"/>
      <c r="AR197" s="6"/>
      <c r="AS197" s="6"/>
      <c r="AT197" s="6">
        <v>54.350390088127369</v>
      </c>
      <c r="AU197" s="6"/>
      <c r="AV197" s="6"/>
      <c r="AW197" s="6"/>
      <c r="AX197" s="6"/>
      <c r="AY197" s="6">
        <v>7283.185894967789</v>
      </c>
      <c r="AZ197" s="6"/>
      <c r="BA197" s="6"/>
      <c r="BC197" s="6">
        <v>-0.15609256927558943</v>
      </c>
      <c r="BD197" s="6">
        <v>-0.20997919210740873</v>
      </c>
      <c r="BE197" s="6">
        <v>-5.3886622831819303E-2</v>
      </c>
      <c r="BF197" s="6">
        <v>-5.4193553552730686E-5</v>
      </c>
      <c r="BG197" s="6"/>
      <c r="BH197" s="1">
        <v>56</v>
      </c>
      <c r="BI197" s="1">
        <v>167</v>
      </c>
      <c r="BJ197" s="1">
        <v>2</v>
      </c>
      <c r="BK197" s="1">
        <f t="shared" si="4"/>
        <v>40</v>
      </c>
      <c r="BL197" s="1">
        <f t="shared" si="5"/>
        <v>188</v>
      </c>
      <c r="BM197" s="36"/>
      <c r="BN197" s="37"/>
      <c r="BO197" s="15"/>
      <c r="BP197" s="1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</row>
    <row r="198" spans="1:133" s="8" customFormat="1">
      <c r="A198">
        <v>108</v>
      </c>
      <c r="B198">
        <v>3</v>
      </c>
      <c r="C198" t="s">
        <v>806</v>
      </c>
      <c r="D198" t="s">
        <v>25</v>
      </c>
      <c r="E198"/>
      <c r="F198"/>
      <c r="G198">
        <v>0.5</v>
      </c>
      <c r="H198">
        <v>0.5</v>
      </c>
      <c r="I198">
        <v>40</v>
      </c>
      <c r="J198">
        <v>158</v>
      </c>
      <c r="K198"/>
      <c r="L198">
        <v>173</v>
      </c>
      <c r="M198">
        <v>0.44500000000000001</v>
      </c>
      <c r="N198">
        <v>0.41199999999999998</v>
      </c>
      <c r="O198">
        <v>0</v>
      </c>
      <c r="P198"/>
      <c r="Q198">
        <v>0</v>
      </c>
      <c r="R198">
        <v>1</v>
      </c>
      <c r="S198">
        <v>0</v>
      </c>
      <c r="T198">
        <v>0</v>
      </c>
      <c r="U198"/>
      <c r="V198">
        <v>0</v>
      </c>
      <c r="W198"/>
      <c r="X198"/>
      <c r="Y198" s="35">
        <v>44411</v>
      </c>
      <c r="Z198" s="31">
        <v>0.30140046296296297</v>
      </c>
      <c r="AA198"/>
      <c r="AB198" s="8">
        <v>1</v>
      </c>
      <c r="AC198" s="2"/>
      <c r="AD198" s="2">
        <v>-0.15609256927558943</v>
      </c>
      <c r="AE198" s="2">
        <v>-0.22462298696461458</v>
      </c>
      <c r="AF198" s="2">
        <v>-6.8530417689025153E-2</v>
      </c>
      <c r="AG198" s="2">
        <v>-2.0277021777198789E-3</v>
      </c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C198" s="6"/>
      <c r="BD198" s="6"/>
      <c r="BE198" s="6"/>
      <c r="BF198" s="6"/>
      <c r="BG198" s="6"/>
      <c r="BH198" s="1"/>
      <c r="BI198" s="1">
        <v>168</v>
      </c>
      <c r="BJ198" s="1">
        <v>3</v>
      </c>
      <c r="BK198" s="1">
        <f t="shared" si="4"/>
        <v>40</v>
      </c>
      <c r="BL198" s="1">
        <f t="shared" si="5"/>
        <v>158</v>
      </c>
      <c r="BM198" s="36"/>
      <c r="BN198" s="37"/>
      <c r="BO198" s="15"/>
      <c r="BP198" s="1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</row>
    <row r="199" spans="1:133" s="8" customFormat="1">
      <c r="A199">
        <v>61</v>
      </c>
      <c r="B199">
        <v>3</v>
      </c>
      <c r="C199" t="s">
        <v>806</v>
      </c>
      <c r="D199" t="s">
        <v>25</v>
      </c>
      <c r="E199"/>
      <c r="F199"/>
      <c r="G199">
        <v>0.5</v>
      </c>
      <c r="H199">
        <v>0.5</v>
      </c>
      <c r="I199">
        <v>1296</v>
      </c>
      <c r="J199">
        <v>283</v>
      </c>
      <c r="K199"/>
      <c r="L199">
        <v>166</v>
      </c>
      <c r="M199">
        <v>1.409</v>
      </c>
      <c r="N199">
        <v>0.51800000000000002</v>
      </c>
      <c r="O199">
        <v>0</v>
      </c>
      <c r="P199"/>
      <c r="Q199">
        <v>0</v>
      </c>
      <c r="R199">
        <v>1</v>
      </c>
      <c r="S199">
        <v>0</v>
      </c>
      <c r="T199">
        <v>0</v>
      </c>
      <c r="U199"/>
      <c r="V199">
        <v>0</v>
      </c>
      <c r="W199"/>
      <c r="X199"/>
      <c r="Y199" s="35">
        <v>44412</v>
      </c>
      <c r="Z199" s="31">
        <v>0.97238425925925931</v>
      </c>
      <c r="AA199"/>
      <c r="AB199" s="8">
        <v>1</v>
      </c>
      <c r="AC199" s="2"/>
      <c r="AD199" s="2">
        <v>1.1288200954488627</v>
      </c>
      <c r="AE199" s="2">
        <v>1.5390499963267835E-2</v>
      </c>
      <c r="AF199" s="2">
        <v>-1.1134295954855948</v>
      </c>
      <c r="AG199" s="2">
        <v>4.8813101431400613E-3</v>
      </c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C199" s="6"/>
      <c r="BD199" s="6"/>
      <c r="BE199" s="6"/>
      <c r="BF199" s="6"/>
      <c r="BG199" s="6"/>
      <c r="BH199" s="1"/>
      <c r="BI199" s="1">
        <v>169</v>
      </c>
      <c r="BJ199" s="1">
        <v>1</v>
      </c>
      <c r="BK199" s="1" t="e">
        <f t="shared" si="4"/>
        <v>#N/A</v>
      </c>
      <c r="BL199" s="1" t="e">
        <f t="shared" si="5"/>
        <v>#N/A</v>
      </c>
      <c r="BM199" s="36"/>
      <c r="BN199" s="37"/>
      <c r="BO199" s="15"/>
      <c r="BP199" s="1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</row>
    <row r="200" spans="1:133" s="8" customFormat="1">
      <c r="A200">
        <v>62</v>
      </c>
      <c r="B200">
        <v>3</v>
      </c>
      <c r="C200" t="s">
        <v>806</v>
      </c>
      <c r="D200" t="s">
        <v>25</v>
      </c>
      <c r="E200"/>
      <c r="F200"/>
      <c r="G200">
        <v>0.5</v>
      </c>
      <c r="H200">
        <v>0.5</v>
      </c>
      <c r="I200">
        <v>125</v>
      </c>
      <c r="J200">
        <v>262</v>
      </c>
      <c r="K200"/>
      <c r="L200">
        <v>141</v>
      </c>
      <c r="M200">
        <v>0.51100000000000001</v>
      </c>
      <c r="N200">
        <v>0.5</v>
      </c>
      <c r="O200">
        <v>0</v>
      </c>
      <c r="P200"/>
      <c r="Q200">
        <v>0</v>
      </c>
      <c r="R200">
        <v>1</v>
      </c>
      <c r="S200">
        <v>0</v>
      </c>
      <c r="T200">
        <v>0</v>
      </c>
      <c r="U200"/>
      <c r="V200">
        <v>0</v>
      </c>
      <c r="W200"/>
      <c r="X200"/>
      <c r="Y200" s="35">
        <v>44412</v>
      </c>
      <c r="Z200" s="31">
        <v>0.97737268518518527</v>
      </c>
      <c r="AA200"/>
      <c r="AB200" s="8">
        <v>1</v>
      </c>
      <c r="AC200" s="2"/>
      <c r="AD200" s="2">
        <v>2.945225690977548E-2</v>
      </c>
      <c r="AE200" s="2">
        <v>-5.7228621856367391E-3</v>
      </c>
      <c r="AF200" s="2">
        <v>-3.5175119095412218E-2</v>
      </c>
      <c r="AG200" s="2">
        <v>2.3226013016548514E-3</v>
      </c>
      <c r="AH200" s="6"/>
      <c r="AI200" s="6"/>
      <c r="AJ200" s="6">
        <v>42.518165305801354</v>
      </c>
      <c r="AK200" s="6"/>
      <c r="AL200" s="6"/>
      <c r="AM200" s="6"/>
      <c r="AN200" s="6"/>
      <c r="AO200" s="6">
        <v>140.68262919721045</v>
      </c>
      <c r="AP200" s="6"/>
      <c r="AQ200" s="6"/>
      <c r="AR200" s="6"/>
      <c r="AS200" s="6"/>
      <c r="AT200" s="6">
        <v>38.588636542414967</v>
      </c>
      <c r="AU200" s="6"/>
      <c r="AV200" s="6"/>
      <c r="AW200" s="6"/>
      <c r="AX200" s="6"/>
      <c r="AY200" s="6">
        <v>24.760934660965567</v>
      </c>
      <c r="AZ200" s="6"/>
      <c r="BA200" s="6"/>
      <c r="BC200" s="6">
        <v>2.4288701733033394E-2</v>
      </c>
      <c r="BD200" s="6">
        <v>-1.9295737852789673E-2</v>
      </c>
      <c r="BE200" s="6">
        <v>-4.3584439585823059E-2</v>
      </c>
      <c r="BF200" s="6">
        <v>2.06673041750633E-3</v>
      </c>
      <c r="BG200" s="6"/>
      <c r="BH200" s="1">
        <v>57</v>
      </c>
      <c r="BI200" s="1">
        <v>170</v>
      </c>
      <c r="BJ200" s="1">
        <v>2</v>
      </c>
      <c r="BK200" s="1">
        <f t="shared" si="4"/>
        <v>125</v>
      </c>
      <c r="BL200" s="1">
        <f t="shared" si="5"/>
        <v>262</v>
      </c>
      <c r="BM200" s="36"/>
      <c r="BN200" s="37"/>
      <c r="BO200" s="15"/>
      <c r="BP200" s="1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</row>
    <row r="201" spans="1:133" s="8" customFormat="1">
      <c r="A201">
        <v>63</v>
      </c>
      <c r="B201">
        <v>3</v>
      </c>
      <c r="C201" t="s">
        <v>806</v>
      </c>
      <c r="D201" t="s">
        <v>25</v>
      </c>
      <c r="E201"/>
      <c r="F201"/>
      <c r="G201">
        <v>0.5</v>
      </c>
      <c r="H201">
        <v>0.5</v>
      </c>
      <c r="I201">
        <v>114</v>
      </c>
      <c r="J201">
        <v>235</v>
      </c>
      <c r="K201"/>
      <c r="L201">
        <v>136</v>
      </c>
      <c r="M201">
        <v>0.502</v>
      </c>
      <c r="N201">
        <v>0.47799999999999998</v>
      </c>
      <c r="O201">
        <v>0</v>
      </c>
      <c r="P201"/>
      <c r="Q201">
        <v>0</v>
      </c>
      <c r="R201">
        <v>1</v>
      </c>
      <c r="S201">
        <v>0</v>
      </c>
      <c r="T201">
        <v>0</v>
      </c>
      <c r="U201"/>
      <c r="V201">
        <v>0</v>
      </c>
      <c r="W201"/>
      <c r="X201"/>
      <c r="Y201" s="35">
        <v>44412</v>
      </c>
      <c r="Z201" s="31">
        <v>0.98273148148148148</v>
      </c>
      <c r="AA201"/>
      <c r="AB201" s="8">
        <v>1</v>
      </c>
      <c r="AC201" s="2"/>
      <c r="AD201" s="2">
        <v>1.9125146556291304E-2</v>
      </c>
      <c r="AE201" s="2">
        <v>-3.2868613519942608E-2</v>
      </c>
      <c r="AF201" s="2">
        <v>-5.1993760076233908E-2</v>
      </c>
      <c r="AG201" s="2">
        <v>1.8108595333578082E-3</v>
      </c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C201" s="6"/>
      <c r="BD201" s="6"/>
      <c r="BE201" s="6"/>
      <c r="BF201" s="6"/>
      <c r="BG201" s="6"/>
      <c r="BH201" s="1"/>
      <c r="BI201" s="1">
        <v>171</v>
      </c>
      <c r="BJ201" s="1">
        <v>3</v>
      </c>
      <c r="BK201" s="1">
        <f t="shared" si="4"/>
        <v>114</v>
      </c>
      <c r="BL201" s="1">
        <f t="shared" si="5"/>
        <v>235</v>
      </c>
      <c r="BM201" s="36"/>
      <c r="BN201" s="37"/>
      <c r="BO201" s="15"/>
      <c r="BP201" s="1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</row>
    <row r="202" spans="1:133" s="8" customFormat="1">
      <c r="A202">
        <v>106</v>
      </c>
      <c r="B202">
        <v>3</v>
      </c>
      <c r="C202" t="s">
        <v>806</v>
      </c>
      <c r="D202" t="s">
        <v>25</v>
      </c>
      <c r="E202"/>
      <c r="F202"/>
      <c r="G202">
        <v>0.5</v>
      </c>
      <c r="H202">
        <v>0.5</v>
      </c>
      <c r="I202">
        <v>1274</v>
      </c>
      <c r="J202">
        <v>277</v>
      </c>
      <c r="K202"/>
      <c r="L202">
        <v>217</v>
      </c>
      <c r="M202">
        <v>1.3919999999999999</v>
      </c>
      <c r="N202">
        <v>0.51300000000000001</v>
      </c>
      <c r="O202">
        <v>0</v>
      </c>
      <c r="P202"/>
      <c r="Q202">
        <v>0</v>
      </c>
      <c r="R202">
        <v>1</v>
      </c>
      <c r="S202">
        <v>0</v>
      </c>
      <c r="T202">
        <v>0</v>
      </c>
      <c r="U202"/>
      <c r="V202">
        <v>0</v>
      </c>
      <c r="W202"/>
      <c r="X202"/>
      <c r="Y202" s="35">
        <v>44413</v>
      </c>
      <c r="Z202" s="31">
        <v>0.31810185185185186</v>
      </c>
      <c r="AA202"/>
      <c r="AB202" s="8">
        <v>1</v>
      </c>
      <c r="AC202" s="2"/>
      <c r="AD202" s="2">
        <v>1.1081658747418943</v>
      </c>
      <c r="AE202" s="2">
        <v>9.3581107778665362E-3</v>
      </c>
      <c r="AF202" s="2">
        <v>-1.0988077639640277</v>
      </c>
      <c r="AG202" s="2">
        <v>1.0101076179769894E-2</v>
      </c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C202" s="6"/>
      <c r="BD202" s="6"/>
      <c r="BE202" s="6"/>
      <c r="BF202" s="6"/>
      <c r="BG202" s="6"/>
      <c r="BH202" s="1"/>
      <c r="BI202" s="1">
        <v>172</v>
      </c>
      <c r="BJ202" s="1">
        <v>1</v>
      </c>
      <c r="BK202" s="1" t="e">
        <f t="shared" si="4"/>
        <v>#N/A</v>
      </c>
      <c r="BL202" s="1" t="e">
        <f t="shared" si="5"/>
        <v>#N/A</v>
      </c>
      <c r="BM202" s="36"/>
      <c r="BN202" s="37"/>
      <c r="BO202" s="15"/>
      <c r="BP202" s="1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</row>
    <row r="203" spans="1:133" s="8" customFormat="1">
      <c r="A203">
        <v>107</v>
      </c>
      <c r="B203">
        <v>3</v>
      </c>
      <c r="C203" t="s">
        <v>806</v>
      </c>
      <c r="D203" t="s">
        <v>25</v>
      </c>
      <c r="E203"/>
      <c r="F203"/>
      <c r="G203">
        <v>0.5</v>
      </c>
      <c r="H203">
        <v>0.5</v>
      </c>
      <c r="I203">
        <v>135</v>
      </c>
      <c r="J203">
        <v>244</v>
      </c>
      <c r="K203"/>
      <c r="L203">
        <v>165</v>
      </c>
      <c r="M203">
        <v>0.51900000000000002</v>
      </c>
      <c r="N203">
        <v>0.48499999999999999</v>
      </c>
      <c r="O203">
        <v>0</v>
      </c>
      <c r="P203"/>
      <c r="Q203">
        <v>0</v>
      </c>
      <c r="R203">
        <v>1</v>
      </c>
      <c r="S203">
        <v>0</v>
      </c>
      <c r="T203">
        <v>0</v>
      </c>
      <c r="U203"/>
      <c r="V203">
        <v>0</v>
      </c>
      <c r="W203"/>
      <c r="X203"/>
      <c r="Y203" s="35">
        <v>44413</v>
      </c>
      <c r="Z203" s="31">
        <v>0.32304398148148145</v>
      </c>
      <c r="AA203"/>
      <c r="AB203" s="8">
        <v>1</v>
      </c>
      <c r="AC203" s="2"/>
      <c r="AD203" s="2">
        <v>3.8840539049306524E-2</v>
      </c>
      <c r="AE203" s="2">
        <v>-2.3820029741840637E-2</v>
      </c>
      <c r="AF203" s="2">
        <v>-6.2660568791147161E-2</v>
      </c>
      <c r="AG203" s="2">
        <v>4.7789617894806527E-3</v>
      </c>
      <c r="AH203" s="6"/>
      <c r="AI203" s="6"/>
      <c r="AJ203" s="6">
        <v>76.996996462517245</v>
      </c>
      <c r="AK203" s="6"/>
      <c r="AL203" s="6"/>
      <c r="AM203" s="6"/>
      <c r="AN203" s="6"/>
      <c r="AO203" s="6">
        <v>70.859872446699029</v>
      </c>
      <c r="AP203" s="6"/>
      <c r="AQ203" s="6"/>
      <c r="AR203" s="6"/>
      <c r="AS203" s="6"/>
      <c r="AT203" s="6">
        <v>7.0029395176491587</v>
      </c>
      <c r="AU203" s="6"/>
      <c r="AV203" s="6"/>
      <c r="AW203" s="6"/>
      <c r="AX203" s="6"/>
      <c r="AY203" s="6">
        <v>17.580494658243833</v>
      </c>
      <c r="AZ203" s="6"/>
      <c r="BA203" s="6"/>
      <c r="BC203" s="6">
        <v>2.8044014588845811E-2</v>
      </c>
      <c r="BD203" s="6">
        <v>-3.6890206310210144E-2</v>
      </c>
      <c r="BE203" s="6">
        <v>-6.4934220899055956E-2</v>
      </c>
      <c r="BF203" s="6">
        <v>5.2395293809479916E-3</v>
      </c>
      <c r="BG203" s="6"/>
      <c r="BH203" s="1">
        <v>58</v>
      </c>
      <c r="BI203" s="1">
        <v>173</v>
      </c>
      <c r="BJ203" s="1">
        <v>2</v>
      </c>
      <c r="BK203" s="1">
        <f t="shared" si="4"/>
        <v>135</v>
      </c>
      <c r="BL203" s="1">
        <f t="shared" si="5"/>
        <v>244</v>
      </c>
      <c r="BM203" s="36"/>
      <c r="BN203" s="37"/>
      <c r="BO203" s="15"/>
      <c r="BP203" s="1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</row>
    <row r="204" spans="1:133" s="8" customFormat="1">
      <c r="A204">
        <v>108</v>
      </c>
      <c r="B204">
        <v>3</v>
      </c>
      <c r="C204" t="s">
        <v>806</v>
      </c>
      <c r="D204" t="s">
        <v>25</v>
      </c>
      <c r="E204"/>
      <c r="F204"/>
      <c r="G204">
        <v>0.5</v>
      </c>
      <c r="H204">
        <v>0.5</v>
      </c>
      <c r="I204">
        <v>112</v>
      </c>
      <c r="J204">
        <v>218</v>
      </c>
      <c r="K204"/>
      <c r="L204">
        <v>174</v>
      </c>
      <c r="M204">
        <v>0.501</v>
      </c>
      <c r="N204">
        <v>0.46400000000000002</v>
      </c>
      <c r="O204">
        <v>0</v>
      </c>
      <c r="P204"/>
      <c r="Q204">
        <v>0</v>
      </c>
      <c r="R204">
        <v>1</v>
      </c>
      <c r="S204">
        <v>0</v>
      </c>
      <c r="T204">
        <v>0</v>
      </c>
      <c r="U204"/>
      <c r="V204">
        <v>0</v>
      </c>
      <c r="W204"/>
      <c r="X204"/>
      <c r="Y204" s="35">
        <v>44413</v>
      </c>
      <c r="Z204" s="31">
        <v>0.32843749999999999</v>
      </c>
      <c r="AA204"/>
      <c r="AB204" s="8">
        <v>1</v>
      </c>
      <c r="AC204" s="2"/>
      <c r="AD204" s="2">
        <v>1.7247490128385095E-2</v>
      </c>
      <c r="AE204" s="2">
        <v>-4.9960382878579658E-2</v>
      </c>
      <c r="AF204" s="2">
        <v>-6.720787300696475E-2</v>
      </c>
      <c r="AG204" s="2">
        <v>5.7000969724153305E-3</v>
      </c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C204" s="6"/>
      <c r="BD204" s="6"/>
      <c r="BE204" s="6"/>
      <c r="BF204" s="6"/>
      <c r="BG204" s="6"/>
      <c r="BH204" s="1"/>
      <c r="BI204" s="1">
        <v>174</v>
      </c>
      <c r="BJ204" s="1">
        <v>3</v>
      </c>
      <c r="BK204" s="1">
        <f t="shared" si="4"/>
        <v>112</v>
      </c>
      <c r="BL204" s="1">
        <f t="shared" si="5"/>
        <v>218</v>
      </c>
      <c r="BM204" s="36"/>
      <c r="BN204" s="37"/>
      <c r="BO204" s="15"/>
      <c r="BP204" s="1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</row>
    <row r="205" spans="1:133" s="8" customFormat="1">
      <c r="A205">
        <v>61</v>
      </c>
      <c r="B205">
        <v>3</v>
      </c>
      <c r="C205" t="s">
        <v>806</v>
      </c>
      <c r="D205" t="s">
        <v>25</v>
      </c>
      <c r="E205"/>
      <c r="F205"/>
      <c r="G205">
        <v>0.5</v>
      </c>
      <c r="H205">
        <v>0.5</v>
      </c>
      <c r="I205">
        <v>1033</v>
      </c>
      <c r="J205">
        <v>330</v>
      </c>
      <c r="K205"/>
      <c r="L205">
        <v>139</v>
      </c>
      <c r="M205">
        <v>1.2070000000000001</v>
      </c>
      <c r="N205">
        <v>0.55800000000000005</v>
      </c>
      <c r="O205">
        <v>0</v>
      </c>
      <c r="P205"/>
      <c r="Q205">
        <v>0</v>
      </c>
      <c r="R205">
        <v>1</v>
      </c>
      <c r="S205">
        <v>0</v>
      </c>
      <c r="T205">
        <v>0</v>
      </c>
      <c r="U205"/>
      <c r="V205">
        <v>0</v>
      </c>
      <c r="W205"/>
      <c r="X205"/>
      <c r="Y205" s="35">
        <v>44414</v>
      </c>
      <c r="Z205" s="31">
        <v>2.8946759259259255E-2</v>
      </c>
      <c r="AA205"/>
      <c r="AB205" s="8">
        <v>1</v>
      </c>
      <c r="AC205" s="2"/>
      <c r="AD205" s="2">
        <v>0.8837485818351889</v>
      </c>
      <c r="AE205" s="2">
        <v>0.1728748898043167</v>
      </c>
      <c r="AF205" s="2">
        <v>-0.71087369203087225</v>
      </c>
      <c r="AG205" s="2">
        <v>7.5839814162903659E-3</v>
      </c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C205" s="6"/>
      <c r="BD205" s="6"/>
      <c r="BE205" s="6"/>
      <c r="BF205" s="6"/>
      <c r="BG205" s="6"/>
      <c r="BH205" s="1"/>
      <c r="BI205" s="1">
        <v>175</v>
      </c>
      <c r="BJ205" s="1">
        <v>1</v>
      </c>
      <c r="BK205" s="1" t="e">
        <f t="shared" si="4"/>
        <v>#N/A</v>
      </c>
      <c r="BL205" s="1" t="e">
        <f t="shared" si="5"/>
        <v>#N/A</v>
      </c>
      <c r="BM205" s="36"/>
      <c r="BN205" s="37"/>
      <c r="BO205" s="15"/>
      <c r="BP205" s="1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</row>
    <row r="206" spans="1:133" s="8" customFormat="1">
      <c r="A206">
        <v>62</v>
      </c>
      <c r="B206">
        <v>3</v>
      </c>
      <c r="C206" t="s">
        <v>806</v>
      </c>
      <c r="D206" t="s">
        <v>25</v>
      </c>
      <c r="E206"/>
      <c r="F206"/>
      <c r="G206">
        <v>0.5</v>
      </c>
      <c r="H206">
        <v>0.5</v>
      </c>
      <c r="I206">
        <v>97</v>
      </c>
      <c r="J206">
        <v>281</v>
      </c>
      <c r="K206"/>
      <c r="L206">
        <v>115</v>
      </c>
      <c r="M206">
        <v>0.48899999999999999</v>
      </c>
      <c r="N206">
        <v>0.51700000000000002</v>
      </c>
      <c r="O206">
        <v>2.7E-2</v>
      </c>
      <c r="P206"/>
      <c r="Q206">
        <v>0</v>
      </c>
      <c r="R206">
        <v>1</v>
      </c>
      <c r="S206">
        <v>0</v>
      </c>
      <c r="T206">
        <v>0</v>
      </c>
      <c r="U206"/>
      <c r="V206">
        <v>0</v>
      </c>
      <c r="W206"/>
      <c r="X206"/>
      <c r="Y206" s="35">
        <v>44414</v>
      </c>
      <c r="Z206" s="31">
        <v>3.3923611111111113E-2</v>
      </c>
      <c r="AA206"/>
      <c r="AB206" s="8">
        <v>1</v>
      </c>
      <c r="AC206" s="2"/>
      <c r="AD206" s="2">
        <v>7.462386940718416E-3</v>
      </c>
      <c r="AE206" s="2">
        <v>0.125093872350209</v>
      </c>
      <c r="AF206" s="2">
        <v>0.11763148540949057</v>
      </c>
      <c r="AG206" s="2">
        <v>5.1967107597444802E-3</v>
      </c>
      <c r="AH206" s="6"/>
      <c r="AI206" s="6"/>
      <c r="AJ206" s="6">
        <v>91.392554408275771</v>
      </c>
      <c r="AK206" s="6"/>
      <c r="AL206" s="6"/>
      <c r="AM206" s="6"/>
      <c r="AN206" s="6"/>
      <c r="AO206" s="6">
        <v>0.77648644074674045</v>
      </c>
      <c r="AP206" s="6"/>
      <c r="AQ206" s="6"/>
      <c r="AR206" s="6"/>
      <c r="AS206" s="6"/>
      <c r="AT206" s="6">
        <v>4.6954671320308661</v>
      </c>
      <c r="AU206" s="6"/>
      <c r="AV206" s="6"/>
      <c r="AW206" s="6"/>
      <c r="AX206" s="6"/>
      <c r="AY206" s="6">
        <v>16.582302380070391</v>
      </c>
      <c r="AZ206" s="6"/>
      <c r="BA206" s="6"/>
      <c r="BC206" s="6">
        <v>5.121878941534464E-3</v>
      </c>
      <c r="BD206" s="6">
        <v>0.12558143375280192</v>
      </c>
      <c r="BE206" s="6">
        <v>0.12045955481126747</v>
      </c>
      <c r="BF206" s="6">
        <v>4.7988323169868329E-3</v>
      </c>
      <c r="BG206" s="6"/>
      <c r="BH206" s="1">
        <v>59</v>
      </c>
      <c r="BI206" s="1">
        <v>176</v>
      </c>
      <c r="BJ206" s="1">
        <v>2</v>
      </c>
      <c r="BK206" s="1">
        <f t="shared" si="4"/>
        <v>97</v>
      </c>
      <c r="BL206" s="1">
        <f t="shared" si="5"/>
        <v>281</v>
      </c>
      <c r="BM206" s="36"/>
      <c r="BN206" s="37"/>
      <c r="BO206" s="15"/>
      <c r="BP206" s="1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</row>
    <row r="207" spans="1:133" s="8" customFormat="1">
      <c r="A207">
        <v>63</v>
      </c>
      <c r="B207">
        <v>3</v>
      </c>
      <c r="C207" t="s">
        <v>806</v>
      </c>
      <c r="D207" t="s">
        <v>25</v>
      </c>
      <c r="E207"/>
      <c r="F207"/>
      <c r="G207">
        <v>0.5</v>
      </c>
      <c r="H207">
        <v>0.5</v>
      </c>
      <c r="I207">
        <v>92</v>
      </c>
      <c r="J207">
        <v>282</v>
      </c>
      <c r="K207"/>
      <c r="L207">
        <v>107</v>
      </c>
      <c r="M207">
        <v>0.48499999999999999</v>
      </c>
      <c r="N207">
        <v>0.51800000000000002</v>
      </c>
      <c r="O207">
        <v>3.2000000000000001E-2</v>
      </c>
      <c r="P207"/>
      <c r="Q207">
        <v>0</v>
      </c>
      <c r="R207">
        <v>1</v>
      </c>
      <c r="S207">
        <v>0</v>
      </c>
      <c r="T207">
        <v>0</v>
      </c>
      <c r="U207"/>
      <c r="V207">
        <v>0</v>
      </c>
      <c r="W207"/>
      <c r="X207"/>
      <c r="Y207" s="35">
        <v>44414</v>
      </c>
      <c r="Z207" s="31">
        <v>3.9317129629629625E-2</v>
      </c>
      <c r="AA207"/>
      <c r="AB207" s="8">
        <v>1</v>
      </c>
      <c r="AC207" s="2"/>
      <c r="AD207" s="2">
        <v>2.7813709423505114E-3</v>
      </c>
      <c r="AE207" s="2">
        <v>0.12606899515539485</v>
      </c>
      <c r="AF207" s="2">
        <v>0.12328762421304434</v>
      </c>
      <c r="AG207" s="2">
        <v>4.4009538742291856E-3</v>
      </c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C207" s="6"/>
      <c r="BD207" s="6"/>
      <c r="BE207" s="6"/>
      <c r="BF207" s="6"/>
      <c r="BG207" s="6"/>
      <c r="BH207" s="1"/>
      <c r="BI207" s="1">
        <v>177</v>
      </c>
      <c r="BJ207" s="1">
        <v>3</v>
      </c>
      <c r="BK207" s="1">
        <f t="shared" si="4"/>
        <v>92</v>
      </c>
      <c r="BL207" s="1">
        <f t="shared" si="5"/>
        <v>282</v>
      </c>
      <c r="BM207" s="36"/>
      <c r="BN207" s="37"/>
      <c r="BO207" s="15"/>
      <c r="BP207" s="1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</row>
    <row r="208" spans="1:133" s="8" customFormat="1">
      <c r="A208">
        <v>106</v>
      </c>
      <c r="B208">
        <v>3</v>
      </c>
      <c r="C208" t="s">
        <v>806</v>
      </c>
      <c r="D208" t="s">
        <v>25</v>
      </c>
      <c r="E208"/>
      <c r="F208"/>
      <c r="G208">
        <v>0.5</v>
      </c>
      <c r="H208">
        <v>0.5</v>
      </c>
      <c r="I208">
        <v>1307</v>
      </c>
      <c r="J208">
        <v>359</v>
      </c>
      <c r="K208"/>
      <c r="L208">
        <v>116</v>
      </c>
      <c r="M208">
        <v>1.4179999999999999</v>
      </c>
      <c r="N208">
        <v>0.58299999999999996</v>
      </c>
      <c r="O208">
        <v>0</v>
      </c>
      <c r="P208"/>
      <c r="Q208">
        <v>0</v>
      </c>
      <c r="R208">
        <v>1</v>
      </c>
      <c r="S208">
        <v>0</v>
      </c>
      <c r="T208">
        <v>0</v>
      </c>
      <c r="U208"/>
      <c r="V208">
        <v>0</v>
      </c>
      <c r="W208"/>
      <c r="X208"/>
      <c r="Y208" s="35">
        <v>44414</v>
      </c>
      <c r="Z208" s="31">
        <v>0.3755324074074074</v>
      </c>
      <c r="AA208"/>
      <c r="AB208" s="8">
        <v>1</v>
      </c>
      <c r="AC208" s="2"/>
      <c r="AD208" s="2">
        <v>1.1402682585457498</v>
      </c>
      <c r="AE208" s="2">
        <v>0.20115345115470698</v>
      </c>
      <c r="AF208" s="2">
        <v>-0.93911480739104281</v>
      </c>
      <c r="AG208" s="2">
        <v>5.2961803704338921E-3</v>
      </c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C208" s="6"/>
      <c r="BD208" s="6"/>
      <c r="BE208" s="6"/>
      <c r="BF208" s="6"/>
      <c r="BG208" s="6"/>
      <c r="BH208" s="1"/>
      <c r="BI208" s="1">
        <v>178</v>
      </c>
      <c r="BJ208" s="1">
        <v>1</v>
      </c>
      <c r="BK208" s="1" t="e">
        <f t="shared" si="4"/>
        <v>#N/A</v>
      </c>
      <c r="BL208" s="1" t="e">
        <f t="shared" si="5"/>
        <v>#N/A</v>
      </c>
      <c r="BM208" s="36"/>
      <c r="BN208" s="37"/>
      <c r="BO208" s="15"/>
      <c r="BP208" s="1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</row>
    <row r="209" spans="1:133" s="8" customFormat="1">
      <c r="A209">
        <v>107</v>
      </c>
      <c r="B209">
        <v>3</v>
      </c>
      <c r="C209" t="s">
        <v>806</v>
      </c>
      <c r="D209" t="s">
        <v>25</v>
      </c>
      <c r="E209"/>
      <c r="F209"/>
      <c r="G209">
        <v>0.5</v>
      </c>
      <c r="H209">
        <v>0.5</v>
      </c>
      <c r="I209">
        <v>157</v>
      </c>
      <c r="J209">
        <v>317</v>
      </c>
      <c r="K209"/>
      <c r="L209">
        <v>144</v>
      </c>
      <c r="M209">
        <v>0.53600000000000003</v>
      </c>
      <c r="N209">
        <v>0.54700000000000004</v>
      </c>
      <c r="O209">
        <v>1.2E-2</v>
      </c>
      <c r="P209"/>
      <c r="Q209">
        <v>0</v>
      </c>
      <c r="R209">
        <v>1</v>
      </c>
      <c r="S209">
        <v>0</v>
      </c>
      <c r="T209">
        <v>0</v>
      </c>
      <c r="U209"/>
      <c r="V209">
        <v>0</v>
      </c>
      <c r="W209"/>
      <c r="X209"/>
      <c r="Y209" s="35">
        <v>44414</v>
      </c>
      <c r="Z209" s="31">
        <v>0.3805439814814815</v>
      </c>
      <c r="AA209"/>
      <c r="AB209" s="8">
        <v>1</v>
      </c>
      <c r="AC209" s="2"/>
      <c r="AD209" s="2">
        <v>6.3634578921133195E-2</v>
      </c>
      <c r="AE209" s="2">
        <v>0.16019829333690036</v>
      </c>
      <c r="AF209" s="2">
        <v>9.6563714415767166E-2</v>
      </c>
      <c r="AG209" s="2">
        <v>8.081329469737426E-3</v>
      </c>
      <c r="AH209" s="6"/>
      <c r="AI209" s="6"/>
      <c r="AJ209" s="6">
        <v>98.964381321555209</v>
      </c>
      <c r="AK209" s="6"/>
      <c r="AL209" s="6"/>
      <c r="AM209" s="6"/>
      <c r="AN209" s="6"/>
      <c r="AO209" s="6">
        <v>10.912458050589612</v>
      </c>
      <c r="AP209" s="6"/>
      <c r="AQ209" s="6"/>
      <c r="AR209" s="6"/>
      <c r="AS209" s="6"/>
      <c r="AT209" s="6">
        <v>23.369413259881014</v>
      </c>
      <c r="AU209" s="6"/>
      <c r="AV209" s="6"/>
      <c r="AW209" s="6"/>
      <c r="AX209" s="6"/>
      <c r="AY209" s="6">
        <v>34.659939996091303</v>
      </c>
      <c r="AZ209" s="6"/>
      <c r="BA209" s="6"/>
      <c r="BC209" s="6">
        <v>4.2570006928477649E-2</v>
      </c>
      <c r="BD209" s="6">
        <v>0.15190974949282046</v>
      </c>
      <c r="BE209" s="6">
        <v>0.10933974256434281</v>
      </c>
      <c r="BF209" s="6">
        <v>6.8876941414644831E-3</v>
      </c>
      <c r="BG209" s="6"/>
      <c r="BH209" s="1">
        <v>60</v>
      </c>
      <c r="BI209" s="1">
        <v>179</v>
      </c>
      <c r="BJ209" s="1">
        <v>2</v>
      </c>
      <c r="BK209" s="1">
        <f t="shared" si="4"/>
        <v>157</v>
      </c>
      <c r="BL209" s="1">
        <f t="shared" si="5"/>
        <v>317</v>
      </c>
      <c r="BM209" s="36"/>
      <c r="BN209" s="37"/>
      <c r="BO209" s="15"/>
      <c r="BP209" s="1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</row>
    <row r="210" spans="1:133" s="8" customFormat="1">
      <c r="A210">
        <v>108</v>
      </c>
      <c r="B210">
        <v>3</v>
      </c>
      <c r="C210" t="s">
        <v>806</v>
      </c>
      <c r="D210" t="s">
        <v>25</v>
      </c>
      <c r="E210"/>
      <c r="F210"/>
      <c r="G210">
        <v>0.5</v>
      </c>
      <c r="H210">
        <v>0.5</v>
      </c>
      <c r="I210">
        <v>112</v>
      </c>
      <c r="J210">
        <v>300</v>
      </c>
      <c r="K210"/>
      <c r="L210">
        <v>120</v>
      </c>
      <c r="M210">
        <v>0.501</v>
      </c>
      <c r="N210">
        <v>0.53300000000000003</v>
      </c>
      <c r="O210">
        <v>3.2000000000000001E-2</v>
      </c>
      <c r="P210"/>
      <c r="Q210">
        <v>0</v>
      </c>
      <c r="R210">
        <v>1</v>
      </c>
      <c r="S210">
        <v>0</v>
      </c>
      <c r="T210">
        <v>0</v>
      </c>
      <c r="U210"/>
      <c r="V210">
        <v>0</v>
      </c>
      <c r="W210"/>
      <c r="X210"/>
      <c r="Y210" s="35">
        <v>44414</v>
      </c>
      <c r="Z210" s="31">
        <v>0.38593749999999999</v>
      </c>
      <c r="AA210"/>
      <c r="AB210" s="8">
        <v>1</v>
      </c>
      <c r="AC210" s="2"/>
      <c r="AD210" s="2">
        <v>2.1505434935822104E-2</v>
      </c>
      <c r="AE210" s="2">
        <v>0.14362120564874056</v>
      </c>
      <c r="AF210" s="2">
        <v>0.12211577071291846</v>
      </c>
      <c r="AG210" s="2">
        <v>5.6940588131915403E-3</v>
      </c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C210" s="6"/>
      <c r="BD210" s="6"/>
      <c r="BE210" s="6"/>
      <c r="BF210" s="6"/>
      <c r="BG210" s="6"/>
      <c r="BH210" s="1"/>
      <c r="BI210" s="1">
        <v>180</v>
      </c>
      <c r="BJ210" s="1">
        <v>3</v>
      </c>
      <c r="BK210" s="1">
        <f t="shared" si="4"/>
        <v>112</v>
      </c>
      <c r="BL210" s="1">
        <f t="shared" si="5"/>
        <v>300</v>
      </c>
      <c r="BM210" s="36"/>
      <c r="BN210" s="37"/>
      <c r="BO210" s="15"/>
      <c r="BP210" s="1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</row>
    <row r="211" spans="1:133" s="8" customFormat="1">
      <c r="A211">
        <v>58</v>
      </c>
      <c r="B211">
        <v>3</v>
      </c>
      <c r="C211" t="s">
        <v>806</v>
      </c>
      <c r="D211" t="s">
        <v>25</v>
      </c>
      <c r="E211"/>
      <c r="F211"/>
      <c r="G211">
        <v>0.5</v>
      </c>
      <c r="H211">
        <v>0.5</v>
      </c>
      <c r="I211">
        <v>1177</v>
      </c>
      <c r="J211">
        <v>362</v>
      </c>
      <c r="K211"/>
      <c r="L211">
        <v>379</v>
      </c>
      <c r="M211">
        <v>1.3180000000000001</v>
      </c>
      <c r="N211">
        <v>0.58499999999999996</v>
      </c>
      <c r="O211">
        <v>0</v>
      </c>
      <c r="P211"/>
      <c r="Q211">
        <v>0</v>
      </c>
      <c r="R211">
        <v>1</v>
      </c>
      <c r="S211">
        <v>0</v>
      </c>
      <c r="T211">
        <v>0</v>
      </c>
      <c r="U211"/>
      <c r="V211">
        <v>0</v>
      </c>
      <c r="W211"/>
      <c r="X211"/>
      <c r="Y211" s="35">
        <v>44474</v>
      </c>
      <c r="Z211" s="31">
        <v>4.5682870370370367E-2</v>
      </c>
      <c r="AA211"/>
      <c r="AB211" s="8">
        <v>1</v>
      </c>
      <c r="AC211" s="2"/>
      <c r="AD211" s="2">
        <v>1.2590208324914391</v>
      </c>
      <c r="AE211" s="2">
        <v>-0.12438386189489556</v>
      </c>
      <c r="AF211" s="2">
        <v>-1.3834046943863347</v>
      </c>
      <c r="AG211" s="2">
        <v>3.4882069762241757E-2</v>
      </c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C211" s="6"/>
      <c r="BD211" s="6"/>
      <c r="BE211" s="6"/>
      <c r="BF211" s="6"/>
      <c r="BG211" s="6"/>
      <c r="BH211" s="1"/>
      <c r="BI211" s="1">
        <v>181</v>
      </c>
      <c r="BJ211" s="1">
        <v>1</v>
      </c>
      <c r="BK211" s="1" t="e">
        <f t="shared" si="4"/>
        <v>#N/A</v>
      </c>
      <c r="BL211" s="1" t="e">
        <f t="shared" si="5"/>
        <v>#N/A</v>
      </c>
      <c r="BM211" s="36"/>
      <c r="BN211" s="37"/>
      <c r="BO211" s="15"/>
      <c r="BP211" s="1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</row>
    <row r="212" spans="1:133" s="8" customFormat="1">
      <c r="A212">
        <v>59</v>
      </c>
      <c r="B212">
        <v>3</v>
      </c>
      <c r="C212" t="s">
        <v>806</v>
      </c>
      <c r="D212" t="s">
        <v>25</v>
      </c>
      <c r="E212"/>
      <c r="F212"/>
      <c r="G212">
        <v>0.5</v>
      </c>
      <c r="H212">
        <v>0.5</v>
      </c>
      <c r="I212">
        <v>226</v>
      </c>
      <c r="J212">
        <v>366</v>
      </c>
      <c r="K212"/>
      <c r="L212">
        <v>359</v>
      </c>
      <c r="M212">
        <v>0.58799999999999997</v>
      </c>
      <c r="N212">
        <v>0.58799999999999997</v>
      </c>
      <c r="O212">
        <v>0</v>
      </c>
      <c r="P212"/>
      <c r="Q212">
        <v>0</v>
      </c>
      <c r="R212">
        <v>1</v>
      </c>
      <c r="S212">
        <v>0</v>
      </c>
      <c r="T212">
        <v>0</v>
      </c>
      <c r="U212"/>
      <c r="V212">
        <v>0</v>
      </c>
      <c r="W212"/>
      <c r="X212"/>
      <c r="Y212" s="35">
        <v>44474</v>
      </c>
      <c r="Z212" s="31">
        <v>5.1203703703703703E-2</v>
      </c>
      <c r="AA212"/>
      <c r="AB212" s="8">
        <v>1</v>
      </c>
      <c r="AC212" s="2"/>
      <c r="AD212" s="2">
        <v>2.0042479845434392E-3</v>
      </c>
      <c r="AE212" s="2">
        <v>-0.11899932702767832</v>
      </c>
      <c r="AF212" s="2">
        <v>-0.12100357501222175</v>
      </c>
      <c r="AG212" s="2">
        <v>3.1856994472762828E-2</v>
      </c>
      <c r="AH212" s="6"/>
      <c r="AI212" s="6"/>
      <c r="AJ212" s="6">
        <v>216.4071265442069</v>
      </c>
      <c r="AK212" s="6"/>
      <c r="AL212" s="6"/>
      <c r="AM212" s="6"/>
      <c r="AN212" s="6"/>
      <c r="AO212" s="6">
        <v>47.454365786170882</v>
      </c>
      <c r="AP212" s="6"/>
      <c r="AQ212" s="6"/>
      <c r="AR212" s="6"/>
      <c r="AS212" s="6"/>
      <c r="AT212" s="6">
        <v>16.08522362642389</v>
      </c>
      <c r="AU212" s="6"/>
      <c r="AV212" s="6"/>
      <c r="AW212" s="6"/>
      <c r="AX212" s="6"/>
      <c r="AY212" s="6">
        <v>12.083404812504748</v>
      </c>
      <c r="AZ212" s="6"/>
      <c r="BA212" s="6"/>
      <c r="BC212" s="6">
        <v>-2.4431432026116837E-2</v>
      </c>
      <c r="BD212" s="6">
        <v>-0.15601800423979667</v>
      </c>
      <c r="BE212" s="6">
        <v>-0.13158657221367984</v>
      </c>
      <c r="BF212" s="6">
        <v>3.0041949299075468E-2</v>
      </c>
      <c r="BG212" s="6"/>
      <c r="BH212" s="1">
        <v>61</v>
      </c>
      <c r="BI212" s="1">
        <v>182</v>
      </c>
      <c r="BJ212" s="1">
        <v>2</v>
      </c>
      <c r="BK212" s="1">
        <f t="shared" si="4"/>
        <v>226</v>
      </c>
      <c r="BL212" s="1">
        <f t="shared" si="5"/>
        <v>366</v>
      </c>
      <c r="BM212" s="36"/>
      <c r="BN212" s="37"/>
      <c r="BO212" s="15"/>
      <c r="BP212" s="1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</row>
    <row r="213" spans="1:133" s="8" customFormat="1">
      <c r="A213">
        <v>60</v>
      </c>
      <c r="B213">
        <v>3</v>
      </c>
      <c r="C213" t="s">
        <v>806</v>
      </c>
      <c r="D213" t="s">
        <v>25</v>
      </c>
      <c r="E213"/>
      <c r="F213"/>
      <c r="G213">
        <v>0.5</v>
      </c>
      <c r="H213">
        <v>0.5</v>
      </c>
      <c r="I213">
        <v>186</v>
      </c>
      <c r="J213">
        <v>311</v>
      </c>
      <c r="K213"/>
      <c r="L213">
        <v>335</v>
      </c>
      <c r="M213">
        <v>0.55700000000000005</v>
      </c>
      <c r="N213">
        <v>0.54200000000000004</v>
      </c>
      <c r="O213">
        <v>0</v>
      </c>
      <c r="P213"/>
      <c r="Q213">
        <v>0</v>
      </c>
      <c r="R213">
        <v>1</v>
      </c>
      <c r="S213">
        <v>0</v>
      </c>
      <c r="T213">
        <v>0</v>
      </c>
      <c r="U213"/>
      <c r="V213">
        <v>0</v>
      </c>
      <c r="W213"/>
      <c r="X213"/>
      <c r="Y213" s="35">
        <v>44474</v>
      </c>
      <c r="Z213" s="31">
        <v>5.7141203703703708E-2</v>
      </c>
      <c r="AA213"/>
      <c r="AB213" s="8">
        <v>1</v>
      </c>
      <c r="AC213" s="2"/>
      <c r="AD213" s="2">
        <v>-5.0867112036777115E-2</v>
      </c>
      <c r="AE213" s="2">
        <v>-0.19303668145191502</v>
      </c>
      <c r="AF213" s="2">
        <v>-0.14216956941513792</v>
      </c>
      <c r="AG213" s="2">
        <v>2.8226904125388107E-2</v>
      </c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C213" s="6"/>
      <c r="BD213" s="6"/>
      <c r="BE213" s="6"/>
      <c r="BF213" s="6"/>
      <c r="BG213" s="6"/>
      <c r="BH213" s="1"/>
      <c r="BI213" s="1">
        <v>183</v>
      </c>
      <c r="BJ213" s="1">
        <v>3</v>
      </c>
      <c r="BK213" s="1">
        <f t="shared" si="4"/>
        <v>186</v>
      </c>
      <c r="BL213" s="1">
        <f t="shared" si="5"/>
        <v>311</v>
      </c>
      <c r="BM213" s="36"/>
      <c r="BN213" s="37"/>
      <c r="BO213" s="15"/>
      <c r="BP213" s="1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</row>
    <row r="214" spans="1:133" s="8" customFormat="1">
      <c r="A214">
        <v>100</v>
      </c>
      <c r="B214">
        <v>3</v>
      </c>
      <c r="C214" t="s">
        <v>806</v>
      </c>
      <c r="D214" t="s">
        <v>25</v>
      </c>
      <c r="E214"/>
      <c r="F214"/>
      <c r="G214">
        <v>0.5</v>
      </c>
      <c r="H214">
        <v>0.5</v>
      </c>
      <c r="I214">
        <v>720</v>
      </c>
      <c r="J214">
        <v>363</v>
      </c>
      <c r="K214"/>
      <c r="L214">
        <v>263</v>
      </c>
      <c r="M214">
        <v>0.96699999999999997</v>
      </c>
      <c r="N214">
        <v>0.58599999999999997</v>
      </c>
      <c r="O214">
        <v>0</v>
      </c>
      <c r="P214"/>
      <c r="Q214">
        <v>0</v>
      </c>
      <c r="R214">
        <v>1</v>
      </c>
      <c r="S214">
        <v>0</v>
      </c>
      <c r="T214">
        <v>0</v>
      </c>
      <c r="U214"/>
      <c r="V214">
        <v>0</v>
      </c>
      <c r="W214"/>
      <c r="X214"/>
      <c r="Y214" s="35">
        <v>44474</v>
      </c>
      <c r="Z214" s="31">
        <v>0.39416666666666672</v>
      </c>
      <c r="AA214"/>
      <c r="AB214" s="8">
        <v>1</v>
      </c>
      <c r="AC214" s="2"/>
      <c r="AD214" s="2">
        <v>0.65496554424785192</v>
      </c>
      <c r="AE214" s="2">
        <v>-0.12303772817809128</v>
      </c>
      <c r="AF214" s="2">
        <v>-0.77800327242594314</v>
      </c>
      <c r="AG214" s="2">
        <v>1.7336633083263966E-2</v>
      </c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C214" s="6"/>
      <c r="BD214" s="6"/>
      <c r="BE214" s="6"/>
      <c r="BF214" s="6"/>
      <c r="BG214" s="6"/>
      <c r="BH214" s="1"/>
      <c r="BI214" s="1">
        <v>184</v>
      </c>
      <c r="BJ214" s="1">
        <v>1</v>
      </c>
      <c r="BK214" s="1" t="e">
        <f t="shared" si="4"/>
        <v>#N/A</v>
      </c>
      <c r="BL214" s="1" t="e">
        <f t="shared" si="5"/>
        <v>#N/A</v>
      </c>
      <c r="BM214" s="36"/>
      <c r="BN214" s="37"/>
      <c r="BO214" s="15"/>
      <c r="BP214" s="1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</row>
    <row r="215" spans="1:133" s="8" customFormat="1">
      <c r="A215">
        <v>101</v>
      </c>
      <c r="B215">
        <v>3</v>
      </c>
      <c r="C215" t="s">
        <v>806</v>
      </c>
      <c r="D215" t="s">
        <v>25</v>
      </c>
      <c r="E215"/>
      <c r="F215"/>
      <c r="G215">
        <v>0.5</v>
      </c>
      <c r="H215">
        <v>0.5</v>
      </c>
      <c r="I215">
        <v>148</v>
      </c>
      <c r="J215">
        <v>347</v>
      </c>
      <c r="K215"/>
      <c r="L215">
        <v>237</v>
      </c>
      <c r="M215">
        <v>0.52900000000000003</v>
      </c>
      <c r="N215">
        <v>0.57299999999999995</v>
      </c>
      <c r="O215">
        <v>4.3999999999999997E-2</v>
      </c>
      <c r="P215"/>
      <c r="Q215">
        <v>0</v>
      </c>
      <c r="R215">
        <v>1</v>
      </c>
      <c r="S215">
        <v>0</v>
      </c>
      <c r="T215">
        <v>0</v>
      </c>
      <c r="U215"/>
      <c r="V215">
        <v>0</v>
      </c>
      <c r="W215"/>
      <c r="X215"/>
      <c r="Y215" s="35">
        <v>44474</v>
      </c>
      <c r="Z215" s="31">
        <v>0.3996527777777778</v>
      </c>
      <c r="AA215"/>
      <c r="AB215" s="8">
        <v>1</v>
      </c>
      <c r="AC215" s="2"/>
      <c r="AD215" s="2">
        <v>-0.10109490405703157</v>
      </c>
      <c r="AE215" s="2">
        <v>-0.14457586764696012</v>
      </c>
      <c r="AF215" s="2">
        <v>-4.3480963589928548E-2</v>
      </c>
      <c r="AG215" s="2">
        <v>1.3404035206941355E-2</v>
      </c>
      <c r="AH215" s="6"/>
      <c r="AI215" s="6"/>
      <c r="AJ215" s="6">
        <v>30.944806963825464</v>
      </c>
      <c r="AK215" s="6"/>
      <c r="AL215" s="6"/>
      <c r="AM215" s="6"/>
      <c r="AN215" s="6"/>
      <c r="AO215" s="6">
        <v>12.237674310968401</v>
      </c>
      <c r="AP215" s="6"/>
      <c r="AQ215" s="6"/>
      <c r="AR215" s="6"/>
      <c r="AS215" s="6"/>
      <c r="AT215" s="6">
        <v>52.804210360853254</v>
      </c>
      <c r="AU215" s="6"/>
      <c r="AV215" s="6"/>
      <c r="AW215" s="6"/>
      <c r="AX215" s="6"/>
      <c r="AY215" s="6">
        <v>17.152760646008058</v>
      </c>
      <c r="AZ215" s="6"/>
      <c r="BA215" s="6"/>
      <c r="BC215" s="6">
        <v>-0.11959988006449376</v>
      </c>
      <c r="BD215" s="6">
        <v>-0.15399880366459023</v>
      </c>
      <c r="BE215" s="6">
        <v>-3.4398923600096477E-2</v>
      </c>
      <c r="BF215" s="6">
        <v>1.2345258855623729E-2</v>
      </c>
      <c r="BG215" s="6"/>
      <c r="BH215" s="1">
        <v>62</v>
      </c>
      <c r="BI215" s="1">
        <v>185</v>
      </c>
      <c r="BJ215" s="1">
        <v>2</v>
      </c>
      <c r="BK215" s="1">
        <f t="shared" si="4"/>
        <v>148</v>
      </c>
      <c r="BL215" s="1">
        <f t="shared" si="5"/>
        <v>347</v>
      </c>
      <c r="BM215" s="36"/>
      <c r="BN215" s="37"/>
      <c r="BO215" s="15"/>
      <c r="BP215" s="1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</row>
    <row r="216" spans="1:133" s="8" customFormat="1">
      <c r="A216">
        <v>102</v>
      </c>
      <c r="B216">
        <v>3</v>
      </c>
      <c r="C216" t="s">
        <v>806</v>
      </c>
      <c r="D216" t="s">
        <v>25</v>
      </c>
      <c r="E216"/>
      <c r="F216"/>
      <c r="G216">
        <v>0.5</v>
      </c>
      <c r="H216">
        <v>0.5</v>
      </c>
      <c r="I216">
        <v>120</v>
      </c>
      <c r="J216">
        <v>333</v>
      </c>
      <c r="K216"/>
      <c r="L216">
        <v>223</v>
      </c>
      <c r="M216">
        <v>0.50700000000000001</v>
      </c>
      <c r="N216">
        <v>0.56100000000000005</v>
      </c>
      <c r="O216">
        <v>5.3999999999999999E-2</v>
      </c>
      <c r="P216"/>
      <c r="Q216">
        <v>0</v>
      </c>
      <c r="R216">
        <v>1</v>
      </c>
      <c r="S216">
        <v>0</v>
      </c>
      <c r="T216">
        <v>0</v>
      </c>
      <c r="U216"/>
      <c r="V216">
        <v>0</v>
      </c>
      <c r="W216"/>
      <c r="X216"/>
      <c r="Y216" s="35">
        <v>44474</v>
      </c>
      <c r="Z216" s="31">
        <v>0.40557870370370369</v>
      </c>
      <c r="AA216"/>
      <c r="AB216" s="8">
        <v>1</v>
      </c>
      <c r="AC216" s="2"/>
      <c r="AD216" s="2">
        <v>-0.13810485607195594</v>
      </c>
      <c r="AE216" s="2">
        <v>-0.16342173968222035</v>
      </c>
      <c r="AF216" s="2">
        <v>-2.5316883610264407E-2</v>
      </c>
      <c r="AG216" s="2">
        <v>1.1286482504306103E-2</v>
      </c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C216" s="6"/>
      <c r="BD216" s="6"/>
      <c r="BE216" s="6"/>
      <c r="BF216" s="6"/>
      <c r="BG216" s="6"/>
      <c r="BH216" s="1"/>
      <c r="BI216" s="1">
        <v>186</v>
      </c>
      <c r="BJ216" s="1">
        <v>3</v>
      </c>
      <c r="BK216" s="1">
        <f t="shared" si="4"/>
        <v>120</v>
      </c>
      <c r="BL216" s="1">
        <f t="shared" si="5"/>
        <v>333</v>
      </c>
      <c r="BM216" s="36"/>
      <c r="BN216" s="37"/>
      <c r="BO216" s="15"/>
      <c r="BP216" s="1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</row>
    <row r="217" spans="1:133" s="8" customFormat="1">
      <c r="A217">
        <v>58</v>
      </c>
      <c r="B217">
        <v>3</v>
      </c>
      <c r="C217" t="s">
        <v>806</v>
      </c>
      <c r="D217" t="s">
        <v>25</v>
      </c>
      <c r="E217"/>
      <c r="F217"/>
      <c r="G217">
        <v>0.5</v>
      </c>
      <c r="H217">
        <v>0.5</v>
      </c>
      <c r="I217">
        <v>1017</v>
      </c>
      <c r="J217">
        <v>416</v>
      </c>
      <c r="K217"/>
      <c r="L217">
        <v>188</v>
      </c>
      <c r="M217">
        <v>1.1950000000000001</v>
      </c>
      <c r="N217">
        <v>0.63100000000000001</v>
      </c>
      <c r="O217">
        <v>0</v>
      </c>
      <c r="P217"/>
      <c r="Q217">
        <v>0</v>
      </c>
      <c r="R217">
        <v>1</v>
      </c>
      <c r="S217">
        <v>0</v>
      </c>
      <c r="T217">
        <v>0</v>
      </c>
      <c r="U217"/>
      <c r="V217">
        <v>0</v>
      </c>
      <c r="W217"/>
      <c r="X217"/>
      <c r="Y217" s="35">
        <v>44475</v>
      </c>
      <c r="Z217" s="31">
        <v>9.0219907407407415E-2</v>
      </c>
      <c r="AA217"/>
      <c r="AB217" s="8">
        <v>1</v>
      </c>
      <c r="AC217" s="2"/>
      <c r="AD217" s="2">
        <v>1.0529016503839539</v>
      </c>
      <c r="AE217" s="2">
        <v>5.2527705407096142E-2</v>
      </c>
      <c r="AF217" s="2">
        <v>-1.0003739449768578</v>
      </c>
      <c r="AG217" s="2">
        <v>6.5049699601119892E-3</v>
      </c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C217" s="6"/>
      <c r="BD217" s="6"/>
      <c r="BE217" s="6"/>
      <c r="BF217" s="6"/>
      <c r="BG217" s="6"/>
      <c r="BH217" s="1"/>
      <c r="BI217" s="1">
        <v>187</v>
      </c>
      <c r="BJ217" s="1">
        <v>1</v>
      </c>
      <c r="BK217" s="1" t="e">
        <f t="shared" si="4"/>
        <v>#N/A</v>
      </c>
      <c r="BL217" s="1" t="e">
        <f t="shared" si="5"/>
        <v>#N/A</v>
      </c>
      <c r="BM217" s="36"/>
      <c r="BN217" s="37"/>
      <c r="BO217" s="15"/>
      <c r="BP217" s="1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</row>
    <row r="218" spans="1:133" s="8" customFormat="1">
      <c r="A218">
        <v>59</v>
      </c>
      <c r="B218">
        <v>3</v>
      </c>
      <c r="C218" t="s">
        <v>806</v>
      </c>
      <c r="D218" t="s">
        <v>25</v>
      </c>
      <c r="E218"/>
      <c r="F218"/>
      <c r="G218">
        <v>0.5</v>
      </c>
      <c r="H218">
        <v>0.5</v>
      </c>
      <c r="I218">
        <v>194</v>
      </c>
      <c r="J218">
        <v>349</v>
      </c>
      <c r="K218"/>
      <c r="L218">
        <v>126</v>
      </c>
      <c r="M218">
        <v>0.56399999999999995</v>
      </c>
      <c r="N218">
        <v>0.57399999999999995</v>
      </c>
      <c r="O218">
        <v>0.01</v>
      </c>
      <c r="P218"/>
      <c r="Q218">
        <v>0</v>
      </c>
      <c r="R218">
        <v>1</v>
      </c>
      <c r="S218">
        <v>0</v>
      </c>
      <c r="T218">
        <v>0</v>
      </c>
      <c r="U218"/>
      <c r="V218">
        <v>0</v>
      </c>
      <c r="W218"/>
      <c r="X218"/>
      <c r="Y218" s="35">
        <v>44475</v>
      </c>
      <c r="Z218" s="31">
        <v>9.571759259259259E-2</v>
      </c>
      <c r="AA218"/>
      <c r="AB218" s="8">
        <v>1</v>
      </c>
      <c r="AC218" s="2"/>
      <c r="AD218" s="2">
        <v>-3.0069409507921956E-2</v>
      </c>
      <c r="AE218" s="2">
        <v>-3.6385776803606357E-2</v>
      </c>
      <c r="AF218" s="2">
        <v>-6.3163672956844004E-3</v>
      </c>
      <c r="AG218" s="2">
        <v>-3.1854494848371179E-3</v>
      </c>
      <c r="AH218" s="6"/>
      <c r="AI218" s="6"/>
      <c r="AJ218" s="6">
        <v>29.793892557490821</v>
      </c>
      <c r="AK218" s="6"/>
      <c r="AL218" s="6"/>
      <c r="AM218" s="6"/>
      <c r="AN218" s="6"/>
      <c r="AO218" s="6">
        <v>3.7149595715646804</v>
      </c>
      <c r="AP218" s="6"/>
      <c r="AQ218" s="6"/>
      <c r="AR218" s="6"/>
      <c r="AS218" s="6"/>
      <c r="AT218" s="6">
        <v>3044.9453648836338</v>
      </c>
      <c r="AU218" s="6"/>
      <c r="AV218" s="6"/>
      <c r="AW218" s="6"/>
      <c r="AX218" s="6"/>
      <c r="AY218" s="6">
        <v>352.26845262139904</v>
      </c>
      <c r="AZ218" s="6"/>
      <c r="BA218" s="6"/>
      <c r="BC218" s="6">
        <v>-3.533293835308296E-2</v>
      </c>
      <c r="BD218" s="6">
        <v>-3.5722243354272765E-2</v>
      </c>
      <c r="BE218" s="6">
        <v>-3.8930500118980645E-4</v>
      </c>
      <c r="BF218" s="6">
        <v>-1.1535873431542411E-3</v>
      </c>
      <c r="BG218" s="6"/>
      <c r="BH218" s="1">
        <v>63</v>
      </c>
      <c r="BI218" s="1">
        <v>188</v>
      </c>
      <c r="BJ218" s="1">
        <v>2</v>
      </c>
      <c r="BK218" s="1">
        <f t="shared" si="4"/>
        <v>194</v>
      </c>
      <c r="BL218" s="1">
        <f t="shared" si="5"/>
        <v>349</v>
      </c>
      <c r="BM218" s="36"/>
      <c r="BN218" s="37"/>
      <c r="BO218" s="15"/>
      <c r="BP218" s="1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</row>
    <row r="219" spans="1:133" s="8" customFormat="1">
      <c r="A219">
        <v>60</v>
      </c>
      <c r="B219">
        <v>3</v>
      </c>
      <c r="C219" t="s">
        <v>806</v>
      </c>
      <c r="D219" t="s">
        <v>25</v>
      </c>
      <c r="E219"/>
      <c r="F219"/>
      <c r="G219">
        <v>0.5</v>
      </c>
      <c r="H219">
        <v>0.5</v>
      </c>
      <c r="I219">
        <v>186</v>
      </c>
      <c r="J219">
        <v>350</v>
      </c>
      <c r="K219"/>
      <c r="L219">
        <v>152</v>
      </c>
      <c r="M219">
        <v>0.55800000000000005</v>
      </c>
      <c r="N219">
        <v>0.57499999999999996</v>
      </c>
      <c r="O219">
        <v>1.7000000000000001E-2</v>
      </c>
      <c r="P219"/>
      <c r="Q219">
        <v>0</v>
      </c>
      <c r="R219">
        <v>1</v>
      </c>
      <c r="S219">
        <v>0</v>
      </c>
      <c r="T219">
        <v>0</v>
      </c>
      <c r="U219"/>
      <c r="V219">
        <v>0</v>
      </c>
      <c r="W219"/>
      <c r="X219"/>
      <c r="Y219" s="35">
        <v>44475</v>
      </c>
      <c r="Z219" s="31">
        <v>0.10167824074074074</v>
      </c>
      <c r="AA219"/>
      <c r="AB219" s="8">
        <v>1</v>
      </c>
      <c r="AC219" s="2"/>
      <c r="AD219" s="2">
        <v>-4.059646719824396E-2</v>
      </c>
      <c r="AE219" s="2">
        <v>-3.5058709904939173E-2</v>
      </c>
      <c r="AF219" s="2">
        <v>5.5377572933047875E-3</v>
      </c>
      <c r="AG219" s="2">
        <v>8.7827479852863575E-4</v>
      </c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C219" s="6"/>
      <c r="BD219" s="6"/>
      <c r="BE219" s="6"/>
      <c r="BF219" s="6"/>
      <c r="BG219" s="6"/>
      <c r="BH219" s="1"/>
      <c r="BI219" s="1">
        <v>189</v>
      </c>
      <c r="BJ219" s="1">
        <v>3</v>
      </c>
      <c r="BK219" s="1">
        <f t="shared" si="4"/>
        <v>186</v>
      </c>
      <c r="BL219" s="1">
        <f t="shared" si="5"/>
        <v>350</v>
      </c>
      <c r="BM219" s="36"/>
      <c r="BN219" s="37"/>
      <c r="BO219" s="15"/>
      <c r="BP219" s="1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</row>
    <row r="220" spans="1:133" s="8" customFormat="1">
      <c r="A220">
        <v>100</v>
      </c>
      <c r="B220">
        <v>3</v>
      </c>
      <c r="C220" t="s">
        <v>806</v>
      </c>
      <c r="D220" t="s">
        <v>25</v>
      </c>
      <c r="E220"/>
      <c r="F220"/>
      <c r="G220">
        <v>0.5</v>
      </c>
      <c r="H220">
        <v>0.5</v>
      </c>
      <c r="I220">
        <v>1413</v>
      </c>
      <c r="J220">
        <v>403</v>
      </c>
      <c r="K220"/>
      <c r="L220">
        <v>187</v>
      </c>
      <c r="M220">
        <v>1.4990000000000001</v>
      </c>
      <c r="N220">
        <v>0.62</v>
      </c>
      <c r="O220">
        <v>0</v>
      </c>
      <c r="P220"/>
      <c r="Q220">
        <v>0</v>
      </c>
      <c r="R220">
        <v>1</v>
      </c>
      <c r="S220">
        <v>0</v>
      </c>
      <c r="T220">
        <v>0</v>
      </c>
      <c r="U220"/>
      <c r="V220">
        <v>0</v>
      </c>
      <c r="W220"/>
      <c r="X220"/>
      <c r="Y220" s="35">
        <v>44475</v>
      </c>
      <c r="Z220" s="31">
        <v>0.43532407407407409</v>
      </c>
      <c r="AA220"/>
      <c r="AB220" s="8">
        <v>1</v>
      </c>
      <c r="AC220" s="2"/>
      <c r="AD220" s="2">
        <v>1.5739910060548929</v>
      </c>
      <c r="AE220" s="2">
        <v>3.5275835724422583E-2</v>
      </c>
      <c r="AF220" s="2">
        <v>-1.5387151703304704</v>
      </c>
      <c r="AG220" s="2">
        <v>6.3486728722902284E-3</v>
      </c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C220" s="6"/>
      <c r="BD220" s="6"/>
      <c r="BE220" s="6"/>
      <c r="BF220" s="6"/>
      <c r="BG220" s="6"/>
      <c r="BH220" s="1"/>
      <c r="BI220" s="1">
        <v>190</v>
      </c>
      <c r="BJ220" s="1">
        <v>1</v>
      </c>
      <c r="BK220" s="1" t="e">
        <f t="shared" si="4"/>
        <v>#N/A</v>
      </c>
      <c r="BL220" s="1" t="e">
        <f t="shared" si="5"/>
        <v>#N/A</v>
      </c>
      <c r="BM220" s="36"/>
      <c r="BN220" s="37"/>
      <c r="BO220" s="15"/>
      <c r="BP220" s="1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</row>
    <row r="221" spans="1:133" s="8" customFormat="1">
      <c r="A221">
        <v>101</v>
      </c>
      <c r="B221">
        <v>3</v>
      </c>
      <c r="C221" t="s">
        <v>806</v>
      </c>
      <c r="D221" t="s">
        <v>25</v>
      </c>
      <c r="E221"/>
      <c r="F221"/>
      <c r="G221">
        <v>0.5</v>
      </c>
      <c r="H221">
        <v>0.5</v>
      </c>
      <c r="I221">
        <v>296</v>
      </c>
      <c r="J221">
        <v>360</v>
      </c>
      <c r="K221"/>
      <c r="L221">
        <v>141</v>
      </c>
      <c r="M221">
        <v>0.64200000000000002</v>
      </c>
      <c r="N221">
        <v>0.58399999999999996</v>
      </c>
      <c r="O221">
        <v>0</v>
      </c>
      <c r="P221"/>
      <c r="Q221">
        <v>0</v>
      </c>
      <c r="R221">
        <v>1</v>
      </c>
      <c r="S221">
        <v>0</v>
      </c>
      <c r="T221">
        <v>0</v>
      </c>
      <c r="U221"/>
      <c r="V221">
        <v>0</v>
      </c>
      <c r="W221"/>
      <c r="X221"/>
      <c r="Y221" s="35">
        <v>44475</v>
      </c>
      <c r="Z221" s="31">
        <v>0.44089120370370366</v>
      </c>
      <c r="AA221"/>
      <c r="AB221" s="8">
        <v>1</v>
      </c>
      <c r="AC221" s="2"/>
      <c r="AD221" s="2">
        <v>0.10415057604368358</v>
      </c>
      <c r="AE221" s="2">
        <v>-2.1788040918267162E-2</v>
      </c>
      <c r="AF221" s="2">
        <v>-0.12593861696195074</v>
      </c>
      <c r="AG221" s="2">
        <v>-8.4099316751072139E-4</v>
      </c>
      <c r="AH221" s="6"/>
      <c r="AI221" s="6"/>
      <c r="AJ221" s="6">
        <v>417.17254790866144</v>
      </c>
      <c r="AK221" s="6"/>
      <c r="AL221" s="6"/>
      <c r="AM221" s="6"/>
      <c r="AN221" s="6"/>
      <c r="AO221" s="6">
        <v>64.421609332060015</v>
      </c>
      <c r="AP221" s="6"/>
      <c r="AQ221" s="6"/>
      <c r="AR221" s="6"/>
      <c r="AS221" s="6"/>
      <c r="AT221" s="6">
        <v>301.44130842883561</v>
      </c>
      <c r="AU221" s="6"/>
      <c r="AV221" s="6"/>
      <c r="AW221" s="6"/>
      <c r="AX221" s="6"/>
      <c r="AY221" s="6">
        <v>432.96928839737177</v>
      </c>
      <c r="AZ221" s="6"/>
      <c r="BA221" s="6"/>
      <c r="BC221" s="6">
        <v>3.375087773965519E-2</v>
      </c>
      <c r="BD221" s="6">
        <v>-1.647977332359837E-2</v>
      </c>
      <c r="BE221" s="6">
        <v>-5.0230651063253563E-2</v>
      </c>
      <c r="BF221" s="6">
        <v>7.2197771070687524E-4</v>
      </c>
      <c r="BG221" s="6"/>
      <c r="BH221" s="1">
        <v>64</v>
      </c>
      <c r="BI221" s="1">
        <v>191</v>
      </c>
      <c r="BJ221" s="1">
        <v>2</v>
      </c>
      <c r="BK221" s="1">
        <f t="shared" si="4"/>
        <v>296</v>
      </c>
      <c r="BL221" s="1">
        <f t="shared" si="5"/>
        <v>360</v>
      </c>
      <c r="BM221" s="36"/>
      <c r="BN221" s="37"/>
      <c r="BO221" s="15"/>
      <c r="BP221" s="1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</row>
    <row r="222" spans="1:133" s="8" customFormat="1">
      <c r="A222">
        <v>102</v>
      </c>
      <c r="B222">
        <v>3</v>
      </c>
      <c r="C222" t="s">
        <v>806</v>
      </c>
      <c r="D222" t="s">
        <v>25</v>
      </c>
      <c r="E222"/>
      <c r="F222"/>
      <c r="G222">
        <v>0.5</v>
      </c>
      <c r="H222">
        <v>0.5</v>
      </c>
      <c r="I222">
        <v>189</v>
      </c>
      <c r="J222">
        <v>368</v>
      </c>
      <c r="K222"/>
      <c r="L222">
        <v>161</v>
      </c>
      <c r="M222">
        <v>0.56000000000000005</v>
      </c>
      <c r="N222">
        <v>0.59099999999999997</v>
      </c>
      <c r="O222">
        <v>3.1E-2</v>
      </c>
      <c r="P222"/>
      <c r="Q222">
        <v>0</v>
      </c>
      <c r="R222">
        <v>1</v>
      </c>
      <c r="S222">
        <v>0</v>
      </c>
      <c r="T222">
        <v>0</v>
      </c>
      <c r="U222"/>
      <c r="V222">
        <v>0</v>
      </c>
      <c r="W222"/>
      <c r="X222"/>
      <c r="Y222" s="35">
        <v>44475</v>
      </c>
      <c r="Z222" s="31">
        <v>0.44688657407407412</v>
      </c>
      <c r="AA222"/>
      <c r="AB222" s="8">
        <v>1</v>
      </c>
      <c r="AC222" s="2"/>
      <c r="AD222" s="2">
        <v>-3.66488205643732E-2</v>
      </c>
      <c r="AE222" s="2">
        <v>-1.1171505728929578E-2</v>
      </c>
      <c r="AF222" s="2">
        <v>2.5477314835443621E-2</v>
      </c>
      <c r="AG222" s="2">
        <v>2.2849485889244719E-3</v>
      </c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C222" s="6"/>
      <c r="BD222" s="6"/>
      <c r="BE222" s="6"/>
      <c r="BF222" s="6"/>
      <c r="BG222" s="6"/>
      <c r="BH222" s="1"/>
      <c r="BI222" s="1">
        <v>192</v>
      </c>
      <c r="BJ222" s="1">
        <v>3</v>
      </c>
      <c r="BK222" s="1">
        <f t="shared" si="4"/>
        <v>189</v>
      </c>
      <c r="BL222" s="1">
        <f t="shared" si="5"/>
        <v>368</v>
      </c>
      <c r="BM222" s="36"/>
      <c r="BN222" s="37"/>
      <c r="BO222" s="15"/>
      <c r="BP222" s="1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</row>
    <row r="223" spans="1:133" s="8" customFormat="1">
      <c r="A223">
        <v>58</v>
      </c>
      <c r="B223">
        <v>3</v>
      </c>
      <c r="C223" t="s">
        <v>806</v>
      </c>
      <c r="D223" t="s">
        <v>25</v>
      </c>
      <c r="E223"/>
      <c r="F223"/>
      <c r="G223">
        <v>0.5</v>
      </c>
      <c r="H223">
        <v>0.5</v>
      </c>
      <c r="I223">
        <v>936</v>
      </c>
      <c r="J223">
        <v>351</v>
      </c>
      <c r="K223"/>
      <c r="L223">
        <v>123</v>
      </c>
      <c r="M223">
        <v>1.133</v>
      </c>
      <c r="N223">
        <v>0.57599999999999996</v>
      </c>
      <c r="O223">
        <v>0</v>
      </c>
      <c r="P223"/>
      <c r="Q223">
        <v>0</v>
      </c>
      <c r="R223">
        <v>1</v>
      </c>
      <c r="S223">
        <v>0</v>
      </c>
      <c r="T223">
        <v>0</v>
      </c>
      <c r="U223"/>
      <c r="V223">
        <v>0</v>
      </c>
      <c r="W223"/>
      <c r="X223"/>
      <c r="Y223" s="35">
        <v>44476</v>
      </c>
      <c r="Z223" s="31">
        <v>1.9074074074074073E-2</v>
      </c>
      <c r="AA223"/>
      <c r="AB223" s="8">
        <v>1</v>
      </c>
      <c r="AC223" s="2"/>
      <c r="AD223" s="2">
        <v>1.0380017585823622</v>
      </c>
      <c r="AE223" s="2">
        <v>-6.7321638055418354E-2</v>
      </c>
      <c r="AF223" s="2">
        <v>-1.1053233966377807</v>
      </c>
      <c r="AG223" s="2">
        <v>2.3170259699397148E-3</v>
      </c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C223" s="6"/>
      <c r="BD223" s="6"/>
      <c r="BE223" s="6"/>
      <c r="BF223" s="6"/>
      <c r="BG223" s="6"/>
      <c r="BH223" s="1"/>
      <c r="BI223" s="1">
        <v>193</v>
      </c>
      <c r="BJ223" s="1">
        <v>1</v>
      </c>
      <c r="BK223" s="1" t="e">
        <f t="shared" si="4"/>
        <v>#N/A</v>
      </c>
      <c r="BL223" s="1" t="e">
        <f t="shared" si="5"/>
        <v>#N/A</v>
      </c>
      <c r="BM223" s="36"/>
      <c r="BN223" s="37"/>
      <c r="BO223" s="15"/>
      <c r="BP223" s="1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</row>
    <row r="224" spans="1:133" s="8" customFormat="1">
      <c r="A224">
        <v>59</v>
      </c>
      <c r="B224">
        <v>3</v>
      </c>
      <c r="C224" t="s">
        <v>806</v>
      </c>
      <c r="D224" t="s">
        <v>25</v>
      </c>
      <c r="E224"/>
      <c r="F224"/>
      <c r="G224">
        <v>0.5</v>
      </c>
      <c r="H224">
        <v>0.5</v>
      </c>
      <c r="I224">
        <v>186</v>
      </c>
      <c r="J224">
        <v>312</v>
      </c>
      <c r="K224"/>
      <c r="L224">
        <v>133</v>
      </c>
      <c r="M224">
        <v>0.55700000000000005</v>
      </c>
      <c r="N224">
        <v>0.54300000000000004</v>
      </c>
      <c r="O224">
        <v>0</v>
      </c>
      <c r="P224"/>
      <c r="Q224">
        <v>0</v>
      </c>
      <c r="R224">
        <v>1</v>
      </c>
      <c r="S224">
        <v>0</v>
      </c>
      <c r="T224">
        <v>0</v>
      </c>
      <c r="U224"/>
      <c r="V224">
        <v>0</v>
      </c>
      <c r="W224"/>
      <c r="X224"/>
      <c r="Y224" s="35">
        <v>44476</v>
      </c>
      <c r="Z224" s="31">
        <v>2.462962962962963E-2</v>
      </c>
      <c r="AA224"/>
      <c r="AB224" s="8">
        <v>1</v>
      </c>
      <c r="AC224" s="2"/>
      <c r="AD224" s="2">
        <v>5.6769392793734358E-2</v>
      </c>
      <c r="AE224" s="2">
        <v>-0.11891331295232205</v>
      </c>
      <c r="AF224" s="2">
        <v>-0.17568270574605641</v>
      </c>
      <c r="AG224" s="2">
        <v>3.8016127473983834E-3</v>
      </c>
      <c r="AH224" s="6"/>
      <c r="AI224" s="6"/>
      <c r="AJ224" s="6">
        <v>141.78029624504941</v>
      </c>
      <c r="AK224" s="6"/>
      <c r="AL224" s="6"/>
      <c r="AM224" s="6"/>
      <c r="AN224" s="6"/>
      <c r="AO224" s="6">
        <v>53.603537214335603</v>
      </c>
      <c r="AP224" s="6"/>
      <c r="AQ224" s="6"/>
      <c r="AR224" s="6"/>
      <c r="AS224" s="6"/>
      <c r="AT224" s="6">
        <v>76.66845973374808</v>
      </c>
      <c r="AU224" s="6"/>
      <c r="AV224" s="6"/>
      <c r="AW224" s="6"/>
      <c r="AX224" s="6"/>
      <c r="AY224" s="6">
        <v>42.639455412353662</v>
      </c>
      <c r="AZ224" s="6"/>
      <c r="BA224" s="6"/>
      <c r="BC224" s="6">
        <v>3.3219816014807287E-2</v>
      </c>
      <c r="BD224" s="6">
        <v>-9.3778907233317693E-2</v>
      </c>
      <c r="BE224" s="6">
        <v>-0.12699872324812497</v>
      </c>
      <c r="BF224" s="6">
        <v>3.1335486975419824E-3</v>
      </c>
      <c r="BG224" s="6"/>
      <c r="BH224" s="1">
        <v>65</v>
      </c>
      <c r="BI224" s="1">
        <v>194</v>
      </c>
      <c r="BJ224" s="1">
        <v>2</v>
      </c>
      <c r="BK224" s="1">
        <f t="shared" si="4"/>
        <v>186</v>
      </c>
      <c r="BL224" s="1">
        <f t="shared" si="5"/>
        <v>312</v>
      </c>
      <c r="BM224" s="36"/>
      <c r="BN224" s="37"/>
      <c r="BO224" s="15"/>
      <c r="BP224" s="1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  <c r="EC224" s="15"/>
    </row>
    <row r="225" spans="1:133" s="8" customFormat="1">
      <c r="A225">
        <v>60</v>
      </c>
      <c r="B225">
        <v>3</v>
      </c>
      <c r="C225" t="s">
        <v>806</v>
      </c>
      <c r="D225" t="s">
        <v>25</v>
      </c>
      <c r="E225"/>
      <c r="F225"/>
      <c r="G225">
        <v>0.5</v>
      </c>
      <c r="H225">
        <v>0.5</v>
      </c>
      <c r="I225">
        <v>150</v>
      </c>
      <c r="J225">
        <v>350</v>
      </c>
      <c r="K225"/>
      <c r="L225">
        <v>124</v>
      </c>
      <c r="M225">
        <v>0.53</v>
      </c>
      <c r="N225">
        <v>0.57499999999999996</v>
      </c>
      <c r="O225">
        <v>4.4999999999999998E-2</v>
      </c>
      <c r="P225"/>
      <c r="Q225">
        <v>0</v>
      </c>
      <c r="R225">
        <v>1</v>
      </c>
      <c r="S225">
        <v>0</v>
      </c>
      <c r="T225">
        <v>0</v>
      </c>
      <c r="U225"/>
      <c r="V225">
        <v>0</v>
      </c>
      <c r="W225"/>
      <c r="X225"/>
      <c r="Y225" s="35">
        <v>44476</v>
      </c>
      <c r="Z225" s="31">
        <v>3.0567129629629628E-2</v>
      </c>
      <c r="AA225"/>
      <c r="AB225" s="8">
        <v>1</v>
      </c>
      <c r="AC225" s="2"/>
      <c r="AD225" s="2">
        <v>9.6702392358802187E-3</v>
      </c>
      <c r="AE225" s="2">
        <v>-6.8644501514313339E-2</v>
      </c>
      <c r="AF225" s="2">
        <v>-7.8314740750193554E-2</v>
      </c>
      <c r="AG225" s="2">
        <v>2.4654846476855809E-3</v>
      </c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C225" s="6"/>
      <c r="BD225" s="6"/>
      <c r="BE225" s="6"/>
      <c r="BF225" s="6"/>
      <c r="BG225" s="6"/>
      <c r="BH225" s="1"/>
      <c r="BI225" s="1">
        <v>195</v>
      </c>
      <c r="BJ225" s="1">
        <v>3</v>
      </c>
      <c r="BK225" s="1">
        <f t="shared" si="4"/>
        <v>150</v>
      </c>
      <c r="BL225" s="1">
        <f t="shared" si="5"/>
        <v>350</v>
      </c>
      <c r="BM225" s="36"/>
      <c r="BN225" s="37"/>
      <c r="BO225" s="15"/>
      <c r="BP225" s="1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  <c r="EC225" s="15"/>
    </row>
    <row r="226" spans="1:133" s="8" customFormat="1">
      <c r="A226">
        <v>100</v>
      </c>
      <c r="B226">
        <v>3</v>
      </c>
      <c r="C226" t="s">
        <v>806</v>
      </c>
      <c r="D226" t="s">
        <v>25</v>
      </c>
      <c r="E226"/>
      <c r="F226"/>
      <c r="G226">
        <v>0.5</v>
      </c>
      <c r="H226">
        <v>0.5</v>
      </c>
      <c r="I226">
        <v>1204</v>
      </c>
      <c r="J226">
        <v>425</v>
      </c>
      <c r="K226"/>
      <c r="L226">
        <v>201</v>
      </c>
      <c r="M226">
        <v>1.339</v>
      </c>
      <c r="N226">
        <v>0.63900000000000001</v>
      </c>
      <c r="O226">
        <v>0</v>
      </c>
      <c r="P226"/>
      <c r="Q226">
        <v>0</v>
      </c>
      <c r="R226">
        <v>1</v>
      </c>
      <c r="S226">
        <v>0</v>
      </c>
      <c r="T226">
        <v>0</v>
      </c>
      <c r="U226"/>
      <c r="V226">
        <v>0</v>
      </c>
      <c r="W226"/>
      <c r="X226"/>
      <c r="Y226" s="35">
        <v>44476</v>
      </c>
      <c r="Z226" s="31">
        <v>0.36806712962962962</v>
      </c>
      <c r="AA226"/>
      <c r="AB226" s="8">
        <v>1</v>
      </c>
      <c r="AC226" s="2"/>
      <c r="AD226" s="2">
        <v>1.3886287906241652</v>
      </c>
      <c r="AE226" s="2">
        <v>3.0570257902809189E-2</v>
      </c>
      <c r="AF226" s="2">
        <v>-1.3580585327213561</v>
      </c>
      <c r="AG226" s="2">
        <v>1.3896802834117315E-2</v>
      </c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C226" s="6"/>
      <c r="BD226" s="6"/>
      <c r="BE226" s="6"/>
      <c r="BF226" s="6"/>
      <c r="BG226" s="6"/>
      <c r="BH226" s="1"/>
      <c r="BI226" s="1">
        <v>196</v>
      </c>
      <c r="BJ226" s="1">
        <v>1</v>
      </c>
      <c r="BK226" s="1" t="e">
        <f t="shared" si="4"/>
        <v>#N/A</v>
      </c>
      <c r="BL226" s="1" t="e">
        <f t="shared" si="5"/>
        <v>#N/A</v>
      </c>
      <c r="BM226" s="36"/>
      <c r="BN226" s="37"/>
      <c r="BO226" s="15"/>
      <c r="BP226" s="1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  <c r="EC226" s="15"/>
    </row>
    <row r="227" spans="1:133" s="8" customFormat="1">
      <c r="A227">
        <v>101</v>
      </c>
      <c r="B227">
        <v>3</v>
      </c>
      <c r="C227" t="s">
        <v>806</v>
      </c>
      <c r="D227" t="s">
        <v>25</v>
      </c>
      <c r="E227"/>
      <c r="F227"/>
      <c r="G227">
        <v>0.5</v>
      </c>
      <c r="H227">
        <v>0.5</v>
      </c>
      <c r="I227">
        <v>264</v>
      </c>
      <c r="J227">
        <v>369</v>
      </c>
      <c r="K227"/>
      <c r="L227">
        <v>127</v>
      </c>
      <c r="M227">
        <v>0.61699999999999999</v>
      </c>
      <c r="N227">
        <v>0.59099999999999997</v>
      </c>
      <c r="O227">
        <v>0</v>
      </c>
      <c r="P227"/>
      <c r="Q227">
        <v>0</v>
      </c>
      <c r="R227">
        <v>1</v>
      </c>
      <c r="S227">
        <v>0</v>
      </c>
      <c r="T227">
        <v>0</v>
      </c>
      <c r="U227"/>
      <c r="V227">
        <v>0</v>
      </c>
      <c r="W227"/>
      <c r="X227"/>
      <c r="Y227" s="35">
        <v>44476</v>
      </c>
      <c r="Z227" s="31">
        <v>0.37366898148148148</v>
      </c>
      <c r="AA227"/>
      <c r="AB227" s="8">
        <v>1</v>
      </c>
      <c r="AC227" s="2"/>
      <c r="AD227" s="2">
        <v>0.15881755883575166</v>
      </c>
      <c r="AE227" s="2">
        <v>-4.3510095795308991E-2</v>
      </c>
      <c r="AF227" s="2">
        <v>-0.20232765463106064</v>
      </c>
      <c r="AG227" s="2">
        <v>2.9108606809231828E-3</v>
      </c>
      <c r="AH227" s="6"/>
      <c r="AI227" s="6"/>
      <c r="AJ227" s="6">
        <v>77.810861451904657</v>
      </c>
      <c r="AK227" s="6"/>
      <c r="AL227" s="6"/>
      <c r="AM227" s="6"/>
      <c r="AN227" s="6"/>
      <c r="AO227" s="6">
        <v>122.60404657317201</v>
      </c>
      <c r="AP227" s="6"/>
      <c r="AQ227" s="6"/>
      <c r="AR227" s="6"/>
      <c r="AS227" s="6"/>
      <c r="AT227" s="6">
        <v>86.361358079427973</v>
      </c>
      <c r="AU227" s="6"/>
      <c r="AV227" s="6"/>
      <c r="AW227" s="6"/>
      <c r="AX227" s="6"/>
      <c r="AY227" s="6">
        <v>62.921197522575802</v>
      </c>
      <c r="AZ227" s="6"/>
      <c r="BA227" s="6"/>
      <c r="BC227" s="6">
        <v>0.11433502492000053</v>
      </c>
      <c r="BD227" s="6">
        <v>-2.6974302559121911E-2</v>
      </c>
      <c r="BE227" s="6">
        <v>-0.14130932747912242</v>
      </c>
      <c r="BF227" s="6">
        <v>4.2469887806359831E-3</v>
      </c>
      <c r="BG227" s="6"/>
      <c r="BH227" s="1">
        <v>66</v>
      </c>
      <c r="BI227" s="1">
        <v>197</v>
      </c>
      <c r="BJ227" s="1">
        <v>2</v>
      </c>
      <c r="BK227" s="1">
        <f t="shared" si="4"/>
        <v>264</v>
      </c>
      <c r="BL227" s="1">
        <f t="shared" si="5"/>
        <v>369</v>
      </c>
      <c r="BM227" s="36"/>
      <c r="BN227" s="37"/>
      <c r="BO227" s="15"/>
      <c r="BP227" s="1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  <c r="EC227" s="15"/>
    </row>
    <row r="228" spans="1:133" s="8" customFormat="1">
      <c r="A228">
        <v>102</v>
      </c>
      <c r="B228">
        <v>3</v>
      </c>
      <c r="C228" t="s">
        <v>806</v>
      </c>
      <c r="D228" t="s">
        <v>25</v>
      </c>
      <c r="E228"/>
      <c r="F228"/>
      <c r="G228">
        <v>0.5</v>
      </c>
      <c r="H228">
        <v>0.5</v>
      </c>
      <c r="I228">
        <v>196</v>
      </c>
      <c r="J228">
        <v>394</v>
      </c>
      <c r="K228"/>
      <c r="L228">
        <v>145</v>
      </c>
      <c r="M228">
        <v>0.56499999999999995</v>
      </c>
      <c r="N228">
        <v>0.61199999999999999</v>
      </c>
      <c r="O228">
        <v>4.5999999999999999E-2</v>
      </c>
      <c r="P228"/>
      <c r="Q228">
        <v>0</v>
      </c>
      <c r="R228">
        <v>1</v>
      </c>
      <c r="S228">
        <v>0</v>
      </c>
      <c r="T228">
        <v>0</v>
      </c>
      <c r="U228"/>
      <c r="V228">
        <v>0</v>
      </c>
      <c r="W228"/>
      <c r="X228"/>
      <c r="Y228" s="35">
        <v>44476</v>
      </c>
      <c r="Z228" s="31">
        <v>0.37964120370370374</v>
      </c>
      <c r="AA228"/>
      <c r="AB228" s="8">
        <v>1</v>
      </c>
      <c r="AC228" s="2"/>
      <c r="AD228" s="2">
        <v>6.9852491004249381E-2</v>
      </c>
      <c r="AE228" s="2">
        <v>-1.043850932293483E-2</v>
      </c>
      <c r="AF228" s="2">
        <v>-8.0291000327184212E-2</v>
      </c>
      <c r="AG228" s="2">
        <v>5.5831168803487834E-3</v>
      </c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C228" s="6"/>
      <c r="BD228" s="6"/>
      <c r="BE228" s="6"/>
      <c r="BF228" s="6"/>
      <c r="BG228" s="6"/>
      <c r="BH228" s="1"/>
      <c r="BI228" s="1">
        <v>198</v>
      </c>
      <c r="BJ228" s="1">
        <v>3</v>
      </c>
      <c r="BK228" s="1">
        <f t="shared" si="4"/>
        <v>196</v>
      </c>
      <c r="BL228" s="1">
        <f t="shared" si="5"/>
        <v>394</v>
      </c>
      <c r="BM228" s="36"/>
      <c r="BN228" s="37"/>
      <c r="BO228" s="15"/>
      <c r="BP228" s="1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</row>
    <row r="229" spans="1:133" s="8" customFormat="1">
      <c r="A229">
        <v>58</v>
      </c>
      <c r="B229">
        <v>3</v>
      </c>
      <c r="C229" t="s">
        <v>806</v>
      </c>
      <c r="D229" t="s">
        <v>25</v>
      </c>
      <c r="E229"/>
      <c r="F229"/>
      <c r="G229">
        <v>0.5</v>
      </c>
      <c r="H229">
        <v>0.5</v>
      </c>
      <c r="I229">
        <v>1542</v>
      </c>
      <c r="J229">
        <v>478</v>
      </c>
      <c r="K229"/>
      <c r="L229">
        <v>253</v>
      </c>
      <c r="M229">
        <v>1.5980000000000001</v>
      </c>
      <c r="N229">
        <v>0.68300000000000005</v>
      </c>
      <c r="O229">
        <v>0</v>
      </c>
      <c r="P229"/>
      <c r="Q229">
        <v>0</v>
      </c>
      <c r="R229">
        <v>1</v>
      </c>
      <c r="S229">
        <v>0</v>
      </c>
      <c r="T229">
        <v>0</v>
      </c>
      <c r="U229"/>
      <c r="V229">
        <v>0</v>
      </c>
      <c r="W229"/>
      <c r="X229"/>
      <c r="Y229" s="35">
        <v>44477</v>
      </c>
      <c r="Z229" s="31">
        <v>4.4432870370370366E-2</v>
      </c>
      <c r="AA229"/>
      <c r="AB229" s="8">
        <v>1</v>
      </c>
      <c r="AC229" s="2"/>
      <c r="AD229" s="2">
        <v>1.7531932680435336</v>
      </c>
      <c r="AE229" s="2">
        <v>5.6474372293225154E-2</v>
      </c>
      <c r="AF229" s="2">
        <v>-1.6967188957503085</v>
      </c>
      <c r="AG229" s="2">
        <v>4.415059708657073E-2</v>
      </c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C229" s="6"/>
      <c r="BD229" s="6"/>
      <c r="BE229" s="6"/>
      <c r="BF229" s="6"/>
      <c r="BG229" s="6"/>
      <c r="BH229" s="1"/>
      <c r="BI229" s="1">
        <v>199</v>
      </c>
      <c r="BJ229" s="1">
        <v>1</v>
      </c>
      <c r="BK229" s="1" t="e">
        <f t="shared" si="4"/>
        <v>#N/A</v>
      </c>
      <c r="BL229" s="1" t="e">
        <f t="shared" si="5"/>
        <v>#N/A</v>
      </c>
      <c r="BM229" s="36"/>
      <c r="BN229" s="37"/>
      <c r="BO229" s="15"/>
      <c r="BP229" s="1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</row>
    <row r="230" spans="1:133" s="8" customFormat="1">
      <c r="A230">
        <v>59</v>
      </c>
      <c r="B230">
        <v>3</v>
      </c>
      <c r="C230" t="s">
        <v>806</v>
      </c>
      <c r="D230" t="s">
        <v>25</v>
      </c>
      <c r="E230"/>
      <c r="F230"/>
      <c r="G230">
        <v>0.5</v>
      </c>
      <c r="H230">
        <v>0.5</v>
      </c>
      <c r="I230">
        <v>287</v>
      </c>
      <c r="J230">
        <v>453</v>
      </c>
      <c r="K230"/>
      <c r="L230">
        <v>243</v>
      </c>
      <c r="M230">
        <v>0.63500000000000001</v>
      </c>
      <c r="N230">
        <v>0.66300000000000003</v>
      </c>
      <c r="O230">
        <v>2.8000000000000001E-2</v>
      </c>
      <c r="P230"/>
      <c r="Q230">
        <v>0</v>
      </c>
      <c r="R230">
        <v>1</v>
      </c>
      <c r="S230">
        <v>0</v>
      </c>
      <c r="T230">
        <v>0</v>
      </c>
      <c r="U230"/>
      <c r="V230">
        <v>0</v>
      </c>
      <c r="W230"/>
      <c r="X230"/>
      <c r="Y230" s="35">
        <v>44477</v>
      </c>
      <c r="Z230" s="31">
        <v>5.0034722222222223E-2</v>
      </c>
      <c r="AA230"/>
      <c r="AB230" s="8">
        <v>1</v>
      </c>
      <c r="AC230" s="2"/>
      <c r="AD230" s="2">
        <v>7.0516321718319591E-2</v>
      </c>
      <c r="AE230" s="2">
        <v>2.4807093224095279E-2</v>
      </c>
      <c r="AF230" s="2">
        <v>-4.5709228494224312E-2</v>
      </c>
      <c r="AG230" s="2">
        <v>4.2876236496014838E-2</v>
      </c>
      <c r="AH230" s="6"/>
      <c r="AI230" s="6"/>
      <c r="AJ230" s="6">
        <v>91.429033419156809</v>
      </c>
      <c r="AK230" s="6"/>
      <c r="AL230" s="6"/>
      <c r="AM230" s="6"/>
      <c r="AN230" s="6"/>
      <c r="AO230" s="6">
        <v>33.92106016059256</v>
      </c>
      <c r="AP230" s="6"/>
      <c r="AQ230" s="6"/>
      <c r="AR230" s="6"/>
      <c r="AS230" s="6"/>
      <c r="AT230" s="6">
        <v>293.63031916316186</v>
      </c>
      <c r="AU230" s="6"/>
      <c r="AV230" s="6"/>
      <c r="AW230" s="6"/>
      <c r="AX230" s="6"/>
      <c r="AY230" s="6">
        <v>22.115646214974163</v>
      </c>
      <c r="AZ230" s="6"/>
      <c r="BA230" s="6"/>
      <c r="BC230" s="6">
        <v>4.8393477404083701E-2</v>
      </c>
      <c r="BD230" s="6">
        <v>2.9873857875156087E-2</v>
      </c>
      <c r="BE230" s="6">
        <v>-1.8519619528927611E-2</v>
      </c>
      <c r="BF230" s="6">
        <v>3.8607128517652613E-2</v>
      </c>
      <c r="BG230" s="6"/>
      <c r="BH230" s="1">
        <v>67</v>
      </c>
      <c r="BI230" s="1">
        <v>200</v>
      </c>
      <c r="BJ230" s="1">
        <v>2</v>
      </c>
      <c r="BK230" s="1">
        <f t="shared" ref="BK230:BK284" si="6">IF(BJ230&gt;1,I230,#N/A)</f>
        <v>287</v>
      </c>
      <c r="BL230" s="1">
        <f t="shared" ref="BL230:BL285" si="7">IF(BJ230&gt;1,J230,#N/A)</f>
        <v>453</v>
      </c>
      <c r="BM230" s="36"/>
      <c r="BN230" s="37"/>
      <c r="BO230" s="15"/>
      <c r="BP230" s="1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</row>
    <row r="231" spans="1:133" s="8" customFormat="1">
      <c r="A231">
        <v>60</v>
      </c>
      <c r="B231">
        <v>3</v>
      </c>
      <c r="C231" t="s">
        <v>806</v>
      </c>
      <c r="D231" t="s">
        <v>25</v>
      </c>
      <c r="E231"/>
      <c r="F231"/>
      <c r="G231">
        <v>0.5</v>
      </c>
      <c r="H231">
        <v>0.5</v>
      </c>
      <c r="I231">
        <v>254</v>
      </c>
      <c r="J231">
        <v>461</v>
      </c>
      <c r="K231"/>
      <c r="L231">
        <v>176</v>
      </c>
      <c r="M231">
        <v>0.61</v>
      </c>
      <c r="N231">
        <v>0.66900000000000004</v>
      </c>
      <c r="O231">
        <v>5.8999999999999997E-2</v>
      </c>
      <c r="P231"/>
      <c r="Q231">
        <v>0</v>
      </c>
      <c r="R231">
        <v>1</v>
      </c>
      <c r="S231">
        <v>0</v>
      </c>
      <c r="T231">
        <v>0</v>
      </c>
      <c r="U231"/>
      <c r="V231">
        <v>0</v>
      </c>
      <c r="W231"/>
      <c r="X231"/>
      <c r="Y231" s="35">
        <v>44477</v>
      </c>
      <c r="Z231" s="31">
        <v>5.62037037037037E-2</v>
      </c>
      <c r="AA231"/>
      <c r="AB231" s="8">
        <v>1</v>
      </c>
      <c r="AC231" s="2"/>
      <c r="AD231" s="2">
        <v>2.6270633089847804E-2</v>
      </c>
      <c r="AE231" s="2">
        <v>3.4940622526216894E-2</v>
      </c>
      <c r="AF231" s="2">
        <v>8.6699894363690896E-3</v>
      </c>
      <c r="AG231" s="2">
        <v>3.4338020539290387E-2</v>
      </c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C231" s="6"/>
      <c r="BD231" s="6"/>
      <c r="BE231" s="6"/>
      <c r="BF231" s="6"/>
      <c r="BG231" s="6"/>
      <c r="BH231" s="1"/>
      <c r="BI231" s="1">
        <v>201</v>
      </c>
      <c r="BJ231" s="1">
        <v>3</v>
      </c>
      <c r="BK231" s="1">
        <f t="shared" si="6"/>
        <v>254</v>
      </c>
      <c r="BL231" s="1">
        <f t="shared" si="7"/>
        <v>461</v>
      </c>
      <c r="BM231" s="36"/>
      <c r="BN231" s="37"/>
      <c r="BO231" s="15"/>
      <c r="BP231" s="1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</row>
    <row r="232" spans="1:133" s="8" customFormat="1">
      <c r="A232">
        <v>100</v>
      </c>
      <c r="B232">
        <v>3</v>
      </c>
      <c r="C232" t="s">
        <v>806</v>
      </c>
      <c r="D232" t="s">
        <v>25</v>
      </c>
      <c r="E232"/>
      <c r="F232"/>
      <c r="G232">
        <v>0.5</v>
      </c>
      <c r="H232">
        <v>0.5</v>
      </c>
      <c r="I232">
        <v>1082</v>
      </c>
      <c r="J232">
        <v>526</v>
      </c>
      <c r="K232"/>
      <c r="L232">
        <v>182</v>
      </c>
      <c r="M232">
        <v>1.2450000000000001</v>
      </c>
      <c r="N232">
        <v>0.72399999999999998</v>
      </c>
      <c r="O232">
        <v>0</v>
      </c>
      <c r="P232"/>
      <c r="Q232">
        <v>0</v>
      </c>
      <c r="R232">
        <v>1</v>
      </c>
      <c r="S232">
        <v>0</v>
      </c>
      <c r="T232">
        <v>0</v>
      </c>
      <c r="U232"/>
      <c r="V232">
        <v>0</v>
      </c>
      <c r="W232"/>
      <c r="X232"/>
      <c r="Y232" s="35">
        <v>44477</v>
      </c>
      <c r="Z232" s="31">
        <v>0.39104166666666668</v>
      </c>
      <c r="AA232"/>
      <c r="AB232" s="8">
        <v>1</v>
      </c>
      <c r="AC232" s="2"/>
      <c r="AD232" s="2">
        <v>1.1364351841315028</v>
      </c>
      <c r="AE232" s="2">
        <v>0.11727554810595452</v>
      </c>
      <c r="AF232" s="2">
        <v>-1.0191596360255484</v>
      </c>
      <c r="AG232" s="2">
        <v>3.5102636893623917E-2</v>
      </c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C232" s="6"/>
      <c r="BD232" s="6"/>
      <c r="BE232" s="6"/>
      <c r="BF232" s="6"/>
      <c r="BG232" s="6"/>
      <c r="BH232" s="1"/>
      <c r="BI232" s="1">
        <v>202</v>
      </c>
      <c r="BJ232" s="1">
        <v>1</v>
      </c>
      <c r="BK232" s="1" t="e">
        <f t="shared" si="6"/>
        <v>#N/A</v>
      </c>
      <c r="BL232" s="1" t="e">
        <f t="shared" si="7"/>
        <v>#N/A</v>
      </c>
      <c r="BM232" s="36"/>
      <c r="BN232" s="37"/>
      <c r="BO232" s="15"/>
      <c r="BP232" s="1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</row>
    <row r="233" spans="1:133" s="8" customFormat="1">
      <c r="A233">
        <v>101</v>
      </c>
      <c r="B233">
        <v>3</v>
      </c>
      <c r="C233" t="s">
        <v>806</v>
      </c>
      <c r="D233" t="s">
        <v>25</v>
      </c>
      <c r="E233"/>
      <c r="F233"/>
      <c r="G233">
        <v>0.5</v>
      </c>
      <c r="H233">
        <v>0.5</v>
      </c>
      <c r="I233">
        <v>210</v>
      </c>
      <c r="J233">
        <v>550</v>
      </c>
      <c r="K233"/>
      <c r="L233">
        <v>242</v>
      </c>
      <c r="M233">
        <v>0.57599999999999996</v>
      </c>
      <c r="N233">
        <v>0.745</v>
      </c>
      <c r="O233">
        <v>0.16900000000000001</v>
      </c>
      <c r="P233"/>
      <c r="Q233">
        <v>0</v>
      </c>
      <c r="R233">
        <v>1</v>
      </c>
      <c r="S233">
        <v>0</v>
      </c>
      <c r="T233">
        <v>0</v>
      </c>
      <c r="U233"/>
      <c r="V233">
        <v>0</v>
      </c>
      <c r="W233"/>
      <c r="X233"/>
      <c r="Y233" s="35">
        <v>44477</v>
      </c>
      <c r="Z233" s="31">
        <v>0.39673611111111112</v>
      </c>
      <c r="AA233"/>
      <c r="AB233" s="8">
        <v>1</v>
      </c>
      <c r="AC233" s="2"/>
      <c r="AD233" s="2">
        <v>-3.2723618414781205E-2</v>
      </c>
      <c r="AE233" s="2">
        <v>0.14767613601231916</v>
      </c>
      <c r="AF233" s="2">
        <v>0.18039975442710038</v>
      </c>
      <c r="AG233" s="2">
        <v>4.274880043695925E-2</v>
      </c>
      <c r="AH233" s="6"/>
      <c r="AI233" s="6"/>
      <c r="AJ233" s="6">
        <v>62.135602262592791</v>
      </c>
      <c r="AK233" s="6"/>
      <c r="AL233" s="6"/>
      <c r="AM233" s="6"/>
      <c r="AN233" s="6"/>
      <c r="AO233" s="6">
        <v>41.414654806501041</v>
      </c>
      <c r="AP233" s="6"/>
      <c r="AQ233" s="6"/>
      <c r="AR233" s="6"/>
      <c r="AS233" s="6"/>
      <c r="AT233" s="6">
        <v>12.466851476361576</v>
      </c>
      <c r="AU233" s="6"/>
      <c r="AV233" s="6"/>
      <c r="AW233" s="6"/>
      <c r="AX233" s="6"/>
      <c r="AY233" s="6">
        <v>0.59443677649941618</v>
      </c>
      <c r="AZ233" s="6"/>
      <c r="BA233" s="6"/>
      <c r="BC233" s="6">
        <v>-4.7472181290938456E-2</v>
      </c>
      <c r="BD233" s="6">
        <v>0.12234231275701528</v>
      </c>
      <c r="BE233" s="6">
        <v>0.16981449404795373</v>
      </c>
      <c r="BF233" s="6">
        <v>4.2876236496014838E-2</v>
      </c>
      <c r="BG233" s="6"/>
      <c r="BH233" s="1">
        <v>68</v>
      </c>
      <c r="BI233" s="1">
        <v>203</v>
      </c>
      <c r="BJ233" s="1">
        <v>2</v>
      </c>
      <c r="BK233" s="1">
        <f t="shared" si="6"/>
        <v>210</v>
      </c>
      <c r="BL233" s="1">
        <f t="shared" si="7"/>
        <v>550</v>
      </c>
      <c r="BM233" s="36"/>
      <c r="BN233" s="37"/>
      <c r="BO233" s="15"/>
      <c r="BP233" s="1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</row>
    <row r="234" spans="1:133" s="8" customFormat="1">
      <c r="A234">
        <v>102</v>
      </c>
      <c r="B234">
        <v>3</v>
      </c>
      <c r="C234" t="s">
        <v>806</v>
      </c>
      <c r="D234" t="s">
        <v>25</v>
      </c>
      <c r="E234"/>
      <c r="F234"/>
      <c r="G234">
        <v>0.5</v>
      </c>
      <c r="H234">
        <v>0.5</v>
      </c>
      <c r="I234">
        <v>188</v>
      </c>
      <c r="J234">
        <v>510</v>
      </c>
      <c r="K234"/>
      <c r="L234">
        <v>244</v>
      </c>
      <c r="M234">
        <v>0.55900000000000005</v>
      </c>
      <c r="N234">
        <v>0.71099999999999997</v>
      </c>
      <c r="O234">
        <v>0.152</v>
      </c>
      <c r="P234"/>
      <c r="Q234">
        <v>0</v>
      </c>
      <c r="R234">
        <v>1</v>
      </c>
      <c r="S234">
        <v>0</v>
      </c>
      <c r="T234">
        <v>0</v>
      </c>
      <c r="U234"/>
      <c r="V234">
        <v>0</v>
      </c>
      <c r="W234"/>
      <c r="X234"/>
      <c r="Y234" s="35">
        <v>44477</v>
      </c>
      <c r="Z234" s="31">
        <v>0.40278935185185188</v>
      </c>
      <c r="AA234"/>
      <c r="AB234" s="8">
        <v>1</v>
      </c>
      <c r="AC234" s="2"/>
      <c r="AD234" s="2">
        <v>-6.2220744167095714E-2</v>
      </c>
      <c r="AE234" s="2">
        <v>9.7008489501711398E-2</v>
      </c>
      <c r="AF234" s="2">
        <v>0.15922923366880712</v>
      </c>
      <c r="AG234" s="2">
        <v>4.3003672555070427E-2</v>
      </c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C234" s="6"/>
      <c r="BD234" s="6"/>
      <c r="BE234" s="6"/>
      <c r="BF234" s="6"/>
      <c r="BG234" s="6"/>
      <c r="BH234" s="1"/>
      <c r="BI234" s="1">
        <v>204</v>
      </c>
      <c r="BJ234" s="1">
        <v>3</v>
      </c>
      <c r="BK234" s="1">
        <f t="shared" si="6"/>
        <v>188</v>
      </c>
      <c r="BL234" s="1">
        <f t="shared" si="7"/>
        <v>510</v>
      </c>
      <c r="BM234" s="36"/>
      <c r="BN234" s="37"/>
      <c r="BO234" s="15"/>
      <c r="BP234" s="1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</row>
    <row r="235" spans="1:133" s="8" customFormat="1">
      <c r="A235">
        <v>58</v>
      </c>
      <c r="B235">
        <v>3</v>
      </c>
      <c r="C235" t="s">
        <v>806</v>
      </c>
      <c r="D235" t="s">
        <v>25</v>
      </c>
      <c r="E235"/>
      <c r="F235"/>
      <c r="G235">
        <v>0.5</v>
      </c>
      <c r="H235">
        <v>0.5</v>
      </c>
      <c r="I235">
        <v>1075</v>
      </c>
      <c r="J235">
        <v>375</v>
      </c>
      <c r="K235"/>
      <c r="L235">
        <v>114</v>
      </c>
      <c r="M235">
        <v>1.2390000000000001</v>
      </c>
      <c r="N235">
        <v>0.59599999999999997</v>
      </c>
      <c r="O235">
        <v>0</v>
      </c>
      <c r="P235"/>
      <c r="Q235">
        <v>0</v>
      </c>
      <c r="R235">
        <v>1</v>
      </c>
      <c r="S235">
        <v>0</v>
      </c>
      <c r="T235">
        <v>0</v>
      </c>
      <c r="U235"/>
      <c r="V235">
        <v>0</v>
      </c>
      <c r="W235"/>
      <c r="X235"/>
      <c r="Y235" s="35">
        <v>44477</v>
      </c>
      <c r="Z235" s="31">
        <v>0.95082175925925927</v>
      </c>
      <c r="AA235"/>
      <c r="AB235" s="8">
        <v>1</v>
      </c>
      <c r="AC235" s="2"/>
      <c r="AD235" s="2">
        <v>1.1007815298996109</v>
      </c>
      <c r="AE235" s="2">
        <v>-7.6400199428231327E-2</v>
      </c>
      <c r="AF235" s="2">
        <v>-1.1771817293278422</v>
      </c>
      <c r="AG235" s="2">
        <v>1.5031215418719588E-3</v>
      </c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C235" s="6"/>
      <c r="BD235" s="6"/>
      <c r="BE235" s="6"/>
      <c r="BF235" s="6"/>
      <c r="BG235" s="6"/>
      <c r="BH235" s="1"/>
      <c r="BI235" s="1">
        <v>205</v>
      </c>
      <c r="BJ235" s="1">
        <v>1</v>
      </c>
      <c r="BK235" s="1" t="e">
        <f t="shared" si="6"/>
        <v>#N/A</v>
      </c>
      <c r="BL235" s="1" t="e">
        <f t="shared" si="7"/>
        <v>#N/A</v>
      </c>
      <c r="BM235" s="36"/>
      <c r="BN235" s="37"/>
      <c r="BO235" s="15"/>
      <c r="BP235" s="1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</row>
    <row r="236" spans="1:133" s="8" customFormat="1">
      <c r="A236">
        <v>59</v>
      </c>
      <c r="B236">
        <v>3</v>
      </c>
      <c r="C236" t="s">
        <v>806</v>
      </c>
      <c r="D236" t="s">
        <v>25</v>
      </c>
      <c r="E236"/>
      <c r="F236"/>
      <c r="G236">
        <v>0.5</v>
      </c>
      <c r="H236">
        <v>0.5</v>
      </c>
      <c r="I236">
        <v>177</v>
      </c>
      <c r="J236">
        <v>399</v>
      </c>
      <c r="K236"/>
      <c r="L236">
        <v>128</v>
      </c>
      <c r="M236">
        <v>0.55100000000000005</v>
      </c>
      <c r="N236">
        <v>0.61599999999999999</v>
      </c>
      <c r="O236">
        <v>6.5000000000000002E-2</v>
      </c>
      <c r="P236"/>
      <c r="Q236">
        <v>0</v>
      </c>
      <c r="R236">
        <v>1</v>
      </c>
      <c r="S236">
        <v>0</v>
      </c>
      <c r="T236">
        <v>0</v>
      </c>
      <c r="U236"/>
      <c r="V236">
        <v>0</v>
      </c>
      <c r="W236"/>
      <c r="X236"/>
      <c r="Y236" s="35">
        <v>44477</v>
      </c>
      <c r="Z236" s="31">
        <v>0.95637731481481481</v>
      </c>
      <c r="AA236"/>
      <c r="AB236" s="8">
        <v>1</v>
      </c>
      <c r="AC236" s="2"/>
      <c r="AD236" s="2">
        <v>-4.6122559897359354E-2</v>
      </c>
      <c r="AE236" s="2">
        <v>-4.6899602123788638E-2</v>
      </c>
      <c r="AF236" s="2">
        <v>-7.7704222642928367E-4</v>
      </c>
      <c r="AG236" s="2">
        <v>3.1939308447522861E-3</v>
      </c>
      <c r="AH236" s="6"/>
      <c r="AI236" s="6"/>
      <c r="AJ236" s="6">
        <v>18.119813967099912</v>
      </c>
      <c r="AK236" s="6"/>
      <c r="AL236" s="6"/>
      <c r="AM236" s="6"/>
      <c r="AN236" s="6"/>
      <c r="AO236" s="6">
        <v>46.319758295024386</v>
      </c>
      <c r="AP236" s="6"/>
      <c r="AQ236" s="6"/>
      <c r="AR236" s="6"/>
      <c r="AS236" s="6"/>
      <c r="AT236" s="6">
        <v>191.70901729361108</v>
      </c>
      <c r="AU236" s="6"/>
      <c r="AV236" s="6"/>
      <c r="AW236" s="6"/>
      <c r="AX236" s="6"/>
      <c r="AY236" s="6">
        <v>283.21017650706494</v>
      </c>
      <c r="AZ236" s="6"/>
      <c r="BA236" s="6"/>
      <c r="BC236" s="6">
        <v>-4.2291031757725819E-2</v>
      </c>
      <c r="BD236" s="6">
        <v>-6.1035304998834083E-2</v>
      </c>
      <c r="BE236" s="6">
        <v>-1.8744273241108257E-2</v>
      </c>
      <c r="BF236" s="6">
        <v>1.3219634022776372E-3</v>
      </c>
      <c r="BG236" s="6"/>
      <c r="BH236" s="1">
        <v>69</v>
      </c>
      <c r="BI236" s="1">
        <v>206</v>
      </c>
      <c r="BJ236" s="1">
        <v>2</v>
      </c>
      <c r="BK236" s="1">
        <f t="shared" si="6"/>
        <v>177</v>
      </c>
      <c r="BL236" s="1">
        <f t="shared" si="7"/>
        <v>399</v>
      </c>
      <c r="BM236" s="36"/>
      <c r="BN236" s="37"/>
      <c r="BO236" s="15"/>
      <c r="BP236" s="1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</row>
    <row r="237" spans="1:133" s="8" customFormat="1">
      <c r="A237">
        <v>60</v>
      </c>
      <c r="B237">
        <v>3</v>
      </c>
      <c r="C237" t="s">
        <v>806</v>
      </c>
      <c r="D237" t="s">
        <v>25</v>
      </c>
      <c r="E237"/>
      <c r="F237"/>
      <c r="G237">
        <v>0.5</v>
      </c>
      <c r="H237">
        <v>0.5</v>
      </c>
      <c r="I237">
        <v>183</v>
      </c>
      <c r="J237">
        <v>376</v>
      </c>
      <c r="K237"/>
      <c r="L237">
        <v>97</v>
      </c>
      <c r="M237">
        <v>0.55500000000000005</v>
      </c>
      <c r="N237">
        <v>0.59699999999999998</v>
      </c>
      <c r="O237">
        <v>4.2000000000000003E-2</v>
      </c>
      <c r="P237"/>
      <c r="Q237">
        <v>0</v>
      </c>
      <c r="R237">
        <v>1</v>
      </c>
      <c r="S237">
        <v>0</v>
      </c>
      <c r="T237">
        <v>0</v>
      </c>
      <c r="U237"/>
      <c r="V237">
        <v>0</v>
      </c>
      <c r="W237"/>
      <c r="X237"/>
      <c r="Y237" s="35">
        <v>44477</v>
      </c>
      <c r="Z237" s="31">
        <v>0.96233796296296292</v>
      </c>
      <c r="AA237"/>
      <c r="AB237" s="8">
        <v>1</v>
      </c>
      <c r="AC237" s="2"/>
      <c r="AD237" s="2">
        <v>-3.8459503618092292E-2</v>
      </c>
      <c r="AE237" s="2">
        <v>-7.5171007873879522E-2</v>
      </c>
      <c r="AF237" s="2">
        <v>-3.6711504255787231E-2</v>
      </c>
      <c r="AG237" s="2">
        <v>-5.5000404019701151E-4</v>
      </c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C237" s="6"/>
      <c r="BD237" s="6"/>
      <c r="BE237" s="6"/>
      <c r="BF237" s="6"/>
      <c r="BG237" s="6"/>
      <c r="BH237" s="1"/>
      <c r="BI237" s="1">
        <v>207</v>
      </c>
      <c r="BJ237" s="1">
        <v>3</v>
      </c>
      <c r="BK237" s="1">
        <f t="shared" si="6"/>
        <v>183</v>
      </c>
      <c r="BL237" s="1">
        <f t="shared" si="7"/>
        <v>376</v>
      </c>
      <c r="BM237" s="36"/>
      <c r="BN237" s="37"/>
      <c r="BO237" s="15"/>
      <c r="BP237" s="1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</row>
    <row r="238" spans="1:133" s="8" customFormat="1">
      <c r="A238">
        <v>100</v>
      </c>
      <c r="B238">
        <v>3</v>
      </c>
      <c r="C238" t="s">
        <v>806</v>
      </c>
      <c r="D238" t="s">
        <v>25</v>
      </c>
      <c r="E238"/>
      <c r="F238"/>
      <c r="G238">
        <v>0.5</v>
      </c>
      <c r="H238">
        <v>0.5</v>
      </c>
      <c r="I238">
        <v>1515</v>
      </c>
      <c r="J238">
        <v>388</v>
      </c>
      <c r="K238"/>
      <c r="L238">
        <v>325</v>
      </c>
      <c r="M238">
        <v>1.577</v>
      </c>
      <c r="N238">
        <v>0.60699999999999998</v>
      </c>
      <c r="O238">
        <v>0</v>
      </c>
      <c r="P238"/>
      <c r="Q238">
        <v>0</v>
      </c>
      <c r="R238">
        <v>1</v>
      </c>
      <c r="S238">
        <v>0</v>
      </c>
      <c r="T238">
        <v>0</v>
      </c>
      <c r="U238"/>
      <c r="V238">
        <v>0</v>
      </c>
      <c r="W238"/>
      <c r="X238"/>
      <c r="Y238" s="35">
        <v>44478</v>
      </c>
      <c r="Z238" s="31">
        <v>0.29085648148148152</v>
      </c>
      <c r="AA238"/>
      <c r="AB238" s="8">
        <v>1</v>
      </c>
      <c r="AC238" s="2"/>
      <c r="AD238" s="2">
        <v>1.6627389903791954</v>
      </c>
      <c r="AE238" s="2">
        <v>-6.0420709221658229E-2</v>
      </c>
      <c r="AF238" s="2">
        <v>-1.7231596996008536</v>
      </c>
      <c r="AG238" s="2">
        <v>2.6986033178139756E-2</v>
      </c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C238" s="6"/>
      <c r="BD238" s="6"/>
      <c r="BE238" s="6"/>
      <c r="BF238" s="6"/>
      <c r="BG238" s="6"/>
      <c r="BH238" s="1"/>
      <c r="BI238" s="1">
        <v>208</v>
      </c>
      <c r="BJ238" s="1">
        <v>1</v>
      </c>
      <c r="BK238" s="1" t="e">
        <f t="shared" si="6"/>
        <v>#N/A</v>
      </c>
      <c r="BL238" s="1" t="e">
        <f t="shared" si="7"/>
        <v>#N/A</v>
      </c>
      <c r="BM238" s="36"/>
      <c r="BN238" s="37"/>
      <c r="BO238" s="15"/>
      <c r="BP238" s="1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</row>
    <row r="239" spans="1:133" s="8" customFormat="1">
      <c r="A239">
        <v>101</v>
      </c>
      <c r="B239">
        <v>3</v>
      </c>
      <c r="C239" t="s">
        <v>806</v>
      </c>
      <c r="D239" t="s">
        <v>25</v>
      </c>
      <c r="E239"/>
      <c r="F239"/>
      <c r="G239">
        <v>0.5</v>
      </c>
      <c r="H239">
        <v>0.5</v>
      </c>
      <c r="I239">
        <v>264</v>
      </c>
      <c r="J239">
        <v>417</v>
      </c>
      <c r="K239"/>
      <c r="L239">
        <v>245</v>
      </c>
      <c r="M239">
        <v>0.61799999999999999</v>
      </c>
      <c r="N239">
        <v>0.63200000000000001</v>
      </c>
      <c r="O239">
        <v>1.4E-2</v>
      </c>
      <c r="P239"/>
      <c r="Q239">
        <v>0</v>
      </c>
      <c r="R239">
        <v>1</v>
      </c>
      <c r="S239">
        <v>0</v>
      </c>
      <c r="T239">
        <v>0</v>
      </c>
      <c r="U239"/>
      <c r="V239">
        <v>0</v>
      </c>
      <c r="W239"/>
      <c r="X239"/>
      <c r="Y239" s="35">
        <v>44478</v>
      </c>
      <c r="Z239" s="31">
        <v>0.29640046296296296</v>
      </c>
      <c r="AA239"/>
      <c r="AB239" s="8">
        <v>1</v>
      </c>
      <c r="AC239" s="2"/>
      <c r="AD239" s="2">
        <v>6.4991756152013053E-2</v>
      </c>
      <c r="AE239" s="2">
        <v>-2.4774154145456685E-2</v>
      </c>
      <c r="AF239" s="2">
        <v>-8.9765910297469734E-2</v>
      </c>
      <c r="AG239" s="2">
        <v>1.7324265733109311E-2</v>
      </c>
      <c r="AH239" s="6"/>
      <c r="AI239" s="6"/>
      <c r="AJ239" s="6">
        <v>114.24309673193939</v>
      </c>
      <c r="AK239" s="6"/>
      <c r="AL239" s="6"/>
      <c r="AM239" s="6"/>
      <c r="AN239" s="6"/>
      <c r="AO239" s="6">
        <v>0</v>
      </c>
      <c r="AP239" s="6"/>
      <c r="AQ239" s="6"/>
      <c r="AR239" s="6"/>
      <c r="AS239" s="6"/>
      <c r="AT239" s="6">
        <v>71.449702277508422</v>
      </c>
      <c r="AU239" s="6"/>
      <c r="AV239" s="6"/>
      <c r="AW239" s="6"/>
      <c r="AX239" s="6"/>
      <c r="AY239" s="6">
        <v>14.184827700706174</v>
      </c>
      <c r="AZ239" s="6"/>
      <c r="BA239" s="6"/>
      <c r="BC239" s="6">
        <v>4.1363999290939618E-2</v>
      </c>
      <c r="BD239" s="6">
        <v>-2.4774154145456685E-2</v>
      </c>
      <c r="BE239" s="6">
        <v>-6.6138153436396299E-2</v>
      </c>
      <c r="BF239" s="6">
        <v>1.6176930849011947E-2</v>
      </c>
      <c r="BG239" s="6"/>
      <c r="BH239" s="1">
        <v>70</v>
      </c>
      <c r="BI239" s="1">
        <v>209</v>
      </c>
      <c r="BJ239" s="1">
        <v>2</v>
      </c>
      <c r="BK239" s="1">
        <f t="shared" si="6"/>
        <v>264</v>
      </c>
      <c r="BL239" s="1">
        <f t="shared" si="7"/>
        <v>417</v>
      </c>
      <c r="BM239" s="36"/>
      <c r="BN239" s="37"/>
      <c r="BO239" s="15"/>
      <c r="BP239" s="1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</row>
    <row r="240" spans="1:133" s="8" customFormat="1">
      <c r="A240">
        <v>102</v>
      </c>
      <c r="B240">
        <v>3</v>
      </c>
      <c r="C240" t="s">
        <v>806</v>
      </c>
      <c r="D240" t="s">
        <v>25</v>
      </c>
      <c r="E240"/>
      <c r="F240"/>
      <c r="G240">
        <v>0.5</v>
      </c>
      <c r="H240">
        <v>0.5</v>
      </c>
      <c r="I240">
        <v>227</v>
      </c>
      <c r="J240">
        <v>417</v>
      </c>
      <c r="K240"/>
      <c r="L240">
        <v>226</v>
      </c>
      <c r="M240">
        <v>0.58899999999999997</v>
      </c>
      <c r="N240">
        <v>0.63200000000000001</v>
      </c>
      <c r="O240">
        <v>4.2999999999999997E-2</v>
      </c>
      <c r="P240"/>
      <c r="Q240">
        <v>0</v>
      </c>
      <c r="R240">
        <v>1</v>
      </c>
      <c r="S240">
        <v>0</v>
      </c>
      <c r="T240">
        <v>0</v>
      </c>
      <c r="U240"/>
      <c r="V240">
        <v>0</v>
      </c>
      <c r="W240"/>
      <c r="X240"/>
      <c r="Y240" s="35">
        <v>44478</v>
      </c>
      <c r="Z240" s="31">
        <v>0.30239583333333336</v>
      </c>
      <c r="AA240"/>
      <c r="AB240" s="8">
        <v>1</v>
      </c>
      <c r="AC240" s="2"/>
      <c r="AD240" s="2">
        <v>1.7736242429866187E-2</v>
      </c>
      <c r="AE240" s="2">
        <v>-2.4774154145456685E-2</v>
      </c>
      <c r="AF240" s="2">
        <v>-4.2510396575322872E-2</v>
      </c>
      <c r="AG240" s="2">
        <v>1.5029595964914582E-2</v>
      </c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C240" s="6"/>
      <c r="BD240" s="6"/>
      <c r="BE240" s="6"/>
      <c r="BF240" s="6"/>
      <c r="BG240" s="6"/>
      <c r="BH240" s="1"/>
      <c r="BI240" s="1">
        <v>210</v>
      </c>
      <c r="BJ240" s="1">
        <v>3</v>
      </c>
      <c r="BK240" s="1">
        <f t="shared" si="6"/>
        <v>227</v>
      </c>
      <c r="BL240" s="1">
        <f t="shared" si="7"/>
        <v>417</v>
      </c>
      <c r="BM240" s="36"/>
      <c r="BN240" s="37"/>
      <c r="BO240" s="15"/>
      <c r="BP240" s="1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</row>
    <row r="241" spans="1:133" s="8" customFormat="1">
      <c r="A241">
        <v>58</v>
      </c>
      <c r="B241">
        <v>3</v>
      </c>
      <c r="C241" t="s">
        <v>806</v>
      </c>
      <c r="D241" t="s">
        <v>25</v>
      </c>
      <c r="E241"/>
      <c r="F241"/>
      <c r="G241">
        <v>0.5</v>
      </c>
      <c r="H241">
        <v>0.5</v>
      </c>
      <c r="I241">
        <v>1361</v>
      </c>
      <c r="J241">
        <v>415</v>
      </c>
      <c r="K241"/>
      <c r="L241">
        <v>142</v>
      </c>
      <c r="M241">
        <v>1.4590000000000001</v>
      </c>
      <c r="N241">
        <v>0.63</v>
      </c>
      <c r="O241">
        <v>0</v>
      </c>
      <c r="P241"/>
      <c r="Q241">
        <v>0</v>
      </c>
      <c r="R241">
        <v>1</v>
      </c>
      <c r="S241">
        <v>0</v>
      </c>
      <c r="T241">
        <v>0</v>
      </c>
      <c r="U241"/>
      <c r="V241">
        <v>0</v>
      </c>
      <c r="W241"/>
      <c r="X241"/>
      <c r="Y241" s="35">
        <v>44540</v>
      </c>
      <c r="Z241" s="31">
        <v>6.6631944444444438E-2</v>
      </c>
      <c r="AA241"/>
      <c r="AB241" s="8">
        <v>1</v>
      </c>
      <c r="AC241" s="2"/>
      <c r="AD241" s="2">
        <v>0.88146183871024697</v>
      </c>
      <c r="AE241" s="2">
        <v>-0.30544296233608265</v>
      </c>
      <c r="AF241" s="2">
        <v>-1.1869048010463297</v>
      </c>
      <c r="AG241" s="2">
        <v>-1.2581874577188729E-2</v>
      </c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C241" s="6"/>
      <c r="BD241" s="6"/>
      <c r="BE241" s="6"/>
      <c r="BF241" s="6"/>
      <c r="BG241" s="6"/>
      <c r="BH241" s="1"/>
      <c r="BI241" s="1">
        <v>211</v>
      </c>
      <c r="BJ241" s="1">
        <v>1</v>
      </c>
      <c r="BK241" s="1" t="e">
        <f t="shared" si="6"/>
        <v>#N/A</v>
      </c>
      <c r="BL241" s="1" t="e">
        <f t="shared" si="7"/>
        <v>#N/A</v>
      </c>
      <c r="BM241" s="36"/>
      <c r="BN241" s="37"/>
      <c r="BO241" s="15"/>
      <c r="BP241" s="1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  <c r="EC241" s="15"/>
    </row>
    <row r="242" spans="1:133" s="8" customFormat="1">
      <c r="A242">
        <v>59</v>
      </c>
      <c r="B242">
        <v>3</v>
      </c>
      <c r="C242" t="s">
        <v>806</v>
      </c>
      <c r="D242" t="s">
        <v>25</v>
      </c>
      <c r="E242"/>
      <c r="F242"/>
      <c r="G242">
        <v>0.5</v>
      </c>
      <c r="H242">
        <v>0.5</v>
      </c>
      <c r="I242">
        <v>222</v>
      </c>
      <c r="J242">
        <v>456</v>
      </c>
      <c r="K242"/>
      <c r="L242">
        <v>173</v>
      </c>
      <c r="M242">
        <v>0.58499999999999996</v>
      </c>
      <c r="N242">
        <v>0.66500000000000004</v>
      </c>
      <c r="O242">
        <v>0.08</v>
      </c>
      <c r="P242"/>
      <c r="Q242">
        <v>0</v>
      </c>
      <c r="R242">
        <v>1</v>
      </c>
      <c r="S242">
        <v>0</v>
      </c>
      <c r="T242">
        <v>0</v>
      </c>
      <c r="U242"/>
      <c r="V242">
        <v>0</v>
      </c>
      <c r="W242"/>
      <c r="X242"/>
      <c r="Y242" s="35">
        <v>44540</v>
      </c>
      <c r="Z242" s="31">
        <v>7.1631944444444443E-2</v>
      </c>
      <c r="AA242"/>
      <c r="AB242" s="8">
        <v>1</v>
      </c>
      <c r="AC242" s="2"/>
      <c r="AD242" s="2">
        <v>-0.24627635322236674</v>
      </c>
      <c r="AE242" s="2">
        <v>-0.26623877198991891</v>
      </c>
      <c r="AF242" s="2">
        <v>-1.996241876755217E-2</v>
      </c>
      <c r="AG242" s="2">
        <v>-9.8115642859971826E-3</v>
      </c>
      <c r="AH242" s="6"/>
      <c r="AI242" s="6"/>
      <c r="AJ242" s="6">
        <v>16.590735434598205</v>
      </c>
      <c r="AK242" s="6"/>
      <c r="AL242" s="6"/>
      <c r="AM242" s="6"/>
      <c r="AN242" s="6"/>
      <c r="AO242" s="6">
        <v>8.2634879786302982</v>
      </c>
      <c r="AP242" s="6"/>
      <c r="AQ242" s="6"/>
      <c r="AR242" s="6"/>
      <c r="AS242" s="6"/>
      <c r="AT242" s="6">
        <v>235.89476214071544</v>
      </c>
      <c r="AU242" s="6"/>
      <c r="AV242" s="6"/>
      <c r="AW242" s="6"/>
      <c r="AX242" s="6"/>
      <c r="AY242" s="6">
        <v>10.547288107662592</v>
      </c>
      <c r="AZ242" s="6"/>
      <c r="BA242" s="6"/>
      <c r="BC242" s="6">
        <v>-0.26855388554763787</v>
      </c>
      <c r="BD242" s="6">
        <v>-0.27771316916440586</v>
      </c>
      <c r="BE242" s="6">
        <v>-9.1592836167679881E-3</v>
      </c>
      <c r="BF242" s="6">
        <v>-9.3200576214309393E-3</v>
      </c>
      <c r="BG242" s="6"/>
      <c r="BH242" s="1">
        <v>71</v>
      </c>
      <c r="BI242" s="1">
        <v>212</v>
      </c>
      <c r="BJ242" s="1">
        <v>2</v>
      </c>
      <c r="BK242" s="1">
        <f t="shared" si="6"/>
        <v>222</v>
      </c>
      <c r="BL242" s="1">
        <f t="shared" si="7"/>
        <v>456</v>
      </c>
      <c r="BM242" s="36"/>
      <c r="BN242" s="37"/>
      <c r="BO242" s="15"/>
      <c r="BP242" s="1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</row>
    <row r="243" spans="1:133" s="8" customFormat="1">
      <c r="A243">
        <v>60</v>
      </c>
      <c r="B243">
        <v>3</v>
      </c>
      <c r="C243" t="s">
        <v>806</v>
      </c>
      <c r="D243" t="s">
        <v>25</v>
      </c>
      <c r="E243"/>
      <c r="F243"/>
      <c r="G243">
        <v>0.5</v>
      </c>
      <c r="H243">
        <v>0.5</v>
      </c>
      <c r="I243">
        <v>177</v>
      </c>
      <c r="J243">
        <v>432</v>
      </c>
      <c r="K243"/>
      <c r="L243">
        <v>184</v>
      </c>
      <c r="M243">
        <v>0.55100000000000005</v>
      </c>
      <c r="N243">
        <v>0.64400000000000002</v>
      </c>
      <c r="O243">
        <v>9.4E-2</v>
      </c>
      <c r="P243"/>
      <c r="Q243">
        <v>0</v>
      </c>
      <c r="R243">
        <v>1</v>
      </c>
      <c r="S243">
        <v>0</v>
      </c>
      <c r="T243">
        <v>0</v>
      </c>
      <c r="U243"/>
      <c r="V243">
        <v>0</v>
      </c>
      <c r="W243"/>
      <c r="X243"/>
      <c r="Y243" s="35">
        <v>44540</v>
      </c>
      <c r="Z243" s="31">
        <v>7.7071759259259257E-2</v>
      </c>
      <c r="AA243"/>
      <c r="AB243" s="8">
        <v>1</v>
      </c>
      <c r="AC243" s="2"/>
      <c r="AD243" s="2">
        <v>-0.290831417872909</v>
      </c>
      <c r="AE243" s="2">
        <v>-0.28918756633889281</v>
      </c>
      <c r="AF243" s="2">
        <v>1.6438515340161941E-3</v>
      </c>
      <c r="AG243" s="2">
        <v>-8.8285509568646961E-3</v>
      </c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C243" s="6"/>
      <c r="BD243" s="6"/>
      <c r="BE243" s="6"/>
      <c r="BF243" s="6"/>
      <c r="BG243" s="6"/>
      <c r="BH243" s="1"/>
      <c r="BI243" s="1">
        <v>213</v>
      </c>
      <c r="BJ243" s="1">
        <v>3</v>
      </c>
      <c r="BK243" s="1">
        <f t="shared" si="6"/>
        <v>177</v>
      </c>
      <c r="BL243" s="1">
        <f t="shared" si="7"/>
        <v>432</v>
      </c>
      <c r="BM243" s="36"/>
      <c r="BN243" s="37"/>
      <c r="BO243" s="15"/>
      <c r="BP243" s="1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  <c r="EC243" s="15"/>
    </row>
    <row r="244" spans="1:133" s="8" customFormat="1">
      <c r="A244">
        <v>100</v>
      </c>
      <c r="B244">
        <v>3</v>
      </c>
      <c r="C244" t="s">
        <v>806</v>
      </c>
      <c r="D244" t="s">
        <v>25</v>
      </c>
      <c r="E244"/>
      <c r="F244"/>
      <c r="G244">
        <v>0.5</v>
      </c>
      <c r="H244">
        <v>0.5</v>
      </c>
      <c r="I244">
        <v>911</v>
      </c>
      <c r="J244">
        <v>443</v>
      </c>
      <c r="K244"/>
      <c r="L244">
        <v>293</v>
      </c>
      <c r="M244">
        <v>1.1140000000000001</v>
      </c>
      <c r="N244">
        <v>0.65400000000000003</v>
      </c>
      <c r="O244">
        <v>0</v>
      </c>
      <c r="P244"/>
      <c r="Q244">
        <v>0</v>
      </c>
      <c r="R244">
        <v>1</v>
      </c>
      <c r="S244">
        <v>0</v>
      </c>
      <c r="T244">
        <v>0</v>
      </c>
      <c r="U244"/>
      <c r="V244">
        <v>0</v>
      </c>
      <c r="W244"/>
      <c r="X244"/>
      <c r="Y244" s="35">
        <v>44540</v>
      </c>
      <c r="Z244" s="31">
        <v>0.39601851851851855</v>
      </c>
      <c r="AA244"/>
      <c r="AB244" s="8">
        <v>1</v>
      </c>
      <c r="AC244" s="2"/>
      <c r="AD244" s="2">
        <v>0.43591119220482449</v>
      </c>
      <c r="AE244" s="2">
        <v>-0.27866936892894639</v>
      </c>
      <c r="AF244" s="2">
        <v>-0.71458056113377089</v>
      </c>
      <c r="AG244" s="2">
        <v>9.1221748635719507E-4</v>
      </c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C244" s="6"/>
      <c r="BD244" s="6"/>
      <c r="BE244" s="6"/>
      <c r="BF244" s="6"/>
      <c r="BG244" s="6"/>
      <c r="BH244" s="1"/>
      <c r="BI244" s="1">
        <v>214</v>
      </c>
      <c r="BJ244" s="1">
        <v>1</v>
      </c>
      <c r="BK244" s="1" t="e">
        <f t="shared" si="6"/>
        <v>#N/A</v>
      </c>
      <c r="BL244" s="1" t="e">
        <f t="shared" si="7"/>
        <v>#N/A</v>
      </c>
      <c r="BM244" s="36"/>
      <c r="BN244" s="37"/>
      <c r="BO244" s="15"/>
      <c r="BP244" s="1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</row>
    <row r="245" spans="1:133" s="8" customFormat="1">
      <c r="A245">
        <v>101</v>
      </c>
      <c r="B245">
        <v>3</v>
      </c>
      <c r="C245" t="s">
        <v>806</v>
      </c>
      <c r="D245" t="s">
        <v>25</v>
      </c>
      <c r="E245"/>
      <c r="F245"/>
      <c r="G245">
        <v>0.5</v>
      </c>
      <c r="H245">
        <v>0.5</v>
      </c>
      <c r="I245">
        <v>154</v>
      </c>
      <c r="J245">
        <v>400</v>
      </c>
      <c r="K245"/>
      <c r="L245">
        <v>268</v>
      </c>
      <c r="M245">
        <v>0.53300000000000003</v>
      </c>
      <c r="N245">
        <v>0.61699999999999999</v>
      </c>
      <c r="O245">
        <v>8.5000000000000006E-2</v>
      </c>
      <c r="P245"/>
      <c r="Q245">
        <v>0</v>
      </c>
      <c r="R245">
        <v>1</v>
      </c>
      <c r="S245">
        <v>0</v>
      </c>
      <c r="T245">
        <v>0</v>
      </c>
      <c r="U245"/>
      <c r="V245">
        <v>0</v>
      </c>
      <c r="W245"/>
      <c r="X245"/>
      <c r="Y245" s="35">
        <v>44540</v>
      </c>
      <c r="Z245" s="31">
        <v>0.40098379629629632</v>
      </c>
      <c r="AA245"/>
      <c r="AB245" s="8">
        <v>1</v>
      </c>
      <c r="AC245" s="2"/>
      <c r="AD245" s="2">
        <v>-0.31360400647207504</v>
      </c>
      <c r="AE245" s="2">
        <v>-0.31978595880419131</v>
      </c>
      <c r="AF245" s="2">
        <v>-6.1819523321162695E-3</v>
      </c>
      <c r="AG245" s="2">
        <v>-1.3219037162166332E-3</v>
      </c>
      <c r="AH245" s="6"/>
      <c r="AI245" s="6"/>
      <c r="AJ245" s="6">
        <v>8.1759781617686116</v>
      </c>
      <c r="AK245" s="6"/>
      <c r="AL245" s="6"/>
      <c r="AM245" s="6"/>
      <c r="AN245" s="6"/>
      <c r="AO245" s="6">
        <v>6.4827968879384681</v>
      </c>
      <c r="AP245" s="6"/>
      <c r="AQ245" s="6"/>
      <c r="AR245" s="6"/>
      <c r="AS245" s="6"/>
      <c r="AT245" s="6">
        <v>271.78023466937043</v>
      </c>
      <c r="AU245" s="6"/>
      <c r="AV245" s="6"/>
      <c r="AW245" s="6"/>
      <c r="AX245" s="6"/>
      <c r="AY245" s="6">
        <v>127.47531535739434</v>
      </c>
      <c r="AZ245" s="6"/>
      <c r="BA245" s="6"/>
      <c r="BC245" s="6">
        <v>-0.32697052586723774</v>
      </c>
      <c r="BD245" s="6">
        <v>-0.30974586127651527</v>
      </c>
      <c r="BE245" s="6">
        <v>1.7224664590722472E-2</v>
      </c>
      <c r="BF245" s="6">
        <v>-3.645389766893414E-3</v>
      </c>
      <c r="BG245" s="6"/>
      <c r="BH245" s="1">
        <v>72</v>
      </c>
      <c r="BI245" s="1">
        <v>215</v>
      </c>
      <c r="BJ245" s="1">
        <v>2</v>
      </c>
      <c r="BK245" s="1">
        <f t="shared" si="6"/>
        <v>154</v>
      </c>
      <c r="BL245" s="1">
        <f t="shared" si="7"/>
        <v>400</v>
      </c>
      <c r="BM245" s="36"/>
      <c r="BN245" s="37"/>
      <c r="BO245" s="15"/>
      <c r="BP245" s="1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</row>
    <row r="246" spans="1:133" s="8" customFormat="1">
      <c r="A246">
        <v>102</v>
      </c>
      <c r="B246">
        <v>3</v>
      </c>
      <c r="C246" t="s">
        <v>806</v>
      </c>
      <c r="D246" t="s">
        <v>25</v>
      </c>
      <c r="E246"/>
      <c r="F246"/>
      <c r="G246">
        <v>0.5</v>
      </c>
      <c r="H246">
        <v>0.5</v>
      </c>
      <c r="I246">
        <v>127</v>
      </c>
      <c r="J246">
        <v>421</v>
      </c>
      <c r="K246"/>
      <c r="L246">
        <v>216</v>
      </c>
      <c r="M246">
        <v>0.51300000000000001</v>
      </c>
      <c r="N246">
        <v>0.63500000000000001</v>
      </c>
      <c r="O246">
        <v>0.122</v>
      </c>
      <c r="P246"/>
      <c r="Q246">
        <v>0</v>
      </c>
      <c r="R246">
        <v>1</v>
      </c>
      <c r="S246">
        <v>0</v>
      </c>
      <c r="T246">
        <v>0</v>
      </c>
      <c r="U246"/>
      <c r="V246">
        <v>0</v>
      </c>
      <c r="W246"/>
      <c r="X246"/>
      <c r="Y246" s="35">
        <v>44540</v>
      </c>
      <c r="Z246" s="31">
        <v>0.4064814814814815</v>
      </c>
      <c r="AA246"/>
      <c r="AB246" s="8">
        <v>1</v>
      </c>
      <c r="AC246" s="2"/>
      <c r="AD246" s="2">
        <v>-0.34033704526240038</v>
      </c>
      <c r="AE246" s="2">
        <v>-0.29970576374883917</v>
      </c>
      <c r="AF246" s="2">
        <v>4.0631281513561213E-2</v>
      </c>
      <c r="AG246" s="2">
        <v>-5.9688758175701949E-3</v>
      </c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C246" s="6"/>
      <c r="BD246" s="6"/>
      <c r="BE246" s="6"/>
      <c r="BF246" s="6"/>
      <c r="BG246" s="6"/>
      <c r="BH246" s="1"/>
      <c r="BI246" s="1">
        <v>216</v>
      </c>
      <c r="BJ246" s="1">
        <v>3</v>
      </c>
      <c r="BK246" s="1">
        <f t="shared" si="6"/>
        <v>127</v>
      </c>
      <c r="BL246" s="1">
        <f t="shared" si="7"/>
        <v>421</v>
      </c>
      <c r="BM246" s="36"/>
      <c r="BN246" s="37"/>
      <c r="BO246" s="15"/>
      <c r="BP246" s="1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</row>
    <row r="247" spans="1:133" s="8" customFormat="1">
      <c r="A247">
        <v>61</v>
      </c>
      <c r="B247">
        <v>3</v>
      </c>
      <c r="C247" t="s">
        <v>806</v>
      </c>
      <c r="D247" t="s">
        <v>25</v>
      </c>
      <c r="E247"/>
      <c r="F247"/>
      <c r="G247">
        <v>0.5</v>
      </c>
      <c r="H247">
        <v>0.5</v>
      </c>
      <c r="I247">
        <v>2132</v>
      </c>
      <c r="J247">
        <v>548</v>
      </c>
      <c r="K247"/>
      <c r="L247">
        <v>479</v>
      </c>
      <c r="M247">
        <v>2.0510000000000002</v>
      </c>
      <c r="N247">
        <v>0.74299999999999999</v>
      </c>
      <c r="O247">
        <v>0</v>
      </c>
      <c r="P247"/>
      <c r="Q247">
        <v>0</v>
      </c>
      <c r="R247">
        <v>1</v>
      </c>
      <c r="S247">
        <v>0</v>
      </c>
      <c r="T247">
        <v>0</v>
      </c>
      <c r="U247"/>
      <c r="V247">
        <v>0</v>
      </c>
      <c r="W247"/>
      <c r="X247"/>
      <c r="Y247" s="35">
        <v>44541</v>
      </c>
      <c r="Z247" s="31">
        <v>0.18804398148148149</v>
      </c>
      <c r="AA247"/>
      <c r="AB247" s="8">
        <v>1</v>
      </c>
      <c r="AC247" s="2"/>
      <c r="AD247" s="2">
        <v>1.6901333973127544</v>
      </c>
      <c r="AE247" s="2">
        <v>4.1065185168423415E-3</v>
      </c>
      <c r="AF247" s="2">
        <v>-1.6860268787959121</v>
      </c>
      <c r="AG247" s="2">
        <v>1.9402815439066832E-2</v>
      </c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C247" s="6"/>
      <c r="BD247" s="6"/>
      <c r="BE247" s="6"/>
      <c r="BF247" s="6"/>
      <c r="BG247" s="6"/>
      <c r="BH247" s="1"/>
      <c r="BI247" s="1">
        <v>217</v>
      </c>
      <c r="BJ247" s="1">
        <v>1</v>
      </c>
      <c r="BK247" s="1" t="e">
        <f t="shared" si="6"/>
        <v>#N/A</v>
      </c>
      <c r="BL247" s="1" t="e">
        <f t="shared" si="7"/>
        <v>#N/A</v>
      </c>
      <c r="BM247" s="36"/>
      <c r="BN247" s="37"/>
      <c r="BO247" s="15"/>
      <c r="BP247" s="1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  <c r="EC247" s="15"/>
    </row>
    <row r="248" spans="1:133" s="8" customFormat="1">
      <c r="A248">
        <v>62</v>
      </c>
      <c r="B248">
        <v>3</v>
      </c>
      <c r="C248" t="s">
        <v>806</v>
      </c>
      <c r="D248" t="s">
        <v>25</v>
      </c>
      <c r="E248"/>
      <c r="F248"/>
      <c r="G248">
        <v>0.5</v>
      </c>
      <c r="H248">
        <v>0.5</v>
      </c>
      <c r="I248">
        <v>418</v>
      </c>
      <c r="J248">
        <v>494</v>
      </c>
      <c r="K248"/>
      <c r="L248">
        <v>350</v>
      </c>
      <c r="M248">
        <v>0.73599999999999999</v>
      </c>
      <c r="N248">
        <v>0.69699999999999995</v>
      </c>
      <c r="O248">
        <v>0</v>
      </c>
      <c r="P248"/>
      <c r="Q248">
        <v>0</v>
      </c>
      <c r="R248">
        <v>1</v>
      </c>
      <c r="S248">
        <v>0</v>
      </c>
      <c r="T248">
        <v>0</v>
      </c>
      <c r="U248"/>
      <c r="V248">
        <v>0</v>
      </c>
      <c r="W248"/>
      <c r="X248"/>
      <c r="Y248" s="35">
        <v>44541</v>
      </c>
      <c r="Z248" s="31">
        <v>0.1957986111111111</v>
      </c>
      <c r="AA248"/>
      <c r="AB248" s="8">
        <v>1</v>
      </c>
      <c r="AC248" s="2"/>
      <c r="AD248" s="2">
        <v>0.13322592157586391</v>
      </c>
      <c r="AE248" s="2">
        <v>-4.5298840322578381E-2</v>
      </c>
      <c r="AF248" s="2">
        <v>-0.1785247618984423</v>
      </c>
      <c r="AG248" s="2">
        <v>7.7901651354638614E-3</v>
      </c>
      <c r="AH248" s="6"/>
      <c r="AI248" s="6"/>
      <c r="AJ248" s="6">
        <v>128.96936156383987</v>
      </c>
      <c r="AK248" s="6"/>
      <c r="AL248" s="6"/>
      <c r="AM248" s="6"/>
      <c r="AN248" s="6"/>
      <c r="AO248" s="6">
        <v>230.31882192409466</v>
      </c>
      <c r="AP248" s="6"/>
      <c r="AQ248" s="6"/>
      <c r="AR248" s="6"/>
      <c r="AS248" s="6"/>
      <c r="AT248" s="6">
        <v>149.8785428925176</v>
      </c>
      <c r="AU248" s="6"/>
      <c r="AV248" s="6"/>
      <c r="AW248" s="6"/>
      <c r="AX248" s="6"/>
      <c r="AY248" s="6">
        <v>10.970574558679026</v>
      </c>
      <c r="AZ248" s="6"/>
      <c r="BA248" s="6"/>
      <c r="BC248" s="6">
        <v>8.0995944997759348E-2</v>
      </c>
      <c r="BD248" s="6">
        <v>-2.1053617929158948E-2</v>
      </c>
      <c r="BE248" s="6">
        <v>-0.1020495629269183</v>
      </c>
      <c r="BF248" s="6">
        <v>7.3850726830125939E-3</v>
      </c>
      <c r="BG248" s="6"/>
      <c r="BH248" s="1">
        <v>73</v>
      </c>
      <c r="BI248" s="1">
        <v>218</v>
      </c>
      <c r="BJ248" s="1">
        <v>2</v>
      </c>
      <c r="BK248" s="1">
        <f t="shared" si="6"/>
        <v>418</v>
      </c>
      <c r="BL248" s="1">
        <f t="shared" si="7"/>
        <v>494</v>
      </c>
      <c r="BM248" s="36"/>
      <c r="BN248" s="37"/>
      <c r="BO248" s="15"/>
      <c r="BP248" s="1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</row>
    <row r="249" spans="1:133" s="8" customFormat="1">
      <c r="A249">
        <v>63</v>
      </c>
      <c r="B249">
        <v>3</v>
      </c>
      <c r="C249" t="s">
        <v>806</v>
      </c>
      <c r="D249" t="s">
        <v>25</v>
      </c>
      <c r="E249"/>
      <c r="F249"/>
      <c r="G249">
        <v>0.5</v>
      </c>
      <c r="H249">
        <v>0.5</v>
      </c>
      <c r="I249">
        <v>303</v>
      </c>
      <c r="J249">
        <v>547</v>
      </c>
      <c r="K249"/>
      <c r="L249">
        <v>341</v>
      </c>
      <c r="M249">
        <v>0.64700000000000002</v>
      </c>
      <c r="N249">
        <v>0.74199999999999999</v>
      </c>
      <c r="O249">
        <v>9.5000000000000001E-2</v>
      </c>
      <c r="P249"/>
      <c r="Q249">
        <v>0</v>
      </c>
      <c r="R249">
        <v>1</v>
      </c>
      <c r="S249">
        <v>0</v>
      </c>
      <c r="T249">
        <v>0</v>
      </c>
      <c r="U249"/>
      <c r="V249">
        <v>0</v>
      </c>
      <c r="W249"/>
      <c r="X249"/>
      <c r="Y249" s="35">
        <v>44541</v>
      </c>
      <c r="Z249" s="31">
        <v>0.20391203703703706</v>
      </c>
      <c r="AA249"/>
      <c r="AB249" s="8">
        <v>1</v>
      </c>
      <c r="AC249" s="2"/>
      <c r="AD249" s="2">
        <v>2.8765968419654783E-2</v>
      </c>
      <c r="AE249" s="2">
        <v>3.1916044642604823E-3</v>
      </c>
      <c r="AF249" s="2">
        <v>-2.5574363955394301E-2</v>
      </c>
      <c r="AG249" s="2">
        <v>6.9799802305613272E-3</v>
      </c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C249" s="6"/>
      <c r="BD249" s="6"/>
      <c r="BE249" s="6"/>
      <c r="BF249" s="6"/>
      <c r="BG249" s="6"/>
      <c r="BH249" s="1"/>
      <c r="BI249" s="1">
        <v>219</v>
      </c>
      <c r="BJ249" s="1">
        <v>3</v>
      </c>
      <c r="BK249" s="1">
        <f t="shared" si="6"/>
        <v>303</v>
      </c>
      <c r="BL249" s="1">
        <f t="shared" si="7"/>
        <v>547</v>
      </c>
      <c r="BM249" s="36"/>
      <c r="BN249" s="37"/>
      <c r="BO249" s="15"/>
      <c r="BP249" s="1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</row>
    <row r="250" spans="1:133" s="8" customFormat="1">
      <c r="A250">
        <v>103</v>
      </c>
      <c r="B250">
        <v>3</v>
      </c>
      <c r="C250" t="s">
        <v>806</v>
      </c>
      <c r="D250" t="s">
        <v>25</v>
      </c>
      <c r="E250"/>
      <c r="F250"/>
      <c r="G250">
        <v>0.5</v>
      </c>
      <c r="H250">
        <v>0.5</v>
      </c>
      <c r="I250">
        <v>1266</v>
      </c>
      <c r="J250">
        <v>487</v>
      </c>
      <c r="K250"/>
      <c r="L250">
        <v>246</v>
      </c>
      <c r="M250">
        <v>1.3859999999999999</v>
      </c>
      <c r="N250">
        <v>0.69099999999999995</v>
      </c>
      <c r="O250">
        <v>0</v>
      </c>
      <c r="P250"/>
      <c r="Q250">
        <v>0</v>
      </c>
      <c r="R250">
        <v>1</v>
      </c>
      <c r="S250">
        <v>0</v>
      </c>
      <c r="T250">
        <v>0</v>
      </c>
      <c r="U250"/>
      <c r="V250">
        <v>0</v>
      </c>
      <c r="W250"/>
      <c r="X250"/>
      <c r="Y250" s="35">
        <v>44541</v>
      </c>
      <c r="Z250" s="31">
        <v>0.62178240740740742</v>
      </c>
      <c r="AA250"/>
      <c r="AB250" s="8">
        <v>1</v>
      </c>
      <c r="AC250" s="2"/>
      <c r="AD250" s="2">
        <v>0.90350453267556241</v>
      </c>
      <c r="AE250" s="2">
        <v>-5.1703238690651396E-2</v>
      </c>
      <c r="AF250" s="2">
        <v>-0.95520777136621382</v>
      </c>
      <c r="AG250" s="2">
        <v>-1.5719715434098557E-3</v>
      </c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C250" s="6"/>
      <c r="BD250" s="6"/>
      <c r="BE250" s="6"/>
      <c r="BF250" s="6"/>
      <c r="BG250" s="6"/>
      <c r="BH250" s="1"/>
      <c r="BI250" s="1">
        <v>220</v>
      </c>
      <c r="BJ250" s="1">
        <v>1</v>
      </c>
      <c r="BK250" s="1" t="e">
        <f t="shared" si="6"/>
        <v>#N/A</v>
      </c>
      <c r="BL250" s="1" t="e">
        <f t="shared" si="7"/>
        <v>#N/A</v>
      </c>
      <c r="BM250" s="36"/>
      <c r="BN250" s="37"/>
      <c r="BO250" s="15"/>
      <c r="BP250" s="1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</row>
    <row r="251" spans="1:133" s="8" customFormat="1">
      <c r="A251">
        <v>104</v>
      </c>
      <c r="B251">
        <v>3</v>
      </c>
      <c r="C251" t="s">
        <v>806</v>
      </c>
      <c r="D251" t="s">
        <v>25</v>
      </c>
      <c r="E251"/>
      <c r="F251"/>
      <c r="G251">
        <v>0.5</v>
      </c>
      <c r="H251">
        <v>0.5</v>
      </c>
      <c r="I251">
        <v>286</v>
      </c>
      <c r="J251">
        <v>464</v>
      </c>
      <c r="K251"/>
      <c r="L251">
        <v>202</v>
      </c>
      <c r="M251">
        <v>0.63400000000000001</v>
      </c>
      <c r="N251">
        <v>0.67100000000000004</v>
      </c>
      <c r="O251">
        <v>3.6999999999999998E-2</v>
      </c>
      <c r="P251"/>
      <c r="Q251">
        <v>0</v>
      </c>
      <c r="R251">
        <v>1</v>
      </c>
      <c r="S251">
        <v>0</v>
      </c>
      <c r="T251">
        <v>0</v>
      </c>
      <c r="U251"/>
      <c r="V251">
        <v>0</v>
      </c>
      <c r="W251"/>
      <c r="X251"/>
      <c r="Y251" s="35">
        <v>44541</v>
      </c>
      <c r="Z251" s="31">
        <v>0.62949074074074074</v>
      </c>
      <c r="AA251"/>
      <c r="AB251" s="8">
        <v>1</v>
      </c>
      <c r="AC251" s="2"/>
      <c r="AD251" s="2">
        <v>1.3324062300910846E-2</v>
      </c>
      <c r="AE251" s="2">
        <v>-7.2746261900034262E-2</v>
      </c>
      <c r="AF251" s="2">
        <v>-8.6070324200945111E-2</v>
      </c>
      <c r="AG251" s="2">
        <v>-5.5328755229333516E-3</v>
      </c>
      <c r="AH251" s="6"/>
      <c r="AI251" s="6"/>
      <c r="AJ251" s="6">
        <v>514.38482407456036</v>
      </c>
      <c r="AK251" s="6"/>
      <c r="AL251" s="6"/>
      <c r="AM251" s="6"/>
      <c r="AN251" s="6"/>
      <c r="AO251" s="6">
        <v>23.939757425567358</v>
      </c>
      <c r="AP251" s="6"/>
      <c r="AQ251" s="6"/>
      <c r="AR251" s="6"/>
      <c r="AS251" s="6"/>
      <c r="AT251" s="6">
        <v>104.71029699691003</v>
      </c>
      <c r="AU251" s="6"/>
      <c r="AV251" s="6"/>
      <c r="AW251" s="6"/>
      <c r="AX251" s="6"/>
      <c r="AY251" s="6">
        <v>56.294139044348711</v>
      </c>
      <c r="AZ251" s="6"/>
      <c r="BA251" s="6"/>
      <c r="BC251" s="6">
        <v>-8.4762757490806102E-3</v>
      </c>
      <c r="BD251" s="6">
        <v>-6.4969492453088432E-2</v>
      </c>
      <c r="BE251" s="6">
        <v>-5.6493216704007823E-2</v>
      </c>
      <c r="BF251" s="6">
        <v>-4.3175981655795507E-3</v>
      </c>
      <c r="BG251" s="6"/>
      <c r="BH251" s="1">
        <v>74</v>
      </c>
      <c r="BI251" s="1">
        <v>221</v>
      </c>
      <c r="BJ251" s="1">
        <v>2</v>
      </c>
      <c r="BK251" s="1">
        <f t="shared" si="6"/>
        <v>286</v>
      </c>
      <c r="BL251" s="1">
        <f t="shared" si="7"/>
        <v>464</v>
      </c>
      <c r="BM251" s="36"/>
      <c r="BN251" s="37"/>
      <c r="BO251" s="15"/>
      <c r="BP251" s="1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</row>
    <row r="252" spans="1:133" s="8" customFormat="1">
      <c r="A252">
        <v>105</v>
      </c>
      <c r="B252">
        <v>3</v>
      </c>
      <c r="C252" t="s">
        <v>806</v>
      </c>
      <c r="D252" t="s">
        <v>25</v>
      </c>
      <c r="E252"/>
      <c r="F252"/>
      <c r="G252">
        <v>0.5</v>
      </c>
      <c r="H252">
        <v>0.5</v>
      </c>
      <c r="I252">
        <v>238</v>
      </c>
      <c r="J252">
        <v>481</v>
      </c>
      <c r="K252"/>
      <c r="L252">
        <v>229</v>
      </c>
      <c r="M252">
        <v>0.59799999999999998</v>
      </c>
      <c r="N252">
        <v>0.68600000000000005</v>
      </c>
      <c r="O252">
        <v>8.7999999999999995E-2</v>
      </c>
      <c r="P252"/>
      <c r="Q252">
        <v>0</v>
      </c>
      <c r="R252">
        <v>1</v>
      </c>
      <c r="S252">
        <v>0</v>
      </c>
      <c r="T252">
        <v>0</v>
      </c>
      <c r="U252"/>
      <c r="V252">
        <v>0</v>
      </c>
      <c r="W252"/>
      <c r="X252"/>
      <c r="Y252" s="35">
        <v>44541</v>
      </c>
      <c r="Z252" s="31">
        <v>0.63762731481481483</v>
      </c>
      <c r="AA252"/>
      <c r="AB252" s="8">
        <v>1</v>
      </c>
      <c r="AC252" s="2"/>
      <c r="AD252" s="2">
        <v>-3.0276613799072066E-2</v>
      </c>
      <c r="AE252" s="2">
        <v>-5.7192723006142601E-2</v>
      </c>
      <c r="AF252" s="2">
        <v>-2.6916109207070535E-2</v>
      </c>
      <c r="AG252" s="2">
        <v>-3.1023208082257502E-3</v>
      </c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C252" s="6"/>
      <c r="BD252" s="6"/>
      <c r="BE252" s="6"/>
      <c r="BF252" s="6"/>
      <c r="BG252" s="6"/>
      <c r="BH252" s="1"/>
      <c r="BI252" s="1">
        <v>222</v>
      </c>
      <c r="BJ252" s="1">
        <v>3</v>
      </c>
      <c r="BK252" s="1">
        <f t="shared" si="6"/>
        <v>238</v>
      </c>
      <c r="BL252" s="1">
        <f t="shared" si="7"/>
        <v>481</v>
      </c>
      <c r="BM252" s="36"/>
      <c r="BN252" s="37"/>
      <c r="BO252" s="15"/>
      <c r="BP252" s="1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</row>
    <row r="253" spans="1:133" s="8" customFormat="1">
      <c r="A253">
        <v>58</v>
      </c>
      <c r="B253">
        <v>3</v>
      </c>
      <c r="C253" t="s">
        <v>806</v>
      </c>
      <c r="D253" t="s">
        <v>25</v>
      </c>
      <c r="E253"/>
      <c r="F253"/>
      <c r="G253">
        <v>0.5</v>
      </c>
      <c r="H253">
        <v>0.5</v>
      </c>
      <c r="I253">
        <v>1667</v>
      </c>
      <c r="J253">
        <v>549</v>
      </c>
      <c r="K253"/>
      <c r="L253">
        <v>265</v>
      </c>
      <c r="M253">
        <v>1.694</v>
      </c>
      <c r="N253">
        <v>0.74399999999999999</v>
      </c>
      <c r="O253">
        <v>0</v>
      </c>
      <c r="P253"/>
      <c r="Q253">
        <v>0</v>
      </c>
      <c r="R253">
        <v>1</v>
      </c>
      <c r="S253">
        <v>0</v>
      </c>
      <c r="T253">
        <v>0</v>
      </c>
      <c r="U253"/>
      <c r="V253">
        <v>0</v>
      </c>
      <c r="W253"/>
      <c r="X253"/>
      <c r="Y253" s="35">
        <v>44544</v>
      </c>
      <c r="Z253" s="31">
        <v>5.5972222222222222E-2</v>
      </c>
      <c r="AA253"/>
      <c r="AB253" s="8">
        <v>1</v>
      </c>
      <c r="AC253" s="2"/>
      <c r="AD253" s="2">
        <v>1.2759601816722153</v>
      </c>
      <c r="AE253" s="2">
        <v>0.15165703571190786</v>
      </c>
      <c r="AF253" s="2">
        <v>-1.1243031459603074</v>
      </c>
      <c r="AG253" s="2">
        <v>6.4450050101142551E-3</v>
      </c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C253" s="6"/>
      <c r="BD253" s="6"/>
      <c r="BE253" s="6"/>
      <c r="BF253" s="6"/>
      <c r="BG253" s="6"/>
      <c r="BH253" s="1"/>
      <c r="BI253" s="1">
        <v>223</v>
      </c>
      <c r="BJ253" s="1">
        <v>1</v>
      </c>
      <c r="BK253" s="1" t="e">
        <f t="shared" si="6"/>
        <v>#N/A</v>
      </c>
      <c r="BL253" s="1" t="e">
        <f t="shared" si="7"/>
        <v>#N/A</v>
      </c>
      <c r="BM253" s="36"/>
      <c r="BN253" s="37"/>
      <c r="BO253" s="15"/>
      <c r="BP253" s="1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  <c r="EC253" s="15"/>
    </row>
    <row r="254" spans="1:133" s="8" customFormat="1">
      <c r="A254">
        <v>59</v>
      </c>
      <c r="B254">
        <v>3</v>
      </c>
      <c r="C254" t="s">
        <v>806</v>
      </c>
      <c r="D254" t="s">
        <v>25</v>
      </c>
      <c r="E254"/>
      <c r="F254"/>
      <c r="G254">
        <v>0.5</v>
      </c>
      <c r="H254">
        <v>0.5</v>
      </c>
      <c r="I254">
        <v>274</v>
      </c>
      <c r="J254">
        <v>468</v>
      </c>
      <c r="K254"/>
      <c r="L254">
        <v>324</v>
      </c>
      <c r="M254">
        <v>0.625</v>
      </c>
      <c r="N254">
        <v>0.67500000000000004</v>
      </c>
      <c r="O254">
        <v>0.05</v>
      </c>
      <c r="P254"/>
      <c r="Q254">
        <v>0</v>
      </c>
      <c r="R254">
        <v>1</v>
      </c>
      <c r="S254">
        <v>0</v>
      </c>
      <c r="T254">
        <v>0</v>
      </c>
      <c r="U254"/>
      <c r="V254">
        <v>0</v>
      </c>
      <c r="W254"/>
      <c r="X254"/>
      <c r="Y254" s="35">
        <v>44544</v>
      </c>
      <c r="Z254" s="31">
        <v>6.2141203703703705E-2</v>
      </c>
      <c r="AA254"/>
      <c r="AB254" s="8">
        <v>1</v>
      </c>
      <c r="AC254" s="2"/>
      <c r="AD254" s="2">
        <v>1.6199995429834371E-2</v>
      </c>
      <c r="AE254" s="2">
        <v>7.8290367809090211E-2</v>
      </c>
      <c r="AF254" s="2">
        <v>6.209037237925584E-2</v>
      </c>
      <c r="AG254" s="2">
        <v>1.1877624276505834E-2</v>
      </c>
      <c r="AH254" s="6"/>
      <c r="AI254" s="6"/>
      <c r="AJ254" s="6">
        <v>715.4895662480418</v>
      </c>
      <c r="AK254" s="6"/>
      <c r="AL254" s="6"/>
      <c r="AM254" s="6"/>
      <c r="AN254" s="6"/>
      <c r="AO254" s="6">
        <v>19.002741362910356</v>
      </c>
      <c r="AP254" s="6"/>
      <c r="AQ254" s="6"/>
      <c r="AR254" s="6"/>
      <c r="AS254" s="6"/>
      <c r="AT254" s="6">
        <v>17.268579017925887</v>
      </c>
      <c r="AU254" s="6"/>
      <c r="AV254" s="6"/>
      <c r="AW254" s="6"/>
      <c r="AX254" s="6"/>
      <c r="AY254" s="6">
        <v>35.618118040516364</v>
      </c>
      <c r="AZ254" s="6"/>
      <c r="BA254" s="6"/>
      <c r="BC254" s="6">
        <v>3.5390890354385892E-3</v>
      </c>
      <c r="BD254" s="6">
        <v>7.1497157818088602E-2</v>
      </c>
      <c r="BE254" s="6">
        <v>6.7958068782650011E-2</v>
      </c>
      <c r="BF254" s="6">
        <v>1.0082097569817091E-2</v>
      </c>
      <c r="BG254" s="6"/>
      <c r="BH254" s="1">
        <v>75</v>
      </c>
      <c r="BI254" s="1">
        <v>224</v>
      </c>
      <c r="BJ254" s="1">
        <v>2</v>
      </c>
      <c r="BK254" s="1">
        <f t="shared" si="6"/>
        <v>274</v>
      </c>
      <c r="BL254" s="1">
        <f t="shared" si="7"/>
        <v>468</v>
      </c>
      <c r="BM254" s="36"/>
      <c r="BN254" s="37"/>
      <c r="BO254" s="15"/>
      <c r="BP254" s="1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</row>
    <row r="255" spans="1:133" s="8" customFormat="1">
      <c r="A255">
        <v>60</v>
      </c>
      <c r="B255">
        <v>3</v>
      </c>
      <c r="C255" t="s">
        <v>806</v>
      </c>
      <c r="D255" t="s">
        <v>25</v>
      </c>
      <c r="E255"/>
      <c r="F255"/>
      <c r="G255">
        <v>0.5</v>
      </c>
      <c r="H255">
        <v>0.5</v>
      </c>
      <c r="I255">
        <v>246</v>
      </c>
      <c r="J255">
        <v>453</v>
      </c>
      <c r="K255"/>
      <c r="L255">
        <v>285</v>
      </c>
      <c r="M255">
        <v>0.60399999999999998</v>
      </c>
      <c r="N255">
        <v>0.66200000000000003</v>
      </c>
      <c r="O255">
        <v>5.8000000000000003E-2</v>
      </c>
      <c r="P255"/>
      <c r="Q255">
        <v>0</v>
      </c>
      <c r="R255">
        <v>1</v>
      </c>
      <c r="S255">
        <v>0</v>
      </c>
      <c r="T255">
        <v>0</v>
      </c>
      <c r="U255"/>
      <c r="V255">
        <v>0</v>
      </c>
      <c r="W255"/>
      <c r="X255"/>
      <c r="Y255" s="35">
        <v>44544</v>
      </c>
      <c r="Z255" s="31">
        <v>6.8576388888888895E-2</v>
      </c>
      <c r="AA255"/>
      <c r="AB255" s="8">
        <v>1</v>
      </c>
      <c r="AC255" s="2"/>
      <c r="AD255" s="2">
        <v>-9.1218173589571929E-3</v>
      </c>
      <c r="AE255" s="2">
        <v>6.4703947827086994E-2</v>
      </c>
      <c r="AF255" s="2">
        <v>7.3825765186044182E-2</v>
      </c>
      <c r="AG255" s="2">
        <v>8.2865708631283501E-3</v>
      </c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C255" s="6"/>
      <c r="BD255" s="6"/>
      <c r="BE255" s="6"/>
      <c r="BF255" s="6"/>
      <c r="BG255" s="6"/>
      <c r="BH255" s="1"/>
      <c r="BI255" s="1">
        <v>225</v>
      </c>
      <c r="BJ255" s="1">
        <v>3</v>
      </c>
      <c r="BK255" s="1">
        <f t="shared" si="6"/>
        <v>246</v>
      </c>
      <c r="BL255" s="1">
        <f t="shared" si="7"/>
        <v>453</v>
      </c>
      <c r="BM255" s="36"/>
      <c r="BN255" s="37"/>
      <c r="BO255" s="15"/>
      <c r="BP255" s="1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</row>
    <row r="256" spans="1:133" s="8" customFormat="1">
      <c r="A256">
        <v>100</v>
      </c>
      <c r="B256">
        <v>3</v>
      </c>
      <c r="C256" t="s">
        <v>806</v>
      </c>
      <c r="D256" t="s">
        <v>25</v>
      </c>
      <c r="E256"/>
      <c r="F256"/>
      <c r="G256">
        <v>0.5</v>
      </c>
      <c r="H256">
        <v>0.5</v>
      </c>
      <c r="I256">
        <v>1667</v>
      </c>
      <c r="J256">
        <v>528</v>
      </c>
      <c r="K256"/>
      <c r="L256">
        <v>378</v>
      </c>
      <c r="M256">
        <v>1.694</v>
      </c>
      <c r="N256">
        <v>0.72599999999999998</v>
      </c>
      <c r="O256">
        <v>0</v>
      </c>
      <c r="P256"/>
      <c r="Q256">
        <v>0</v>
      </c>
      <c r="R256">
        <v>1</v>
      </c>
      <c r="S256">
        <v>0</v>
      </c>
      <c r="T256">
        <v>0</v>
      </c>
      <c r="U256"/>
      <c r="V256">
        <v>0</v>
      </c>
      <c r="W256"/>
      <c r="X256"/>
      <c r="Y256" s="35">
        <v>44544</v>
      </c>
      <c r="Z256" s="31">
        <v>0.4443171296296296</v>
      </c>
      <c r="AA256"/>
      <c r="AB256" s="8">
        <v>1</v>
      </c>
      <c r="AC256" s="2"/>
      <c r="AD256" s="2">
        <v>1.2759601816722153</v>
      </c>
      <c r="AE256" s="2">
        <v>0.13263604773710322</v>
      </c>
      <c r="AF256" s="2">
        <v>-1.1433241339351121</v>
      </c>
      <c r="AG256" s="2">
        <v>1.6849852079643891E-2</v>
      </c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C256" s="6"/>
      <c r="BD256" s="6"/>
      <c r="BE256" s="6"/>
      <c r="BF256" s="6"/>
      <c r="BG256" s="6"/>
      <c r="BH256" s="1"/>
      <c r="BI256" s="1">
        <v>226</v>
      </c>
      <c r="BJ256" s="1">
        <v>1</v>
      </c>
      <c r="BK256" s="1" t="e">
        <f t="shared" si="6"/>
        <v>#N/A</v>
      </c>
      <c r="BL256" s="1" t="e">
        <f t="shared" si="7"/>
        <v>#N/A</v>
      </c>
      <c r="BM256" s="36"/>
      <c r="BN256" s="37"/>
      <c r="BO256" s="15"/>
      <c r="BP256" s="1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</row>
    <row r="257" spans="1:133" s="8" customFormat="1">
      <c r="A257">
        <v>101</v>
      </c>
      <c r="B257">
        <v>3</v>
      </c>
      <c r="C257" t="s">
        <v>806</v>
      </c>
      <c r="D257" t="s">
        <v>25</v>
      </c>
      <c r="E257"/>
      <c r="F257"/>
      <c r="G257">
        <v>0.5</v>
      </c>
      <c r="H257">
        <v>0.5</v>
      </c>
      <c r="I257">
        <v>315</v>
      </c>
      <c r="J257">
        <v>493</v>
      </c>
      <c r="K257"/>
      <c r="L257">
        <v>377</v>
      </c>
      <c r="M257">
        <v>0.65700000000000003</v>
      </c>
      <c r="N257">
        <v>0.69599999999999995</v>
      </c>
      <c r="O257">
        <v>3.9E-2</v>
      </c>
      <c r="P257"/>
      <c r="Q257">
        <v>0</v>
      </c>
      <c r="R257">
        <v>1</v>
      </c>
      <c r="S257">
        <v>0</v>
      </c>
      <c r="T257">
        <v>0</v>
      </c>
      <c r="U257"/>
      <c r="V257">
        <v>0</v>
      </c>
      <c r="W257"/>
      <c r="X257"/>
      <c r="Y257" s="35">
        <v>44544</v>
      </c>
      <c r="Z257" s="31">
        <v>0.45049768518518518</v>
      </c>
      <c r="AA257"/>
      <c r="AB257" s="8">
        <v>1</v>
      </c>
      <c r="AC257" s="2"/>
      <c r="AD257" s="2">
        <v>5.3278364156279213E-2</v>
      </c>
      <c r="AE257" s="2">
        <v>0.10093440111242898</v>
      </c>
      <c r="AF257" s="2">
        <v>4.7656036956149762E-2</v>
      </c>
      <c r="AG257" s="2">
        <v>1.6757773786993183E-2</v>
      </c>
      <c r="AH257" s="6"/>
      <c r="AI257" s="6"/>
      <c r="AJ257" s="6">
        <v>175.08449367840029</v>
      </c>
      <c r="AK257" s="6"/>
      <c r="AL257" s="6"/>
      <c r="AM257" s="6"/>
      <c r="AN257" s="6"/>
      <c r="AO257" s="6">
        <v>32.346397271168435</v>
      </c>
      <c r="AP257" s="6"/>
      <c r="AQ257" s="6"/>
      <c r="AR257" s="6"/>
      <c r="AS257" s="6"/>
      <c r="AT257" s="6">
        <v>96.399405213144064</v>
      </c>
      <c r="AU257" s="6"/>
      <c r="AV257" s="6"/>
      <c r="AW257" s="6"/>
      <c r="AX257" s="6"/>
      <c r="AY257" s="6">
        <v>6.23247695959925</v>
      </c>
      <c r="AZ257" s="6"/>
      <c r="BA257" s="6"/>
      <c r="BC257" s="6">
        <v>2.840872659585891E-2</v>
      </c>
      <c r="BD257" s="6">
        <v>0.1204082697533003</v>
      </c>
      <c r="BE257" s="6">
        <v>9.1999543157441396E-2</v>
      </c>
      <c r="BF257" s="6">
        <v>1.6251343177414307E-2</v>
      </c>
      <c r="BG257" s="6"/>
      <c r="BH257" s="1">
        <v>76</v>
      </c>
      <c r="BI257" s="1">
        <v>227</v>
      </c>
      <c r="BJ257" s="1">
        <v>2</v>
      </c>
      <c r="BK257" s="1">
        <f t="shared" si="6"/>
        <v>315</v>
      </c>
      <c r="BL257" s="1">
        <f t="shared" si="7"/>
        <v>493</v>
      </c>
      <c r="BM257" s="36"/>
      <c r="BN257" s="37"/>
      <c r="BO257" s="15"/>
      <c r="BP257" s="1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</row>
    <row r="258" spans="1:133" s="8" customFormat="1">
      <c r="A258">
        <v>102</v>
      </c>
      <c r="B258">
        <v>3</v>
      </c>
      <c r="C258" t="s">
        <v>806</v>
      </c>
      <c r="D258" t="s">
        <v>25</v>
      </c>
      <c r="E258"/>
      <c r="F258"/>
      <c r="G258">
        <v>0.5</v>
      </c>
      <c r="H258">
        <v>0.5</v>
      </c>
      <c r="I258">
        <v>260</v>
      </c>
      <c r="J258">
        <v>536</v>
      </c>
      <c r="K258"/>
      <c r="L258">
        <v>366</v>
      </c>
      <c r="M258">
        <v>0.61399999999999999</v>
      </c>
      <c r="N258">
        <v>0.73299999999999998</v>
      </c>
      <c r="O258">
        <v>0.11799999999999999</v>
      </c>
      <c r="P258"/>
      <c r="Q258">
        <v>0</v>
      </c>
      <c r="R258">
        <v>1</v>
      </c>
      <c r="S258">
        <v>0</v>
      </c>
      <c r="T258">
        <v>0</v>
      </c>
      <c r="U258"/>
      <c r="V258">
        <v>0</v>
      </c>
      <c r="W258"/>
      <c r="X258"/>
      <c r="Y258" s="35">
        <v>44544</v>
      </c>
      <c r="Z258" s="31">
        <v>0.45704861111111111</v>
      </c>
      <c r="AA258"/>
      <c r="AB258" s="8">
        <v>1</v>
      </c>
      <c r="AC258" s="2"/>
      <c r="AD258" s="2">
        <v>3.539089035438603E-3</v>
      </c>
      <c r="AE258" s="2">
        <v>0.13988213839417163</v>
      </c>
      <c r="AF258" s="2">
        <v>0.13634304935873304</v>
      </c>
      <c r="AG258" s="2">
        <v>1.5744912567835431E-2</v>
      </c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C258" s="6"/>
      <c r="BD258" s="6"/>
      <c r="BE258" s="6"/>
      <c r="BF258" s="6"/>
      <c r="BG258" s="6"/>
      <c r="BH258" s="1"/>
      <c r="BI258" s="1">
        <v>228</v>
      </c>
      <c r="BJ258" s="1">
        <v>3</v>
      </c>
      <c r="BK258" s="1">
        <f t="shared" si="6"/>
        <v>260</v>
      </c>
      <c r="BL258" s="1">
        <f t="shared" si="7"/>
        <v>536</v>
      </c>
      <c r="BM258" s="36"/>
      <c r="BN258" s="37"/>
      <c r="BO258" s="15"/>
      <c r="BP258" s="1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</row>
    <row r="259" spans="1:133" s="8" customFormat="1">
      <c r="A259">
        <v>58</v>
      </c>
      <c r="B259">
        <v>3</v>
      </c>
      <c r="C259" t="s">
        <v>806</v>
      </c>
      <c r="D259" t="s">
        <v>25</v>
      </c>
      <c r="E259"/>
      <c r="F259"/>
      <c r="G259">
        <v>0.5</v>
      </c>
      <c r="H259">
        <v>0.5</v>
      </c>
      <c r="I259">
        <v>1750</v>
      </c>
      <c r="J259">
        <v>592</v>
      </c>
      <c r="K259"/>
      <c r="L259">
        <v>232</v>
      </c>
      <c r="M259">
        <v>1.7569999999999999</v>
      </c>
      <c r="N259">
        <v>0.78</v>
      </c>
      <c r="O259">
        <v>0</v>
      </c>
      <c r="P259"/>
      <c r="Q259">
        <v>0</v>
      </c>
      <c r="R259">
        <v>1</v>
      </c>
      <c r="S259">
        <v>0</v>
      </c>
      <c r="T259">
        <v>0</v>
      </c>
      <c r="U259"/>
      <c r="V259">
        <v>0</v>
      </c>
      <c r="W259"/>
      <c r="X259"/>
      <c r="Y259" s="35">
        <v>44545</v>
      </c>
      <c r="Z259" s="31">
        <v>0.12261574074074073</v>
      </c>
      <c r="AA259"/>
      <c r="AB259" s="8">
        <v>1</v>
      </c>
      <c r="AC259" s="2"/>
      <c r="AD259" s="2">
        <v>1.3075979088476206</v>
      </c>
      <c r="AE259" s="2">
        <v>9.9858447678222703E-2</v>
      </c>
      <c r="AF259" s="2">
        <v>-1.2077394611693979</v>
      </c>
      <c r="AG259" s="2">
        <v>2.6159370389848856E-2</v>
      </c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C259" s="6"/>
      <c r="BD259" s="6"/>
      <c r="BE259" s="6"/>
      <c r="BF259" s="6"/>
      <c r="BG259" s="6"/>
      <c r="BH259" s="1"/>
      <c r="BI259" s="1">
        <v>229</v>
      </c>
      <c r="BJ259" s="1">
        <v>1</v>
      </c>
      <c r="BK259" s="1" t="e">
        <f t="shared" si="6"/>
        <v>#N/A</v>
      </c>
      <c r="BL259" s="1" t="e">
        <f t="shared" si="7"/>
        <v>#N/A</v>
      </c>
      <c r="BM259" s="36"/>
      <c r="BN259" s="37"/>
      <c r="BO259" s="15"/>
      <c r="BP259" s="1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</row>
    <row r="260" spans="1:133" s="8" customFormat="1">
      <c r="A260">
        <v>59</v>
      </c>
      <c r="B260">
        <v>3</v>
      </c>
      <c r="C260" t="s">
        <v>806</v>
      </c>
      <c r="D260" t="s">
        <v>25</v>
      </c>
      <c r="E260"/>
      <c r="F260"/>
      <c r="G260">
        <v>0.5</v>
      </c>
      <c r="H260">
        <v>0.5</v>
      </c>
      <c r="I260">
        <v>340</v>
      </c>
      <c r="J260">
        <v>533</v>
      </c>
      <c r="K260"/>
      <c r="L260">
        <v>248</v>
      </c>
      <c r="M260">
        <v>0.67500000000000004</v>
      </c>
      <c r="N260">
        <v>0.73</v>
      </c>
      <c r="O260">
        <v>5.5E-2</v>
      </c>
      <c r="P260"/>
      <c r="Q260">
        <v>0</v>
      </c>
      <c r="R260">
        <v>1</v>
      </c>
      <c r="S260">
        <v>0</v>
      </c>
      <c r="T260">
        <v>0</v>
      </c>
      <c r="U260"/>
      <c r="V260">
        <v>0</v>
      </c>
      <c r="W260"/>
      <c r="X260"/>
      <c r="Y260" s="35">
        <v>44545</v>
      </c>
      <c r="Z260" s="31">
        <v>0.12881944444444446</v>
      </c>
      <c r="AA260"/>
      <c r="AB260" s="8">
        <v>1</v>
      </c>
      <c r="AC260" s="2"/>
      <c r="AD260" s="2">
        <v>5.0875454312624663E-2</v>
      </c>
      <c r="AE260" s="2">
        <v>4.7038992058953982E-2</v>
      </c>
      <c r="AF260" s="2">
        <v>-3.8364622536706805E-3</v>
      </c>
      <c r="AG260" s="2">
        <v>2.7581536697787599E-2</v>
      </c>
      <c r="AH260" s="6"/>
      <c r="AI260" s="6"/>
      <c r="AJ260" s="6">
        <v>284.13264925079324</v>
      </c>
      <c r="AK260" s="6"/>
      <c r="AL260" s="6"/>
      <c r="AM260" s="6"/>
      <c r="AN260" s="6"/>
      <c r="AO260" s="6">
        <v>41.338305510747837</v>
      </c>
      <c r="AP260" s="6"/>
      <c r="AQ260" s="6"/>
      <c r="AR260" s="6"/>
      <c r="AS260" s="6"/>
      <c r="AT260" s="6">
        <v>242.71128104989799</v>
      </c>
      <c r="AU260" s="6"/>
      <c r="AV260" s="6"/>
      <c r="AW260" s="6"/>
      <c r="AX260" s="6"/>
      <c r="AY260" s="6">
        <v>7.0045649359685438</v>
      </c>
      <c r="AZ260" s="6"/>
      <c r="BA260" s="6"/>
      <c r="BC260" s="6">
        <v>2.1017154860906669E-2</v>
      </c>
      <c r="BD260" s="6">
        <v>3.8981786964489257E-2</v>
      </c>
      <c r="BE260" s="6">
        <v>1.7964632103582588E-2</v>
      </c>
      <c r="BF260" s="6">
        <v>2.66482400582028E-2</v>
      </c>
      <c r="BG260" s="6"/>
      <c r="BH260" s="1">
        <v>77</v>
      </c>
      <c r="BI260" s="1">
        <v>230</v>
      </c>
      <c r="BJ260" s="1">
        <v>2</v>
      </c>
      <c r="BK260" s="1">
        <f t="shared" si="6"/>
        <v>340</v>
      </c>
      <c r="BL260" s="1">
        <f t="shared" si="7"/>
        <v>533</v>
      </c>
      <c r="BM260" s="36"/>
      <c r="BN260" s="37"/>
      <c r="BO260" s="15"/>
      <c r="BP260" s="1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</row>
    <row r="261" spans="1:133" s="8" customFormat="1">
      <c r="A261">
        <v>60</v>
      </c>
      <c r="B261">
        <v>3</v>
      </c>
      <c r="C261" t="s">
        <v>806</v>
      </c>
      <c r="D261" t="s">
        <v>25</v>
      </c>
      <c r="E261"/>
      <c r="F261"/>
      <c r="G261">
        <v>0.5</v>
      </c>
      <c r="H261">
        <v>0.5</v>
      </c>
      <c r="I261">
        <v>273</v>
      </c>
      <c r="J261">
        <v>515</v>
      </c>
      <c r="K261"/>
      <c r="L261">
        <v>227</v>
      </c>
      <c r="M261">
        <v>0.624</v>
      </c>
      <c r="N261">
        <v>0.71499999999999997</v>
      </c>
      <c r="O261">
        <v>0.09</v>
      </c>
      <c r="P261"/>
      <c r="Q261">
        <v>0</v>
      </c>
      <c r="R261">
        <v>1</v>
      </c>
      <c r="S261">
        <v>0</v>
      </c>
      <c r="T261">
        <v>0</v>
      </c>
      <c r="U261"/>
      <c r="V261">
        <v>0</v>
      </c>
      <c r="W261"/>
      <c r="X261"/>
      <c r="Y261" s="35">
        <v>44545</v>
      </c>
      <c r="Z261" s="31">
        <v>0.13538194444444443</v>
      </c>
      <c r="AA261"/>
      <c r="AB261" s="8">
        <v>1</v>
      </c>
      <c r="AC261" s="2"/>
      <c r="AD261" s="2">
        <v>-8.8411445908113222E-3</v>
      </c>
      <c r="AE261" s="2">
        <v>3.0924581870024538E-2</v>
      </c>
      <c r="AF261" s="2">
        <v>3.9765726460835857E-2</v>
      </c>
      <c r="AG261" s="2">
        <v>2.5714943418618002E-2</v>
      </c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C261" s="6"/>
      <c r="BD261" s="6"/>
      <c r="BE261" s="6"/>
      <c r="BF261" s="6"/>
      <c r="BG261" s="6"/>
      <c r="BH261" s="1"/>
      <c r="BI261" s="1">
        <v>231</v>
      </c>
      <c r="BJ261" s="1">
        <v>3</v>
      </c>
      <c r="BK261" s="1">
        <f t="shared" si="6"/>
        <v>273</v>
      </c>
      <c r="BL261" s="1">
        <f t="shared" si="7"/>
        <v>515</v>
      </c>
      <c r="BM261" s="36"/>
      <c r="BN261" s="37"/>
      <c r="BO261" s="15"/>
      <c r="BP261" s="1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  <c r="EC261" s="15"/>
    </row>
    <row r="262" spans="1:133" s="8" customFormat="1">
      <c r="A262">
        <v>100</v>
      </c>
      <c r="B262">
        <v>3</v>
      </c>
      <c r="C262" t="s">
        <v>806</v>
      </c>
      <c r="D262" t="s">
        <v>25</v>
      </c>
      <c r="E262"/>
      <c r="F262"/>
      <c r="G262">
        <v>0.5</v>
      </c>
      <c r="H262">
        <v>0.5</v>
      </c>
      <c r="I262">
        <v>2677</v>
      </c>
      <c r="J262">
        <v>665</v>
      </c>
      <c r="K262"/>
      <c r="L262">
        <v>203</v>
      </c>
      <c r="M262">
        <v>2.4689999999999999</v>
      </c>
      <c r="N262">
        <v>0.84199999999999997</v>
      </c>
      <c r="O262">
        <v>0</v>
      </c>
      <c r="P262"/>
      <c r="Q262">
        <v>0</v>
      </c>
      <c r="R262">
        <v>1</v>
      </c>
      <c r="S262">
        <v>0</v>
      </c>
      <c r="T262">
        <v>0</v>
      </c>
      <c r="U262"/>
      <c r="V262">
        <v>0</v>
      </c>
      <c r="W262"/>
      <c r="X262"/>
      <c r="Y262" s="35">
        <v>44545</v>
      </c>
      <c r="Z262" s="31">
        <v>0.51971064814814816</v>
      </c>
      <c r="AA262"/>
      <c r="AB262" s="8">
        <v>1</v>
      </c>
      <c r="AC262" s="2"/>
      <c r="AD262" s="2">
        <v>2.1338260757653096</v>
      </c>
      <c r="AE262" s="2">
        <v>0.16521133344443653</v>
      </c>
      <c r="AF262" s="2">
        <v>-1.9686147423208731</v>
      </c>
      <c r="AG262" s="2">
        <v>2.3581693956709893E-2</v>
      </c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C262" s="6"/>
      <c r="BD262" s="6"/>
      <c r="BE262" s="6"/>
      <c r="BF262" s="6"/>
      <c r="BG262" s="6"/>
      <c r="BH262" s="1"/>
      <c r="BI262" s="1">
        <v>232</v>
      </c>
      <c r="BJ262" s="1">
        <v>1</v>
      </c>
      <c r="BK262" s="1" t="e">
        <f t="shared" si="6"/>
        <v>#N/A</v>
      </c>
      <c r="BL262" s="1" t="e">
        <f t="shared" si="7"/>
        <v>#N/A</v>
      </c>
      <c r="BM262" s="36"/>
      <c r="BN262" s="37"/>
      <c r="BO262" s="15"/>
      <c r="BP262" s="1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  <c r="EC262" s="15"/>
    </row>
    <row r="263" spans="1:133" s="8" customFormat="1">
      <c r="A263">
        <v>101</v>
      </c>
      <c r="B263">
        <v>3</v>
      </c>
      <c r="C263" t="s">
        <v>806</v>
      </c>
      <c r="D263" t="s">
        <v>25</v>
      </c>
      <c r="E263"/>
      <c r="F263"/>
      <c r="G263">
        <v>0.5</v>
      </c>
      <c r="H263">
        <v>0.5</v>
      </c>
      <c r="I263">
        <v>436</v>
      </c>
      <c r="J263">
        <v>610</v>
      </c>
      <c r="K263"/>
      <c r="L263">
        <v>227</v>
      </c>
      <c r="M263">
        <v>0.749</v>
      </c>
      <c r="N263">
        <v>0.79500000000000004</v>
      </c>
      <c r="O263">
        <v>4.5999999999999999E-2</v>
      </c>
      <c r="P263"/>
      <c r="Q263">
        <v>0</v>
      </c>
      <c r="R263">
        <v>1</v>
      </c>
      <c r="S263">
        <v>0</v>
      </c>
      <c r="T263">
        <v>0</v>
      </c>
      <c r="U263"/>
      <c r="V263">
        <v>0</v>
      </c>
      <c r="W263"/>
      <c r="X263"/>
      <c r="Y263" s="35">
        <v>44545</v>
      </c>
      <c r="Z263" s="31">
        <v>0.52635416666666668</v>
      </c>
      <c r="AA263"/>
      <c r="AB263" s="8">
        <v>1</v>
      </c>
      <c r="AC263" s="2"/>
      <c r="AD263" s="2">
        <v>0.13643953632351802</v>
      </c>
      <c r="AE263" s="2">
        <v>0.11597285786715208</v>
      </c>
      <c r="AF263" s="2">
        <v>-2.0466678456365933E-2</v>
      </c>
      <c r="AG263" s="2">
        <v>2.5714943418618002E-2</v>
      </c>
      <c r="AH263" s="6"/>
      <c r="AI263" s="6"/>
      <c r="AJ263" s="6">
        <v>21.726451094986814</v>
      </c>
      <c r="AK263" s="6"/>
      <c r="AL263" s="6"/>
      <c r="AM263" s="6"/>
      <c r="AN263" s="6"/>
      <c r="AO263" s="6">
        <v>18.875423375174822</v>
      </c>
      <c r="AP263" s="6"/>
      <c r="AQ263" s="6"/>
      <c r="AR263" s="6"/>
      <c r="AS263" s="6"/>
      <c r="AT263" s="6">
        <v>1020.5516171752354</v>
      </c>
      <c r="AU263" s="6"/>
      <c r="AV263" s="6"/>
      <c r="AW263" s="6"/>
      <c r="AX263" s="6"/>
      <c r="AY263" s="6">
        <v>11.321947385082691</v>
      </c>
      <c r="AZ263" s="6"/>
      <c r="BA263" s="6"/>
      <c r="BC263" s="6">
        <v>0.12307014850931594</v>
      </c>
      <c r="BD263" s="6">
        <v>0.1280586655088492</v>
      </c>
      <c r="BE263" s="6">
        <v>4.9885169995332809E-3</v>
      </c>
      <c r="BF263" s="6">
        <v>2.433721980780235E-2</v>
      </c>
      <c r="BG263" s="6"/>
      <c r="BH263" s="1">
        <v>78</v>
      </c>
      <c r="BI263" s="1">
        <v>233</v>
      </c>
      <c r="BJ263" s="1">
        <v>2</v>
      </c>
      <c r="BK263" s="1">
        <f t="shared" si="6"/>
        <v>436</v>
      </c>
      <c r="BL263" s="1">
        <f t="shared" si="7"/>
        <v>610</v>
      </c>
      <c r="BM263" s="36"/>
      <c r="BN263" s="37"/>
      <c r="BO263" s="15"/>
      <c r="BP263" s="1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  <c r="EC263" s="15"/>
    </row>
    <row r="264" spans="1:133" s="8" customFormat="1">
      <c r="A264">
        <v>102</v>
      </c>
      <c r="B264">
        <v>3</v>
      </c>
      <c r="C264" t="s">
        <v>806</v>
      </c>
      <c r="D264" t="s">
        <v>25</v>
      </c>
      <c r="E264"/>
      <c r="F264"/>
      <c r="G264">
        <v>0.5</v>
      </c>
      <c r="H264">
        <v>0.5</v>
      </c>
      <c r="I264">
        <v>406</v>
      </c>
      <c r="J264">
        <v>637</v>
      </c>
      <c r="K264"/>
      <c r="L264">
        <v>196</v>
      </c>
      <c r="M264">
        <v>0.72599999999999998</v>
      </c>
      <c r="N264">
        <v>0.81899999999999995</v>
      </c>
      <c r="O264">
        <v>9.1999999999999998E-2</v>
      </c>
      <c r="P264"/>
      <c r="Q264">
        <v>0</v>
      </c>
      <c r="R264">
        <v>1</v>
      </c>
      <c r="S264">
        <v>0</v>
      </c>
      <c r="T264">
        <v>0</v>
      </c>
      <c r="U264"/>
      <c r="V264">
        <v>0</v>
      </c>
      <c r="W264"/>
      <c r="X264"/>
      <c r="Y264" s="35">
        <v>44545</v>
      </c>
      <c r="Z264" s="31">
        <v>0.53310185185185188</v>
      </c>
      <c r="AA264"/>
      <c r="AB264" s="8">
        <v>1</v>
      </c>
      <c r="AC264" s="2"/>
      <c r="AD264" s="2">
        <v>0.10970076069511385</v>
      </c>
      <c r="AE264" s="2">
        <v>0.14014447315054634</v>
      </c>
      <c r="AF264" s="2">
        <v>3.0443712455432495E-2</v>
      </c>
      <c r="AG264" s="2">
        <v>2.2959496196986697E-2</v>
      </c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C264" s="6"/>
      <c r="BD264" s="6"/>
      <c r="BE264" s="6"/>
      <c r="BF264" s="6"/>
      <c r="BG264" s="6"/>
      <c r="BH264" s="1"/>
      <c r="BI264" s="1">
        <v>234</v>
      </c>
      <c r="BJ264" s="1">
        <v>3</v>
      </c>
      <c r="BK264" s="1">
        <f t="shared" si="6"/>
        <v>406</v>
      </c>
      <c r="BL264" s="1">
        <f t="shared" si="7"/>
        <v>637</v>
      </c>
      <c r="BM264" s="36"/>
      <c r="BN264" s="37"/>
      <c r="BO264" s="15"/>
      <c r="BP264" s="1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  <c r="EC264" s="15"/>
    </row>
    <row r="265" spans="1:133" s="8" customFormat="1">
      <c r="A265">
        <v>58</v>
      </c>
      <c r="B265">
        <v>3</v>
      </c>
      <c r="C265" t="s">
        <v>806</v>
      </c>
      <c r="D265" t="s">
        <v>25</v>
      </c>
      <c r="E265"/>
      <c r="F265"/>
      <c r="G265">
        <v>0.5</v>
      </c>
      <c r="H265">
        <v>0.5</v>
      </c>
      <c r="I265">
        <v>1597</v>
      </c>
      <c r="J265">
        <v>459</v>
      </c>
      <c r="K265"/>
      <c r="L265">
        <v>131</v>
      </c>
      <c r="M265">
        <v>1.64</v>
      </c>
      <c r="N265">
        <v>0.66700000000000004</v>
      </c>
      <c r="O265">
        <v>0</v>
      </c>
      <c r="P265"/>
      <c r="Q265">
        <v>0</v>
      </c>
      <c r="R265">
        <v>1</v>
      </c>
      <c r="S265">
        <v>0</v>
      </c>
      <c r="T265">
        <v>0</v>
      </c>
      <c r="U265"/>
      <c r="V265">
        <v>0</v>
      </c>
      <c r="W265"/>
      <c r="X265"/>
      <c r="Y265" s="35">
        <v>44546</v>
      </c>
      <c r="Z265" s="31">
        <v>0.13157407407407407</v>
      </c>
      <c r="AA265"/>
      <c r="AB265" s="8">
        <v>1</v>
      </c>
      <c r="AC265" s="2"/>
      <c r="AD265" s="2">
        <v>1.1612299011803489</v>
      </c>
      <c r="AE265" s="2">
        <v>-1.475359772594117E-2</v>
      </c>
      <c r="AF265" s="2">
        <v>-1.1759834989062901</v>
      </c>
      <c r="AG265" s="2">
        <v>-8.7317205580747514E-3</v>
      </c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C265" s="6"/>
      <c r="BD265" s="6"/>
      <c r="BE265" s="6"/>
      <c r="BF265" s="6"/>
      <c r="BG265" s="6"/>
      <c r="BH265" s="1"/>
      <c r="BI265" s="1">
        <v>235</v>
      </c>
      <c r="BJ265" s="1">
        <v>1</v>
      </c>
      <c r="BK265" s="1" t="e">
        <f t="shared" si="6"/>
        <v>#N/A</v>
      </c>
      <c r="BL265" s="1" t="e">
        <f t="shared" si="7"/>
        <v>#N/A</v>
      </c>
      <c r="BM265" s="36"/>
      <c r="BN265" s="37"/>
      <c r="BO265" s="15"/>
      <c r="BP265" s="1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  <c r="EC265" s="15"/>
    </row>
    <row r="266" spans="1:133" s="8" customFormat="1">
      <c r="A266">
        <v>59</v>
      </c>
      <c r="B266">
        <v>3</v>
      </c>
      <c r="C266" t="s">
        <v>806</v>
      </c>
      <c r="D266" t="s">
        <v>25</v>
      </c>
      <c r="E266"/>
      <c r="F266"/>
      <c r="G266">
        <v>0.5</v>
      </c>
      <c r="H266">
        <v>0.5</v>
      </c>
      <c r="I266">
        <v>285</v>
      </c>
      <c r="J266">
        <v>440</v>
      </c>
      <c r="K266"/>
      <c r="L266">
        <v>153</v>
      </c>
      <c r="M266">
        <v>0.63400000000000001</v>
      </c>
      <c r="N266">
        <v>0.65100000000000002</v>
      </c>
      <c r="O266">
        <v>1.7999999999999999E-2</v>
      </c>
      <c r="P266"/>
      <c r="Q266">
        <v>0</v>
      </c>
      <c r="R266">
        <v>1</v>
      </c>
      <c r="S266">
        <v>0</v>
      </c>
      <c r="T266">
        <v>0</v>
      </c>
      <c r="U266"/>
      <c r="V266">
        <v>0</v>
      </c>
      <c r="W266"/>
      <c r="X266"/>
      <c r="Y266" s="35">
        <v>44546</v>
      </c>
      <c r="Z266" s="31">
        <v>0.13761574074074076</v>
      </c>
      <c r="AA266"/>
      <c r="AB266" s="8">
        <v>1</v>
      </c>
      <c r="AC266" s="2"/>
      <c r="AD266" s="2">
        <v>2.866768725790403E-3</v>
      </c>
      <c r="AE266" s="2">
        <v>-3.1556875574474598E-2</v>
      </c>
      <c r="AF266" s="2">
        <v>-3.4423644300265004E-2</v>
      </c>
      <c r="AG266" s="2">
        <v>-6.7169414667556425E-3</v>
      </c>
      <c r="AH266" s="6"/>
      <c r="AI266" s="6"/>
      <c r="AJ266" s="6">
        <v>236.5796809706392</v>
      </c>
      <c r="AK266" s="6"/>
      <c r="AL266" s="6"/>
      <c r="AM266" s="6"/>
      <c r="AN266" s="6"/>
      <c r="AO266" s="6">
        <v>56.358029509325938</v>
      </c>
      <c r="AP266" s="6"/>
      <c r="AQ266" s="6"/>
      <c r="AR266" s="6"/>
      <c r="AS266" s="6"/>
      <c r="AT266" s="6">
        <v>43.585349315620668</v>
      </c>
      <c r="AU266" s="6"/>
      <c r="AV266" s="6"/>
      <c r="AW266" s="6"/>
      <c r="AX266" s="6"/>
      <c r="AY266" s="6">
        <v>38.527426911281871</v>
      </c>
      <c r="AZ266" s="6"/>
      <c r="BA266" s="6"/>
      <c r="BC266" s="6">
        <v>-1.5674104583314582E-2</v>
      </c>
      <c r="BD266" s="6">
        <v>-4.3938238199709781E-2</v>
      </c>
      <c r="BE266" s="6">
        <v>-2.8264133616395196E-2</v>
      </c>
      <c r="BF266" s="6">
        <v>-8.3196066530322067E-3</v>
      </c>
      <c r="BG266" s="6"/>
      <c r="BH266" s="1">
        <v>79</v>
      </c>
      <c r="BI266" s="1">
        <v>236</v>
      </c>
      <c r="BJ266" s="1">
        <v>2</v>
      </c>
      <c r="BK266" s="1">
        <f t="shared" si="6"/>
        <v>285</v>
      </c>
      <c r="BL266" s="1">
        <f t="shared" si="7"/>
        <v>440</v>
      </c>
      <c r="BM266" s="36"/>
      <c r="BN266" s="37"/>
      <c r="BO266" s="15"/>
      <c r="BP266" s="1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  <c r="EC266" s="15"/>
    </row>
    <row r="267" spans="1:133" s="8" customFormat="1">
      <c r="A267">
        <v>60</v>
      </c>
      <c r="B267">
        <v>3</v>
      </c>
      <c r="C267" t="s">
        <v>806</v>
      </c>
      <c r="D267" t="s">
        <v>25</v>
      </c>
      <c r="E267"/>
      <c r="F267"/>
      <c r="G267">
        <v>0.5</v>
      </c>
      <c r="H267">
        <v>0.5</v>
      </c>
      <c r="I267">
        <v>243</v>
      </c>
      <c r="J267">
        <v>412</v>
      </c>
      <c r="K267"/>
      <c r="L267">
        <v>118</v>
      </c>
      <c r="M267">
        <v>0.60199999999999998</v>
      </c>
      <c r="N267">
        <v>0.627</v>
      </c>
      <c r="O267">
        <v>2.5999999999999999E-2</v>
      </c>
      <c r="P267"/>
      <c r="Q267">
        <v>0</v>
      </c>
      <c r="R267">
        <v>1</v>
      </c>
      <c r="S267">
        <v>0</v>
      </c>
      <c r="T267">
        <v>0</v>
      </c>
      <c r="U267"/>
      <c r="V267">
        <v>0</v>
      </c>
      <c r="W267"/>
      <c r="X267"/>
      <c r="Y267" s="35">
        <v>44546</v>
      </c>
      <c r="Z267" s="31">
        <v>0.14410879629629628</v>
      </c>
      <c r="AA267"/>
      <c r="AB267" s="8">
        <v>1</v>
      </c>
      <c r="AC267" s="2"/>
      <c r="AD267" s="2">
        <v>-3.4214977892419569E-2</v>
      </c>
      <c r="AE267" s="2">
        <v>-5.6319600824944957E-2</v>
      </c>
      <c r="AF267" s="2">
        <v>-2.2104622932525388E-2</v>
      </c>
      <c r="AG267" s="2">
        <v>-9.9222718393087699E-3</v>
      </c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C267" s="6"/>
      <c r="BD267" s="6"/>
      <c r="BE267" s="6"/>
      <c r="BF267" s="6"/>
      <c r="BG267" s="6"/>
      <c r="BH267" s="1"/>
      <c r="BI267" s="1">
        <v>237</v>
      </c>
      <c r="BJ267" s="1">
        <v>3</v>
      </c>
      <c r="BK267" s="1">
        <f t="shared" si="6"/>
        <v>243</v>
      </c>
      <c r="BL267" s="1">
        <f t="shared" si="7"/>
        <v>412</v>
      </c>
      <c r="BM267" s="36"/>
      <c r="BN267" s="37"/>
      <c r="BO267" s="15"/>
      <c r="BP267" s="1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  <c r="EC267" s="15"/>
    </row>
    <row r="268" spans="1:133" s="8" customFormat="1">
      <c r="A268">
        <v>100</v>
      </c>
      <c r="B268">
        <v>3</v>
      </c>
      <c r="C268" t="s">
        <v>806</v>
      </c>
      <c r="D268" t="s">
        <v>25</v>
      </c>
      <c r="E268"/>
      <c r="F268"/>
      <c r="G268">
        <v>0.5</v>
      </c>
      <c r="H268">
        <v>0.5</v>
      </c>
      <c r="I268">
        <v>1576</v>
      </c>
      <c r="J268">
        <v>568</v>
      </c>
      <c r="K268"/>
      <c r="L268">
        <v>145</v>
      </c>
      <c r="M268">
        <v>1.6240000000000001</v>
      </c>
      <c r="N268">
        <v>0.76</v>
      </c>
      <c r="O268">
        <v>0</v>
      </c>
      <c r="P268"/>
      <c r="Q268">
        <v>0</v>
      </c>
      <c r="R268">
        <v>1</v>
      </c>
      <c r="S268">
        <v>0</v>
      </c>
      <c r="T268">
        <v>0</v>
      </c>
      <c r="U268"/>
      <c r="V268">
        <v>0</v>
      </c>
      <c r="W268"/>
      <c r="X268"/>
      <c r="Y268" s="35">
        <v>44546</v>
      </c>
      <c r="Z268" s="31">
        <v>0.5247222222222222</v>
      </c>
      <c r="AA268"/>
      <c r="AB268" s="8">
        <v>1</v>
      </c>
      <c r="AC268" s="2"/>
      <c r="AD268" s="2">
        <v>1.1426890278712438</v>
      </c>
      <c r="AE268" s="2">
        <v>8.1644154141961314E-2</v>
      </c>
      <c r="AF268" s="2">
        <v>-1.0610448737292826</v>
      </c>
      <c r="AG268" s="2">
        <v>-7.4495884090535003E-3</v>
      </c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C268" s="6"/>
      <c r="BD268" s="6"/>
      <c r="BE268" s="6"/>
      <c r="BF268" s="6"/>
      <c r="BG268" s="6"/>
      <c r="BH268" s="1"/>
      <c r="BI268" s="1">
        <v>238</v>
      </c>
      <c r="BJ268" s="1">
        <v>1</v>
      </c>
      <c r="BK268" s="1" t="e">
        <f t="shared" si="6"/>
        <v>#N/A</v>
      </c>
      <c r="BL268" s="1" t="e">
        <f t="shared" si="7"/>
        <v>#N/A</v>
      </c>
      <c r="BM268" s="36"/>
      <c r="BN268" s="37"/>
      <c r="BO268" s="15"/>
      <c r="BP268" s="1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  <c r="EC268" s="15"/>
    </row>
    <row r="269" spans="1:133" s="8" customFormat="1">
      <c r="A269">
        <v>101</v>
      </c>
      <c r="B269">
        <v>3</v>
      </c>
      <c r="C269" t="s">
        <v>806</v>
      </c>
      <c r="D269" t="s">
        <v>25</v>
      </c>
      <c r="E269"/>
      <c r="F269"/>
      <c r="G269">
        <v>0.5</v>
      </c>
      <c r="H269">
        <v>0.5</v>
      </c>
      <c r="I269">
        <v>280</v>
      </c>
      <c r="J269">
        <v>530</v>
      </c>
      <c r="K269"/>
      <c r="L269">
        <v>137</v>
      </c>
      <c r="M269">
        <v>0.63</v>
      </c>
      <c r="N269">
        <v>0.72699999999999998</v>
      </c>
      <c r="O269">
        <v>9.7000000000000003E-2</v>
      </c>
      <c r="P269"/>
      <c r="Q269">
        <v>0</v>
      </c>
      <c r="R269">
        <v>1</v>
      </c>
      <c r="S269">
        <v>0</v>
      </c>
      <c r="T269">
        <v>0</v>
      </c>
      <c r="U269"/>
      <c r="V269">
        <v>0</v>
      </c>
      <c r="W269"/>
      <c r="X269"/>
      <c r="Y269" s="35">
        <v>44546</v>
      </c>
      <c r="Z269" s="31">
        <v>0.5307291666666667</v>
      </c>
      <c r="AA269"/>
      <c r="AB269" s="8">
        <v>1</v>
      </c>
      <c r="AC269" s="2"/>
      <c r="AD269" s="2">
        <v>-1.5477249192346297E-3</v>
      </c>
      <c r="AE269" s="2">
        <v>4.80375984448944E-2</v>
      </c>
      <c r="AF269" s="2">
        <v>4.9585323364129033E-2</v>
      </c>
      <c r="AG269" s="2">
        <v>-8.182235351351359E-3</v>
      </c>
      <c r="AH269" s="6"/>
      <c r="AI269" s="6"/>
      <c r="AJ269" s="6">
        <v>183.10602250567629</v>
      </c>
      <c r="AK269" s="6"/>
      <c r="AL269" s="6"/>
      <c r="AM269" s="6"/>
      <c r="AN269" s="6"/>
      <c r="AO269" s="6">
        <v>1.8581268694656103</v>
      </c>
      <c r="AP269" s="6"/>
      <c r="AQ269" s="6"/>
      <c r="AR269" s="6"/>
      <c r="AS269" s="6"/>
      <c r="AT269" s="6">
        <v>49.555001267201547</v>
      </c>
      <c r="AU269" s="6"/>
      <c r="AV269" s="6"/>
      <c r="AW269" s="6"/>
      <c r="AX269" s="6"/>
      <c r="AY269" s="6">
        <v>53.346738617033793</v>
      </c>
      <c r="AZ269" s="6"/>
      <c r="BA269" s="6"/>
      <c r="BC269" s="6">
        <v>-1.8322800770329592E-2</v>
      </c>
      <c r="BD269" s="6">
        <v>4.7595406922564566E-2</v>
      </c>
      <c r="BE269" s="6">
        <v>6.5918207692894165E-2</v>
      </c>
      <c r="BF269" s="6">
        <v>-1.1158613554436404E-2</v>
      </c>
      <c r="BG269" s="6"/>
      <c r="BH269" s="1">
        <v>80</v>
      </c>
      <c r="BI269" s="1">
        <v>239</v>
      </c>
      <c r="BJ269" s="1">
        <v>2</v>
      </c>
      <c r="BK269" s="1">
        <f t="shared" si="6"/>
        <v>280</v>
      </c>
      <c r="BL269" s="1">
        <f t="shared" si="7"/>
        <v>530</v>
      </c>
      <c r="BM269" s="36"/>
      <c r="BN269" s="37"/>
      <c r="BO269" s="15"/>
      <c r="BP269" s="1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  <c r="EC269" s="15"/>
    </row>
    <row r="270" spans="1:133" s="8" customFormat="1">
      <c r="A270">
        <v>102</v>
      </c>
      <c r="B270">
        <v>3</v>
      </c>
      <c r="C270" t="s">
        <v>806</v>
      </c>
      <c r="D270" t="s">
        <v>25</v>
      </c>
      <c r="E270"/>
      <c r="F270"/>
      <c r="G270">
        <v>0.5</v>
      </c>
      <c r="H270">
        <v>0.5</v>
      </c>
      <c r="I270">
        <v>242</v>
      </c>
      <c r="J270">
        <v>529</v>
      </c>
      <c r="K270"/>
      <c r="L270">
        <v>72</v>
      </c>
      <c r="M270">
        <v>0.6</v>
      </c>
      <c r="N270">
        <v>0.72599999999999998</v>
      </c>
      <c r="O270">
        <v>0.126</v>
      </c>
      <c r="P270"/>
      <c r="Q270">
        <v>0</v>
      </c>
      <c r="R270">
        <v>1</v>
      </c>
      <c r="S270">
        <v>0</v>
      </c>
      <c r="T270">
        <v>0</v>
      </c>
      <c r="U270"/>
      <c r="V270">
        <v>0</v>
      </c>
      <c r="W270"/>
      <c r="X270"/>
      <c r="Y270" s="35">
        <v>44546</v>
      </c>
      <c r="Z270" s="31">
        <v>0.53718750000000004</v>
      </c>
      <c r="AA270"/>
      <c r="AB270" s="8">
        <v>1</v>
      </c>
      <c r="AC270" s="2"/>
      <c r="AD270" s="2">
        <v>-3.5097876621424558E-2</v>
      </c>
      <c r="AE270" s="2">
        <v>4.7153215400234733E-2</v>
      </c>
      <c r="AF270" s="2">
        <v>8.2251092021659283E-2</v>
      </c>
      <c r="AG270" s="2">
        <v>-1.4134991757521451E-2</v>
      </c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C270" s="6"/>
      <c r="BD270" s="6"/>
      <c r="BE270" s="6"/>
      <c r="BF270" s="6"/>
      <c r="BG270" s="6"/>
      <c r="BH270" s="1"/>
      <c r="BI270" s="1">
        <v>240</v>
      </c>
      <c r="BJ270" s="1">
        <v>3</v>
      </c>
      <c r="BK270" s="1">
        <f t="shared" si="6"/>
        <v>242</v>
      </c>
      <c r="BL270" s="1">
        <f t="shared" si="7"/>
        <v>529</v>
      </c>
      <c r="BM270" s="36"/>
      <c r="BN270" s="37"/>
      <c r="BO270" s="15"/>
      <c r="BP270" s="1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  <c r="EC270" s="15"/>
    </row>
    <row r="271" spans="1:133" s="8" customFormat="1">
      <c r="A271">
        <v>61</v>
      </c>
      <c r="B271">
        <v>3</v>
      </c>
      <c r="C271" t="s">
        <v>806</v>
      </c>
      <c r="D271" t="s">
        <v>25</v>
      </c>
      <c r="E271"/>
      <c r="F271"/>
      <c r="G271">
        <v>0.5</v>
      </c>
      <c r="H271">
        <v>0.5</v>
      </c>
      <c r="I271">
        <v>1031</v>
      </c>
      <c r="J271">
        <v>629</v>
      </c>
      <c r="K271"/>
      <c r="L271">
        <v>482</v>
      </c>
      <c r="M271">
        <v>1.206</v>
      </c>
      <c r="N271">
        <v>0.81100000000000005</v>
      </c>
      <c r="O271">
        <v>0</v>
      </c>
      <c r="P271"/>
      <c r="Q271">
        <v>0</v>
      </c>
      <c r="R271">
        <v>1</v>
      </c>
      <c r="S271">
        <v>0</v>
      </c>
      <c r="T271">
        <v>0</v>
      </c>
      <c r="U271"/>
      <c r="V271">
        <v>0</v>
      </c>
      <c r="W271"/>
      <c r="X271"/>
      <c r="Y271" s="35">
        <v>44586</v>
      </c>
      <c r="Z271" s="31">
        <v>0.22445601851851851</v>
      </c>
      <c r="AA271"/>
      <c r="AB271" s="8">
        <v>1</v>
      </c>
      <c r="AC271" s="2"/>
      <c r="AD271" s="2">
        <v>0.59796233936218368</v>
      </c>
      <c r="AE271" s="2">
        <v>0.13615482124745773</v>
      </c>
      <c r="AF271" s="2">
        <v>-0.46180751811472598</v>
      </c>
      <c r="AG271" s="2">
        <v>2.9621112536515892E-2</v>
      </c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C271" s="6"/>
      <c r="BD271" s="6"/>
      <c r="BE271" s="6"/>
      <c r="BF271" s="6"/>
      <c r="BG271" s="6"/>
      <c r="BH271" s="1"/>
      <c r="BI271" s="1">
        <v>241</v>
      </c>
      <c r="BJ271" s="1">
        <v>1</v>
      </c>
      <c r="BK271" s="1" t="e">
        <f t="shared" si="6"/>
        <v>#N/A</v>
      </c>
      <c r="BL271" s="1" t="e">
        <f t="shared" si="7"/>
        <v>#N/A</v>
      </c>
      <c r="BM271" s="36"/>
      <c r="BN271" s="37"/>
      <c r="BO271" s="15"/>
      <c r="BP271" s="1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</row>
    <row r="272" spans="1:133" s="8" customFormat="1">
      <c r="A272">
        <v>62</v>
      </c>
      <c r="B272">
        <v>3</v>
      </c>
      <c r="C272" t="s">
        <v>806</v>
      </c>
      <c r="D272" t="s">
        <v>25</v>
      </c>
      <c r="E272"/>
      <c r="F272"/>
      <c r="G272">
        <v>0.5</v>
      </c>
      <c r="H272">
        <v>0.5</v>
      </c>
      <c r="I272">
        <v>231</v>
      </c>
      <c r="J272">
        <v>604</v>
      </c>
      <c r="K272"/>
      <c r="L272">
        <v>440</v>
      </c>
      <c r="M272">
        <v>0.59199999999999997</v>
      </c>
      <c r="N272">
        <v>0.79</v>
      </c>
      <c r="O272">
        <v>0.19800000000000001</v>
      </c>
      <c r="P272"/>
      <c r="Q272">
        <v>0</v>
      </c>
      <c r="R272">
        <v>1</v>
      </c>
      <c r="S272">
        <v>0</v>
      </c>
      <c r="T272">
        <v>0</v>
      </c>
      <c r="U272"/>
      <c r="V272">
        <v>0</v>
      </c>
      <c r="W272"/>
      <c r="X272"/>
      <c r="Y272" s="35">
        <v>44586</v>
      </c>
      <c r="Z272" s="31">
        <v>0.23053240740740741</v>
      </c>
      <c r="AA272"/>
      <c r="AB272" s="8">
        <v>1</v>
      </c>
      <c r="AC272" s="2"/>
      <c r="AD272" s="2">
        <v>-0.13956469500356505</v>
      </c>
      <c r="AE272" s="2">
        <v>0.11359720241540941</v>
      </c>
      <c r="AF272" s="2">
        <v>0.25316189741897444</v>
      </c>
      <c r="AG272" s="2">
        <v>2.566458857447387E-2</v>
      </c>
      <c r="AH272" s="6"/>
      <c r="AI272" s="6"/>
      <c r="AJ272" s="6">
        <v>32.15315328632451</v>
      </c>
      <c r="AK272" s="6"/>
      <c r="AL272" s="6"/>
      <c r="AM272" s="6"/>
      <c r="AN272" s="6"/>
      <c r="AO272" s="6">
        <v>24.022054843500918</v>
      </c>
      <c r="AP272" s="6"/>
      <c r="AQ272" s="6"/>
      <c r="AR272" s="6"/>
      <c r="AS272" s="6"/>
      <c r="AT272" s="6">
        <v>10.872890160330792</v>
      </c>
      <c r="AU272" s="6"/>
      <c r="AV272" s="6"/>
      <c r="AW272" s="6"/>
      <c r="AX272" s="6"/>
      <c r="AY272" s="6">
        <v>14.570409646327859</v>
      </c>
      <c r="AZ272" s="6"/>
      <c r="BA272" s="6"/>
      <c r="BC272" s="6">
        <v>-0.16630004999932343</v>
      </c>
      <c r="BD272" s="6">
        <v>0.10141608824610329</v>
      </c>
      <c r="BE272" s="6">
        <v>0.26771613824542673</v>
      </c>
      <c r="BF272" s="6">
        <v>2.3921833972145833E-2</v>
      </c>
      <c r="BG272" s="6"/>
      <c r="BH272" s="1">
        <v>81</v>
      </c>
      <c r="BI272" s="1">
        <v>242</v>
      </c>
      <c r="BJ272" s="1">
        <v>2</v>
      </c>
      <c r="BK272" s="1">
        <f t="shared" si="6"/>
        <v>231</v>
      </c>
      <c r="BL272" s="1">
        <f t="shared" si="7"/>
        <v>604</v>
      </c>
      <c r="BM272" s="36"/>
      <c r="BN272" s="37"/>
      <c r="BO272" s="15"/>
      <c r="BP272" s="1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  <c r="EC272" s="15"/>
    </row>
    <row r="273" spans="1:133" s="8" customFormat="1">
      <c r="A273">
        <v>63</v>
      </c>
      <c r="B273">
        <v>3</v>
      </c>
      <c r="C273" t="s">
        <v>806</v>
      </c>
      <c r="D273" t="s">
        <v>25</v>
      </c>
      <c r="E273"/>
      <c r="F273"/>
      <c r="G273">
        <v>0.5</v>
      </c>
      <c r="H273">
        <v>0.5</v>
      </c>
      <c r="I273">
        <v>173</v>
      </c>
      <c r="J273">
        <v>577</v>
      </c>
      <c r="K273"/>
      <c r="L273">
        <v>403</v>
      </c>
      <c r="M273">
        <v>0.54700000000000004</v>
      </c>
      <c r="N273">
        <v>0.76700000000000002</v>
      </c>
      <c r="O273">
        <v>0.22</v>
      </c>
      <c r="P273"/>
      <c r="Q273">
        <v>0</v>
      </c>
      <c r="R273">
        <v>1</v>
      </c>
      <c r="S273">
        <v>0</v>
      </c>
      <c r="T273">
        <v>0</v>
      </c>
      <c r="U273"/>
      <c r="V273">
        <v>0</v>
      </c>
      <c r="W273"/>
      <c r="X273"/>
      <c r="Y273" s="35">
        <v>44586</v>
      </c>
      <c r="Z273" s="31">
        <v>0.23711805555555557</v>
      </c>
      <c r="AA273"/>
      <c r="AB273" s="8">
        <v>1</v>
      </c>
      <c r="AC273" s="2"/>
      <c r="AD273" s="2">
        <v>-0.19303540499508182</v>
      </c>
      <c r="AE273" s="2">
        <v>8.9234974076797188E-2</v>
      </c>
      <c r="AF273" s="2">
        <v>0.28227037907187902</v>
      </c>
      <c r="AG273" s="2">
        <v>2.2179079369817799E-2</v>
      </c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C273" s="6"/>
      <c r="BD273" s="6"/>
      <c r="BE273" s="6"/>
      <c r="BF273" s="6"/>
      <c r="BG273" s="6"/>
      <c r="BH273" s="1"/>
      <c r="BI273" s="1">
        <v>243</v>
      </c>
      <c r="BJ273" s="1">
        <v>3</v>
      </c>
      <c r="BK273" s="1">
        <f t="shared" si="6"/>
        <v>173</v>
      </c>
      <c r="BL273" s="1">
        <f t="shared" si="7"/>
        <v>577</v>
      </c>
      <c r="BM273" s="36"/>
      <c r="BN273" s="37"/>
      <c r="BO273" s="15"/>
      <c r="BP273" s="1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  <c r="EC273" s="15"/>
    </row>
    <row r="274" spans="1:133" s="8" customFormat="1">
      <c r="A274">
        <v>58</v>
      </c>
      <c r="B274">
        <v>3</v>
      </c>
      <c r="C274" t="s">
        <v>806</v>
      </c>
      <c r="D274" t="s">
        <v>25</v>
      </c>
      <c r="E274"/>
      <c r="F274"/>
      <c r="G274">
        <v>0.5</v>
      </c>
      <c r="H274">
        <v>0.5</v>
      </c>
      <c r="I274">
        <v>1407</v>
      </c>
      <c r="J274">
        <v>447</v>
      </c>
      <c r="K274"/>
      <c r="L274">
        <v>354</v>
      </c>
      <c r="M274">
        <v>1.494</v>
      </c>
      <c r="N274">
        <v>0.65700000000000003</v>
      </c>
      <c r="O274">
        <v>0</v>
      </c>
      <c r="P274"/>
      <c r="Q274">
        <v>0</v>
      </c>
      <c r="R274">
        <v>1</v>
      </c>
      <c r="S274">
        <v>0</v>
      </c>
      <c r="T274">
        <v>0</v>
      </c>
      <c r="U274"/>
      <c r="V274">
        <v>0</v>
      </c>
      <c r="W274"/>
      <c r="X274"/>
      <c r="Y274" s="35">
        <v>44587</v>
      </c>
      <c r="Z274" s="31">
        <v>0.1925462962962963</v>
      </c>
      <c r="AA274"/>
      <c r="AB274" s="8">
        <v>1</v>
      </c>
      <c r="AC274" s="2"/>
      <c r="AD274" s="2">
        <v>1.0152385804236506</v>
      </c>
      <c r="AE274" s="2">
        <v>-0.16196322909782512</v>
      </c>
      <c r="AF274" s="2">
        <v>-1.1772018095214758</v>
      </c>
      <c r="AG274" s="2">
        <v>-8.6832792182538763E-4</v>
      </c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C274" s="6"/>
      <c r="BD274" s="6"/>
      <c r="BE274" s="6"/>
      <c r="BF274" s="6"/>
      <c r="BG274" s="6"/>
      <c r="BH274" s="1"/>
      <c r="BI274" s="1">
        <v>244</v>
      </c>
      <c r="BJ274" s="1">
        <v>1</v>
      </c>
      <c r="BK274" s="1" t="e">
        <f t="shared" si="6"/>
        <v>#N/A</v>
      </c>
      <c r="BL274" s="1" t="e">
        <f t="shared" si="7"/>
        <v>#N/A</v>
      </c>
      <c r="BM274" s="36"/>
      <c r="BN274" s="37"/>
      <c r="BO274" s="15"/>
      <c r="BP274" s="1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</row>
    <row r="275" spans="1:133" s="8" customFormat="1">
      <c r="A275">
        <v>59</v>
      </c>
      <c r="B275">
        <v>3</v>
      </c>
      <c r="C275" t="s">
        <v>806</v>
      </c>
      <c r="D275" t="s">
        <v>25</v>
      </c>
      <c r="E275"/>
      <c r="F275"/>
      <c r="G275">
        <v>0.5</v>
      </c>
      <c r="H275">
        <v>0.5</v>
      </c>
      <c r="I275">
        <v>222</v>
      </c>
      <c r="J275">
        <v>415</v>
      </c>
      <c r="K275"/>
      <c r="L275">
        <v>302</v>
      </c>
      <c r="M275">
        <v>0.58499999999999996</v>
      </c>
      <c r="N275">
        <v>0.63</v>
      </c>
      <c r="O275">
        <v>4.4999999999999998E-2</v>
      </c>
      <c r="P275"/>
      <c r="Q275">
        <v>0</v>
      </c>
      <c r="R275">
        <v>1</v>
      </c>
      <c r="S275">
        <v>0</v>
      </c>
      <c r="T275">
        <v>0</v>
      </c>
      <c r="U275"/>
      <c r="V275">
        <v>0</v>
      </c>
      <c r="W275"/>
      <c r="X275"/>
      <c r="Y275" s="35">
        <v>44587</v>
      </c>
      <c r="Z275" s="31">
        <v>0.19859953703703703</v>
      </c>
      <c r="AA275"/>
      <c r="AB275" s="8">
        <v>1</v>
      </c>
      <c r="AC275" s="2"/>
      <c r="AD275" s="2">
        <v>-7.4251842125825543E-2</v>
      </c>
      <c r="AE275" s="2">
        <v>-0.19150605634653858</v>
      </c>
      <c r="AF275" s="2">
        <v>-0.11725421422071304</v>
      </c>
      <c r="AG275" s="2">
        <v>-6.3667593039586565E-3</v>
      </c>
      <c r="AH275" s="6"/>
      <c r="AI275" s="6"/>
      <c r="AJ275" s="6">
        <v>16.995031649252795</v>
      </c>
      <c r="AK275" s="6"/>
      <c r="AL275" s="6"/>
      <c r="AM275" s="6"/>
      <c r="AN275" s="6"/>
      <c r="AO275" s="6">
        <v>4.4349342783084227</v>
      </c>
      <c r="AP275" s="6"/>
      <c r="AQ275" s="6"/>
      <c r="AR275" s="6"/>
      <c r="AS275" s="6"/>
      <c r="AT275" s="6">
        <v>20.808902829151421</v>
      </c>
      <c r="AU275" s="6"/>
      <c r="AV275" s="6"/>
      <c r="AW275" s="6"/>
      <c r="AX275" s="6"/>
      <c r="AY275" s="6">
        <v>36.629048777750235</v>
      </c>
      <c r="AZ275" s="6"/>
      <c r="BA275" s="6"/>
      <c r="BC275" s="6">
        <v>-8.1147351129303241E-2</v>
      </c>
      <c r="BD275" s="6">
        <v>-0.18735159626468825</v>
      </c>
      <c r="BE275" s="6">
        <v>-0.10620424513538501</v>
      </c>
      <c r="BF275" s="6">
        <v>-7.7942366820124833E-3</v>
      </c>
      <c r="BG275" s="6"/>
      <c r="BH275" s="1">
        <v>82</v>
      </c>
      <c r="BI275" s="1">
        <v>245</v>
      </c>
      <c r="BJ275" s="1">
        <v>2</v>
      </c>
      <c r="BK275" s="1">
        <f t="shared" si="6"/>
        <v>222</v>
      </c>
      <c r="BL275" s="1">
        <f t="shared" si="7"/>
        <v>415</v>
      </c>
      <c r="BM275" s="36"/>
      <c r="BN275" s="37"/>
      <c r="BO275" s="15"/>
      <c r="BP275" s="1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  <c r="EC275" s="15"/>
    </row>
    <row r="276" spans="1:133" s="8" customFormat="1">
      <c r="A276">
        <v>60</v>
      </c>
      <c r="B276">
        <v>3</v>
      </c>
      <c r="C276" t="s">
        <v>806</v>
      </c>
      <c r="D276" t="s">
        <v>25</v>
      </c>
      <c r="E276"/>
      <c r="F276"/>
      <c r="G276">
        <v>0.5</v>
      </c>
      <c r="H276">
        <v>0.5</v>
      </c>
      <c r="I276">
        <v>207</v>
      </c>
      <c r="J276">
        <v>424</v>
      </c>
      <c r="K276"/>
      <c r="L276">
        <v>275</v>
      </c>
      <c r="M276">
        <v>0.57299999999999995</v>
      </c>
      <c r="N276">
        <v>0.63800000000000001</v>
      </c>
      <c r="O276">
        <v>6.4000000000000001E-2</v>
      </c>
      <c r="P276"/>
      <c r="Q276">
        <v>0</v>
      </c>
      <c r="R276">
        <v>1</v>
      </c>
      <c r="S276">
        <v>0</v>
      </c>
      <c r="T276">
        <v>0</v>
      </c>
      <c r="U276"/>
      <c r="V276">
        <v>0</v>
      </c>
      <c r="W276"/>
      <c r="X276"/>
      <c r="Y276" s="35">
        <v>44587</v>
      </c>
      <c r="Z276" s="31">
        <v>0.20505787037037038</v>
      </c>
      <c r="AA276"/>
      <c r="AB276" s="8">
        <v>1</v>
      </c>
      <c r="AC276" s="2"/>
      <c r="AD276" s="2">
        <v>-8.8042860132780926E-2</v>
      </c>
      <c r="AE276" s="2">
        <v>-0.18319713618283792</v>
      </c>
      <c r="AF276" s="2">
        <v>-9.5154276050056996E-2</v>
      </c>
      <c r="AG276" s="2">
        <v>-9.2217140600663102E-3</v>
      </c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C276" s="6"/>
      <c r="BD276" s="6"/>
      <c r="BE276" s="6"/>
      <c r="BF276" s="6"/>
      <c r="BG276" s="6"/>
      <c r="BH276" s="1"/>
      <c r="BI276" s="1">
        <v>246</v>
      </c>
      <c r="BJ276" s="1">
        <v>3</v>
      </c>
      <c r="BK276" s="1">
        <f t="shared" si="6"/>
        <v>207</v>
      </c>
      <c r="BL276" s="1">
        <f t="shared" si="7"/>
        <v>424</v>
      </c>
      <c r="BM276" s="36"/>
      <c r="BN276" s="37"/>
      <c r="BO276" s="15"/>
      <c r="BP276" s="1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  <c r="EC276" s="15"/>
    </row>
    <row r="277" spans="1:133" s="8" customFormat="1">
      <c r="A277">
        <v>100</v>
      </c>
      <c r="B277">
        <v>3</v>
      </c>
      <c r="C277" t="s">
        <v>806</v>
      </c>
      <c r="D277" t="s">
        <v>25</v>
      </c>
      <c r="E277"/>
      <c r="F277"/>
      <c r="G277">
        <v>0.5</v>
      </c>
      <c r="H277">
        <v>0.5</v>
      </c>
      <c r="I277">
        <v>1480</v>
      </c>
      <c r="J277">
        <v>562</v>
      </c>
      <c r="K277"/>
      <c r="L277">
        <v>407</v>
      </c>
      <c r="M277">
        <v>1.55</v>
      </c>
      <c r="N277">
        <v>0.755</v>
      </c>
      <c r="O277">
        <v>0</v>
      </c>
      <c r="P277"/>
      <c r="Q277">
        <v>0</v>
      </c>
      <c r="R277">
        <v>1</v>
      </c>
      <c r="S277">
        <v>0</v>
      </c>
      <c r="T277">
        <v>0</v>
      </c>
      <c r="U277"/>
      <c r="V277">
        <v>0</v>
      </c>
      <c r="W277"/>
      <c r="X277"/>
      <c r="Y277" s="35">
        <v>44587</v>
      </c>
      <c r="Z277" s="31">
        <v>0.58715277777777775</v>
      </c>
      <c r="AA277"/>
      <c r="AB277" s="8">
        <v>1</v>
      </c>
      <c r="AC277" s="2"/>
      <c r="AD277" s="2">
        <v>1.0823548680574999</v>
      </c>
      <c r="AE277" s="2">
        <v>-5.5793693672761213E-2</v>
      </c>
      <c r="AF277" s="2">
        <v>-1.1381485617302611</v>
      </c>
      <c r="AG277" s="2">
        <v>4.7358425253489003E-3</v>
      </c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C277" s="6"/>
      <c r="BD277" s="6"/>
      <c r="BE277" s="6"/>
      <c r="BF277" s="6"/>
      <c r="BG277" s="6"/>
      <c r="BH277" s="1"/>
      <c r="BI277" s="1">
        <v>247</v>
      </c>
      <c r="BJ277" s="1">
        <v>1</v>
      </c>
      <c r="BK277" s="1" t="e">
        <f t="shared" si="6"/>
        <v>#N/A</v>
      </c>
      <c r="BL277" s="1" t="e">
        <f t="shared" si="7"/>
        <v>#N/A</v>
      </c>
      <c r="BM277" s="36"/>
      <c r="BN277" s="37"/>
      <c r="BO277" s="15"/>
      <c r="BP277" s="1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  <c r="EC277" s="15"/>
    </row>
    <row r="278" spans="1:133" s="8" customFormat="1">
      <c r="A278">
        <v>101</v>
      </c>
      <c r="B278">
        <v>3</v>
      </c>
      <c r="C278" t="s">
        <v>806</v>
      </c>
      <c r="D278" t="s">
        <v>25</v>
      </c>
      <c r="E278"/>
      <c r="F278"/>
      <c r="G278">
        <v>0.5</v>
      </c>
      <c r="H278">
        <v>0.5</v>
      </c>
      <c r="I278">
        <v>293</v>
      </c>
      <c r="J278">
        <v>590</v>
      </c>
      <c r="K278"/>
      <c r="L278">
        <v>413</v>
      </c>
      <c r="M278">
        <v>0.63900000000000001</v>
      </c>
      <c r="N278">
        <v>0.77800000000000002</v>
      </c>
      <c r="O278">
        <v>0.13900000000000001</v>
      </c>
      <c r="P278"/>
      <c r="Q278">
        <v>0</v>
      </c>
      <c r="R278">
        <v>1</v>
      </c>
      <c r="S278">
        <v>0</v>
      </c>
      <c r="T278">
        <v>0</v>
      </c>
      <c r="U278"/>
      <c r="V278">
        <v>0</v>
      </c>
      <c r="W278"/>
      <c r="X278"/>
      <c r="Y278" s="35">
        <v>44587</v>
      </c>
      <c r="Z278" s="31">
        <v>0.59340277777777783</v>
      </c>
      <c r="AA278"/>
      <c r="AB278" s="8">
        <v>1</v>
      </c>
      <c r="AC278" s="2"/>
      <c r="AD278" s="2">
        <v>-8.9743568929033322E-3</v>
      </c>
      <c r="AE278" s="2">
        <v>-2.9943719830136953E-2</v>
      </c>
      <c r="AF278" s="2">
        <v>-2.0969362937233622E-2</v>
      </c>
      <c r="AG278" s="2">
        <v>5.3702769155950462E-3</v>
      </c>
      <c r="AH278" s="6"/>
      <c r="AI278" s="6"/>
      <c r="AJ278" s="6">
        <v>150.27601522776175</v>
      </c>
      <c r="AK278" s="6"/>
      <c r="AL278" s="6"/>
      <c r="AM278" s="6"/>
      <c r="AN278" s="6"/>
      <c r="AO278" s="6">
        <v>94.409898560524553</v>
      </c>
      <c r="AP278" s="6"/>
      <c r="AQ278" s="6"/>
      <c r="AR278" s="6"/>
      <c r="AS278" s="6"/>
      <c r="AT278" s="6">
        <v>3.3864654108833743</v>
      </c>
      <c r="AU278" s="6"/>
      <c r="AV278" s="6"/>
      <c r="AW278" s="6"/>
      <c r="AX278" s="6"/>
      <c r="AY278" s="6">
        <v>60.449514591355964</v>
      </c>
      <c r="AZ278" s="6"/>
      <c r="BA278" s="6"/>
      <c r="BC278" s="6">
        <v>-3.609669230658228E-2</v>
      </c>
      <c r="BD278" s="6">
        <v>-5.6716907024283482E-2</v>
      </c>
      <c r="BE278" s="6">
        <v>-2.0620214717701205E-2</v>
      </c>
      <c r="BF278" s="6">
        <v>7.6965363464975818E-3</v>
      </c>
      <c r="BG278" s="6"/>
      <c r="BH278" s="1">
        <v>83</v>
      </c>
      <c r="BI278" s="1">
        <v>248</v>
      </c>
      <c r="BJ278" s="1">
        <v>2</v>
      </c>
      <c r="BK278" s="1">
        <f t="shared" si="6"/>
        <v>293</v>
      </c>
      <c r="BL278" s="1">
        <f t="shared" si="7"/>
        <v>590</v>
      </c>
      <c r="BM278" s="36"/>
      <c r="BN278" s="37"/>
      <c r="BO278" s="15"/>
      <c r="BP278" s="1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  <c r="EC278" s="15"/>
    </row>
    <row r="279" spans="1:133" s="8" customFormat="1">
      <c r="A279">
        <v>102</v>
      </c>
      <c r="B279">
        <v>3</v>
      </c>
      <c r="C279" t="s">
        <v>806</v>
      </c>
      <c r="D279" t="s">
        <v>25</v>
      </c>
      <c r="E279"/>
      <c r="F279"/>
      <c r="G279">
        <v>0.5</v>
      </c>
      <c r="H279">
        <v>0.5</v>
      </c>
      <c r="I279">
        <v>234</v>
      </c>
      <c r="J279">
        <v>532</v>
      </c>
      <c r="K279"/>
      <c r="L279">
        <v>457</v>
      </c>
      <c r="M279">
        <v>0.59499999999999997</v>
      </c>
      <c r="N279">
        <v>0.72899999999999998</v>
      </c>
      <c r="O279">
        <v>0.13400000000000001</v>
      </c>
      <c r="P279"/>
      <c r="Q279">
        <v>0</v>
      </c>
      <c r="R279">
        <v>1</v>
      </c>
      <c r="S279">
        <v>0</v>
      </c>
      <c r="T279">
        <v>0</v>
      </c>
      <c r="U279"/>
      <c r="V279">
        <v>0</v>
      </c>
      <c r="W279"/>
      <c r="X279"/>
      <c r="Y279" s="35">
        <v>44587</v>
      </c>
      <c r="Z279" s="31">
        <v>0.6</v>
      </c>
      <c r="AA279"/>
      <c r="AB279" s="8">
        <v>1</v>
      </c>
      <c r="AC279" s="2"/>
      <c r="AD279" s="2">
        <v>-6.3219027720261223E-2</v>
      </c>
      <c r="AE279" s="2">
        <v>-8.3490094218430011E-2</v>
      </c>
      <c r="AF279" s="2">
        <v>-2.0271066498168788E-2</v>
      </c>
      <c r="AG279" s="2">
        <v>1.0022795777400118E-2</v>
      </c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C279" s="6"/>
      <c r="BD279" s="6"/>
      <c r="BE279" s="6"/>
      <c r="BF279" s="6"/>
      <c r="BG279" s="6"/>
      <c r="BH279" s="1"/>
      <c r="BI279" s="1">
        <v>249</v>
      </c>
      <c r="BJ279" s="1">
        <v>3</v>
      </c>
      <c r="BK279" s="1">
        <f t="shared" si="6"/>
        <v>234</v>
      </c>
      <c r="BL279" s="1">
        <f t="shared" si="7"/>
        <v>532</v>
      </c>
      <c r="BM279" s="36"/>
      <c r="BN279" s="37"/>
      <c r="BO279" s="15"/>
      <c r="BP279" s="1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  <c r="EC279" s="15"/>
    </row>
    <row r="280" spans="1:133" s="8" customFormat="1">
      <c r="A280">
        <v>142</v>
      </c>
      <c r="B280">
        <v>3</v>
      </c>
      <c r="C280" t="s">
        <v>806</v>
      </c>
      <c r="D280" t="s">
        <v>25</v>
      </c>
      <c r="E280"/>
      <c r="F280"/>
      <c r="G280">
        <v>0.5</v>
      </c>
      <c r="H280">
        <v>0.5</v>
      </c>
      <c r="I280">
        <v>1584</v>
      </c>
      <c r="J280">
        <v>620</v>
      </c>
      <c r="K280"/>
      <c r="L280">
        <v>381</v>
      </c>
      <c r="M280">
        <v>1.63</v>
      </c>
      <c r="N280">
        <v>0.80400000000000005</v>
      </c>
      <c r="O280">
        <v>0</v>
      </c>
      <c r="P280"/>
      <c r="Q280">
        <v>0</v>
      </c>
      <c r="R280">
        <v>1</v>
      </c>
      <c r="S280">
        <v>0</v>
      </c>
      <c r="T280">
        <v>0</v>
      </c>
      <c r="U280"/>
      <c r="V280">
        <v>0</v>
      </c>
      <c r="W280"/>
      <c r="X280"/>
      <c r="Y280" s="35">
        <v>44587</v>
      </c>
      <c r="Z280" s="31">
        <v>0.97995370370370372</v>
      </c>
      <c r="AA280"/>
      <c r="AB280" s="8">
        <v>1</v>
      </c>
      <c r="AC280" s="2"/>
      <c r="AD280" s="2">
        <v>1.1779725929057241</v>
      </c>
      <c r="AE280" s="2">
        <v>-2.2473192844680396E-3</v>
      </c>
      <c r="AF280" s="2">
        <v>-1.1802199121901922</v>
      </c>
      <c r="AG280" s="2">
        <v>1.9866268342822657E-3</v>
      </c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C280" s="6"/>
      <c r="BD280" s="6"/>
      <c r="BE280" s="6"/>
      <c r="BF280" s="6"/>
      <c r="BG280" s="6"/>
      <c r="BH280" s="1"/>
      <c r="BI280" s="1">
        <v>250</v>
      </c>
      <c r="BJ280" s="1">
        <v>1</v>
      </c>
      <c r="BK280" s="1" t="e">
        <f t="shared" si="6"/>
        <v>#N/A</v>
      </c>
      <c r="BL280" s="1" t="e">
        <f t="shared" si="7"/>
        <v>#N/A</v>
      </c>
      <c r="BM280" s="36"/>
      <c r="BN280" s="37"/>
      <c r="BO280" s="15"/>
      <c r="BP280" s="1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  <c r="EC280" s="15"/>
    </row>
    <row r="281" spans="1:133" s="8" customFormat="1">
      <c r="A281">
        <v>143</v>
      </c>
      <c r="B281">
        <v>3</v>
      </c>
      <c r="C281" t="s">
        <v>806</v>
      </c>
      <c r="D281" t="s">
        <v>25</v>
      </c>
      <c r="E281"/>
      <c r="F281"/>
      <c r="G281">
        <v>0.5</v>
      </c>
      <c r="H281">
        <v>0.5</v>
      </c>
      <c r="I281">
        <v>323</v>
      </c>
      <c r="J281">
        <v>520</v>
      </c>
      <c r="K281"/>
      <c r="L281">
        <v>383</v>
      </c>
      <c r="M281">
        <v>0.66300000000000003</v>
      </c>
      <c r="N281">
        <v>0.71899999999999997</v>
      </c>
      <c r="O281">
        <v>5.6000000000000001E-2</v>
      </c>
      <c r="P281"/>
      <c r="Q281">
        <v>0</v>
      </c>
      <c r="R281">
        <v>1</v>
      </c>
      <c r="S281">
        <v>0</v>
      </c>
      <c r="T281">
        <v>0</v>
      </c>
      <c r="U281"/>
      <c r="V281">
        <v>0</v>
      </c>
      <c r="W281"/>
      <c r="X281"/>
      <c r="Y281" s="35">
        <v>44587</v>
      </c>
      <c r="Z281" s="31">
        <v>0.98613425925925924</v>
      </c>
      <c r="AA281"/>
      <c r="AB281" s="8">
        <v>1</v>
      </c>
      <c r="AC281" s="2"/>
      <c r="AD281" s="2">
        <v>1.8607679121007442E-2</v>
      </c>
      <c r="AE281" s="2">
        <v>-9.4568654436697597E-2</v>
      </c>
      <c r="AF281" s="2">
        <v>-0.11317633355770504</v>
      </c>
      <c r="AG281" s="2">
        <v>2.1981049643643165E-3</v>
      </c>
      <c r="AH281" s="6"/>
      <c r="AI281" s="6"/>
      <c r="AJ281" s="6">
        <v>448.79626826642522</v>
      </c>
      <c r="AK281" s="6"/>
      <c r="AL281" s="6"/>
      <c r="AM281" s="6"/>
      <c r="AN281" s="6"/>
      <c r="AO281" s="6">
        <v>18.097767866796051</v>
      </c>
      <c r="AP281" s="6"/>
      <c r="AQ281" s="6"/>
      <c r="AR281" s="6"/>
      <c r="AS281" s="6"/>
      <c r="AT281" s="6">
        <v>44.818326198138465</v>
      </c>
      <c r="AU281" s="6"/>
      <c r="AV281" s="6"/>
      <c r="AW281" s="6"/>
      <c r="AX281" s="6"/>
      <c r="AY281" s="6">
        <v>14235.512625076966</v>
      </c>
      <c r="AZ281" s="6"/>
      <c r="BA281" s="6"/>
      <c r="BC281" s="6">
        <v>5.7360623145157443E-3</v>
      </c>
      <c r="BD281" s="6">
        <v>-8.6721340948758108E-2</v>
      </c>
      <c r="BE281" s="6">
        <v>-9.2457403263273841E-2</v>
      </c>
      <c r="BF281" s="6">
        <v>3.0454131023318568E-5</v>
      </c>
      <c r="BG281" s="6"/>
      <c r="BH281" s="1">
        <v>84</v>
      </c>
      <c r="BI281" s="1">
        <v>251</v>
      </c>
      <c r="BJ281" s="1">
        <v>2</v>
      </c>
      <c r="BK281" s="1">
        <f t="shared" si="6"/>
        <v>323</v>
      </c>
      <c r="BL281" s="1">
        <f t="shared" si="7"/>
        <v>520</v>
      </c>
      <c r="BM281" s="36"/>
      <c r="BN281" s="37"/>
      <c r="BO281" s="15"/>
      <c r="BP281" s="1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  <c r="EC281" s="15"/>
    </row>
    <row r="282" spans="1:133" s="8" customFormat="1">
      <c r="A282">
        <v>144</v>
      </c>
      <c r="B282">
        <v>3</v>
      </c>
      <c r="C282" t="s">
        <v>806</v>
      </c>
      <c r="D282" t="s">
        <v>25</v>
      </c>
      <c r="E282"/>
      <c r="F282"/>
      <c r="G282">
        <v>0.5</v>
      </c>
      <c r="H282">
        <v>0.5</v>
      </c>
      <c r="I282">
        <v>295</v>
      </c>
      <c r="J282">
        <v>537</v>
      </c>
      <c r="K282"/>
      <c r="L282">
        <v>342</v>
      </c>
      <c r="M282">
        <v>0.64100000000000001</v>
      </c>
      <c r="N282">
        <v>0.73299999999999998</v>
      </c>
      <c r="O282">
        <v>9.1999999999999998E-2</v>
      </c>
      <c r="P282"/>
      <c r="Q282">
        <v>0</v>
      </c>
      <c r="R282">
        <v>1</v>
      </c>
      <c r="S282">
        <v>0</v>
      </c>
      <c r="T282">
        <v>0</v>
      </c>
      <c r="U282"/>
      <c r="V282">
        <v>0</v>
      </c>
      <c r="W282"/>
      <c r="X282"/>
      <c r="Y282" s="35">
        <v>44587</v>
      </c>
      <c r="Z282" s="31">
        <v>0.99274305555555553</v>
      </c>
      <c r="AA282"/>
      <c r="AB282" s="8">
        <v>1</v>
      </c>
      <c r="AC282" s="2"/>
      <c r="AD282" s="2">
        <v>-7.1355544919759536E-3</v>
      </c>
      <c r="AE282" s="2">
        <v>-7.8874027460818605E-2</v>
      </c>
      <c r="AF282" s="2">
        <v>-7.1738472968842656E-2</v>
      </c>
      <c r="AG282" s="2">
        <v>-2.1371967023176793E-3</v>
      </c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C282" s="6"/>
      <c r="BD282" s="6"/>
      <c r="BE282" s="6"/>
      <c r="BF282" s="6"/>
      <c r="BG282" s="6"/>
      <c r="BH282" s="1"/>
      <c r="BI282" s="1">
        <v>252</v>
      </c>
      <c r="BJ282" s="1">
        <v>3</v>
      </c>
      <c r="BK282" s="1">
        <f t="shared" si="6"/>
        <v>295</v>
      </c>
      <c r="BL282" s="1">
        <f t="shared" si="7"/>
        <v>537</v>
      </c>
      <c r="BM282" s="36"/>
      <c r="BN282" s="37"/>
      <c r="BO282" s="15"/>
      <c r="BP282" s="1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  <c r="EC282" s="15"/>
    </row>
    <row r="283" spans="1:133" s="8" customFormat="1">
      <c r="A283">
        <v>157</v>
      </c>
      <c r="B283">
        <v>3</v>
      </c>
      <c r="C283" t="s">
        <v>806</v>
      </c>
      <c r="D283" t="s">
        <v>25</v>
      </c>
      <c r="E283"/>
      <c r="F283"/>
      <c r="G283">
        <v>0.5</v>
      </c>
      <c r="H283">
        <v>0.5</v>
      </c>
      <c r="I283">
        <v>2750</v>
      </c>
      <c r="J283">
        <v>1260</v>
      </c>
      <c r="K283"/>
      <c r="L283">
        <v>738</v>
      </c>
      <c r="M283">
        <v>2.5249999999999999</v>
      </c>
      <c r="N283">
        <v>1.3460000000000001</v>
      </c>
      <c r="O283">
        <v>0</v>
      </c>
      <c r="P283"/>
      <c r="Q283">
        <v>0</v>
      </c>
      <c r="R283">
        <v>1</v>
      </c>
      <c r="S283">
        <v>0</v>
      </c>
      <c r="T283">
        <v>0</v>
      </c>
      <c r="U283"/>
      <c r="V283">
        <v>0</v>
      </c>
      <c r="W283"/>
      <c r="X283"/>
      <c r="Y283" s="35">
        <v>44588</v>
      </c>
      <c r="Z283" s="31">
        <v>0.11783564814814813</v>
      </c>
      <c r="AA283"/>
      <c r="AB283" s="8">
        <v>1</v>
      </c>
      <c r="AC283" s="2"/>
      <c r="AD283" s="2">
        <v>2.2499943926463901</v>
      </c>
      <c r="AE283" s="2">
        <v>0.58860922568980101</v>
      </c>
      <c r="AF283" s="2">
        <v>-1.6613851669565891</v>
      </c>
      <c r="AG283" s="2">
        <v>3.9735473053927953E-2</v>
      </c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C283" s="6"/>
      <c r="BD283" s="6"/>
      <c r="BE283" s="6"/>
      <c r="BF283" s="6"/>
      <c r="BG283" s="6"/>
      <c r="BH283" s="1"/>
      <c r="BI283" s="1">
        <v>253</v>
      </c>
      <c r="BJ283" s="1">
        <v>1</v>
      </c>
      <c r="BK283" s="1" t="e">
        <f t="shared" si="6"/>
        <v>#N/A</v>
      </c>
      <c r="BL283" s="1" t="e">
        <f t="shared" si="7"/>
        <v>#N/A</v>
      </c>
      <c r="BM283" s="36"/>
      <c r="BN283" s="37"/>
      <c r="BO283" s="15"/>
      <c r="BP283" s="1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</row>
    <row r="284" spans="1:133" s="8" customFormat="1">
      <c r="A284">
        <v>158</v>
      </c>
      <c r="B284">
        <v>3</v>
      </c>
      <c r="C284" t="s">
        <v>806</v>
      </c>
      <c r="D284" t="s">
        <v>25</v>
      </c>
      <c r="E284"/>
      <c r="F284"/>
      <c r="G284">
        <v>0.5</v>
      </c>
      <c r="H284">
        <v>0.5</v>
      </c>
      <c r="I284">
        <v>473</v>
      </c>
      <c r="J284">
        <v>979</v>
      </c>
      <c r="K284"/>
      <c r="L284">
        <v>611</v>
      </c>
      <c r="M284">
        <v>0.77800000000000002</v>
      </c>
      <c r="N284">
        <v>1.1080000000000001</v>
      </c>
      <c r="O284">
        <v>0.33</v>
      </c>
      <c r="P284"/>
      <c r="Q284">
        <v>0</v>
      </c>
      <c r="R284">
        <v>1</v>
      </c>
      <c r="S284">
        <v>0</v>
      </c>
      <c r="T284">
        <v>0</v>
      </c>
      <c r="U284"/>
      <c r="V284">
        <v>0</v>
      </c>
      <c r="W284"/>
      <c r="X284"/>
      <c r="Y284" s="35">
        <v>44588</v>
      </c>
      <c r="Z284" s="31">
        <v>0.12429398148148148</v>
      </c>
      <c r="AA284"/>
      <c r="AB284" s="8">
        <v>1</v>
      </c>
      <c r="AC284" s="2"/>
      <c r="AD284" s="2">
        <v>0.15651785919056138</v>
      </c>
      <c r="AE284" s="2">
        <v>0.32918627391203603</v>
      </c>
      <c r="AF284" s="2">
        <v>0.17266841472147465</v>
      </c>
      <c r="AG284" s="2">
        <v>2.6306611793717859E-2</v>
      </c>
      <c r="AH284" s="6"/>
      <c r="AI284" s="6"/>
      <c r="AJ284" s="6">
        <v>22.187576096494528</v>
      </c>
      <c r="AK284" s="6"/>
      <c r="AL284" s="6"/>
      <c r="AM284" s="6"/>
      <c r="AN284" s="6"/>
      <c r="AO284" s="6">
        <v>13.592434271242348</v>
      </c>
      <c r="AP284" s="6"/>
      <c r="AQ284" s="6"/>
      <c r="AR284" s="6"/>
      <c r="AS284" s="6"/>
      <c r="AT284" s="6">
        <v>37.336820373232818</v>
      </c>
      <c r="AU284" s="6"/>
      <c r="AV284" s="6"/>
      <c r="AW284" s="6"/>
      <c r="AX284" s="6"/>
      <c r="AY284" s="6">
        <v>11.372768519789428</v>
      </c>
      <c r="AZ284" s="6"/>
      <c r="BA284" s="6"/>
      <c r="BC284" s="6">
        <v>0.14088803878267861</v>
      </c>
      <c r="BD284" s="6">
        <v>0.35318982105161567</v>
      </c>
      <c r="BE284" s="6">
        <v>0.21230178226893709</v>
      </c>
      <c r="BF284" s="6">
        <v>2.789269776933323E-2</v>
      </c>
      <c r="BG284" s="6"/>
      <c r="BH284" s="1">
        <v>85</v>
      </c>
      <c r="BI284" s="1">
        <v>254</v>
      </c>
      <c r="BJ284" s="1">
        <v>2</v>
      </c>
      <c r="BK284" s="1">
        <f t="shared" si="6"/>
        <v>473</v>
      </c>
      <c r="BL284" s="1">
        <f t="shared" si="7"/>
        <v>979</v>
      </c>
      <c r="BM284" s="36"/>
      <c r="BN284" s="37"/>
      <c r="BO284" s="15"/>
      <c r="BP284" s="1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  <c r="EC284" s="15"/>
    </row>
    <row r="285" spans="1:133" s="8" customFormat="1">
      <c r="A285">
        <v>159</v>
      </c>
      <c r="B285">
        <v>3</v>
      </c>
      <c r="C285" t="s">
        <v>806</v>
      </c>
      <c r="D285" t="s">
        <v>25</v>
      </c>
      <c r="E285"/>
      <c r="F285"/>
      <c r="G285">
        <v>0.5</v>
      </c>
      <c r="H285">
        <v>0.5</v>
      </c>
      <c r="I285">
        <v>439</v>
      </c>
      <c r="J285">
        <v>1031</v>
      </c>
      <c r="K285"/>
      <c r="L285">
        <v>641</v>
      </c>
      <c r="M285">
        <v>0.751</v>
      </c>
      <c r="N285">
        <v>1.1519999999999999</v>
      </c>
      <c r="O285">
        <v>0.40100000000000002</v>
      </c>
      <c r="P285"/>
      <c r="Q285">
        <v>0</v>
      </c>
      <c r="R285">
        <v>1</v>
      </c>
      <c r="S285">
        <v>0</v>
      </c>
      <c r="T285">
        <v>0</v>
      </c>
      <c r="U285"/>
      <c r="V285">
        <v>0</v>
      </c>
      <c r="W285"/>
      <c r="X285"/>
      <c r="Y285" s="35">
        <v>44588</v>
      </c>
      <c r="Z285" s="31">
        <v>0.13118055555555555</v>
      </c>
      <c r="AA285"/>
      <c r="AB285" s="8">
        <v>1</v>
      </c>
      <c r="AC285" s="2"/>
      <c r="AD285" s="2">
        <v>0.12525821837479584</v>
      </c>
      <c r="AE285" s="2">
        <v>0.37719336819119537</v>
      </c>
      <c r="AF285" s="2">
        <v>0.25193514981639953</v>
      </c>
      <c r="AG285" s="2">
        <v>2.9478783744948597E-2</v>
      </c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C285" s="6"/>
      <c r="BD285" s="6"/>
      <c r="BE285" s="6"/>
      <c r="BF285" s="6"/>
      <c r="BG285" s="6"/>
      <c r="BH285" s="1"/>
      <c r="BI285" s="1">
        <v>255</v>
      </c>
      <c r="BJ285" s="1">
        <v>3</v>
      </c>
      <c r="BK285" s="1">
        <f>IF(BJ285&gt;1,I285,#N/A)</f>
        <v>439</v>
      </c>
      <c r="BL285" s="1">
        <f t="shared" si="7"/>
        <v>1031</v>
      </c>
      <c r="BM285" s="36"/>
      <c r="BN285" s="37"/>
      <c r="BO285" s="15"/>
      <c r="BP285" s="1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</row>
    <row r="286" spans="1:133" s="8" customFormat="1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 s="35"/>
      <c r="Z286" s="31"/>
      <c r="AA286"/>
      <c r="AC286" s="2"/>
      <c r="AD286" s="2"/>
      <c r="AE286" s="2"/>
      <c r="AF286" s="2"/>
      <c r="AG286" s="2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C286" s="6"/>
      <c r="BD286" s="6"/>
      <c r="BE286" s="6"/>
      <c r="BF286" s="6"/>
      <c r="BG286" s="6"/>
      <c r="BH286" s="1"/>
      <c r="BI286" s="1"/>
      <c r="BJ286" s="1"/>
      <c r="BK286" s="1"/>
      <c r="BL286" s="36"/>
      <c r="BM286" s="36"/>
      <c r="BN286" s="37"/>
      <c r="BO286" s="15"/>
      <c r="BP286" s="1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  <c r="EC286" s="15"/>
    </row>
    <row r="287" spans="1:133" s="8" customFormat="1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 s="35"/>
      <c r="Z287" s="31"/>
      <c r="AA287"/>
      <c r="AC287" s="2"/>
      <c r="AD287" s="2"/>
      <c r="AE287" s="2"/>
      <c r="AF287" s="2"/>
      <c r="AG287" s="2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C287" s="6"/>
      <c r="BD287" s="6"/>
      <c r="BE287" s="6"/>
      <c r="BF287" s="6"/>
      <c r="BG287" s="6"/>
      <c r="BH287" s="1"/>
      <c r="BI287" s="1"/>
      <c r="BJ287" s="1"/>
      <c r="BK287" s="1"/>
      <c r="BL287" s="36"/>
      <c r="BM287" s="36"/>
      <c r="BN287" s="37"/>
      <c r="BO287" s="15"/>
      <c r="BP287" s="1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</row>
    <row r="288" spans="1:133" s="8" customFormat="1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 s="35"/>
      <c r="Z288" s="31"/>
      <c r="AA288"/>
      <c r="AC288" s="2"/>
      <c r="AD288" s="2"/>
      <c r="AE288" s="2"/>
      <c r="AF288" s="2"/>
      <c r="AG288" s="2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C288" s="6"/>
      <c r="BD288" s="6"/>
      <c r="BE288" s="6"/>
      <c r="BF288" s="6"/>
      <c r="BG288" s="6"/>
      <c r="BH288" s="1"/>
      <c r="BI288" s="1"/>
      <c r="BJ288" s="1"/>
      <c r="BK288" s="1"/>
      <c r="BL288" s="36"/>
      <c r="BM288" s="36"/>
      <c r="BN288" s="37"/>
      <c r="BO288" s="15"/>
      <c r="BP288" s="1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</row>
    <row r="289" spans="1:133" s="8" customFormat="1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 s="35"/>
      <c r="Z289" s="31"/>
      <c r="AA289"/>
      <c r="AC289" s="2"/>
      <c r="AD289" s="2"/>
      <c r="AE289" s="2"/>
      <c r="AF289" s="2"/>
      <c r="AG289" s="2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C289" s="6"/>
      <c r="BD289" s="6"/>
      <c r="BE289" s="6"/>
      <c r="BF289" s="6"/>
      <c r="BG289" s="6"/>
      <c r="BH289" s="1"/>
      <c r="BI289" s="1"/>
      <c r="BJ289" s="1"/>
      <c r="BK289" s="1"/>
      <c r="BL289" s="36"/>
      <c r="BM289" s="36"/>
      <c r="BN289" s="37"/>
      <c r="BO289" s="15"/>
      <c r="BP289" s="1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  <c r="EC289" s="15"/>
    </row>
    <row r="290" spans="1:133" s="8" customFormat="1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 s="35"/>
      <c r="Z290" s="31"/>
      <c r="AA290"/>
      <c r="AC290" s="2"/>
      <c r="AD290" s="2"/>
      <c r="AE290" s="2"/>
      <c r="AF290" s="2"/>
      <c r="AG290" s="2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C290" s="6"/>
      <c r="BD290" s="6"/>
      <c r="BE290" s="6"/>
      <c r="BF290" s="6"/>
      <c r="BG290" s="6"/>
      <c r="BH290" s="1"/>
      <c r="BI290" s="1"/>
      <c r="BJ290" s="1"/>
      <c r="BK290" s="1"/>
      <c r="BL290" s="36"/>
      <c r="BM290" s="36"/>
      <c r="BN290" s="37"/>
      <c r="BO290" s="15"/>
      <c r="BP290" s="1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  <c r="EC290" s="15"/>
    </row>
    <row r="291" spans="1:133" s="8" customFormat="1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 s="35"/>
      <c r="Z291" s="31"/>
      <c r="AA291"/>
      <c r="AC291" s="2"/>
      <c r="AD291" s="2"/>
      <c r="AE291" s="2"/>
      <c r="AF291" s="2"/>
      <c r="AG291" s="2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C291" s="6"/>
      <c r="BD291" s="6"/>
      <c r="BE291" s="6"/>
      <c r="BF291" s="6"/>
      <c r="BG291" s="6"/>
      <c r="BH291" s="1"/>
      <c r="BI291" s="1"/>
      <c r="BJ291" s="1"/>
      <c r="BK291" s="1"/>
      <c r="BL291" s="36"/>
      <c r="BM291" s="36"/>
      <c r="BN291" s="37"/>
      <c r="BO291" s="15"/>
      <c r="BP291" s="1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  <c r="EC291" s="15"/>
    </row>
    <row r="292" spans="1:133" s="8" customFormat="1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 s="35"/>
      <c r="Z292" s="31"/>
      <c r="AA292"/>
      <c r="AC292" s="2"/>
      <c r="AD292" s="2"/>
      <c r="AE292" s="2"/>
      <c r="AF292" s="2"/>
      <c r="AG292" s="2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C292" s="6"/>
      <c r="BD292" s="6"/>
      <c r="BE292" s="6"/>
      <c r="BF292" s="6"/>
      <c r="BG292" s="6"/>
      <c r="BH292" s="1"/>
      <c r="BI292" s="1"/>
      <c r="BJ292" s="1"/>
      <c r="BK292" s="1"/>
      <c r="BL292" s="36"/>
      <c r="BM292" s="36"/>
      <c r="BN292" s="37"/>
      <c r="BO292" s="15"/>
      <c r="BP292" s="1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  <c r="EC292" s="15"/>
    </row>
    <row r="293" spans="1:133" s="8" customFormat="1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 s="35"/>
      <c r="Z293" s="31"/>
      <c r="AA293"/>
      <c r="AC293" s="2"/>
      <c r="AD293" s="2"/>
      <c r="AE293" s="2"/>
      <c r="AF293" s="2"/>
      <c r="AG293" s="2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C293" s="6"/>
      <c r="BD293" s="6"/>
      <c r="BE293" s="6"/>
      <c r="BF293" s="6"/>
      <c r="BG293" s="6"/>
      <c r="BH293" s="1"/>
      <c r="BI293" s="1"/>
      <c r="BJ293" s="1"/>
      <c r="BK293" s="1"/>
      <c r="BL293" s="36"/>
      <c r="BM293" s="36"/>
      <c r="BN293" s="37"/>
      <c r="BO293" s="15"/>
      <c r="BP293" s="1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  <c r="EC293" s="15"/>
    </row>
    <row r="294" spans="1:133" s="8" customFormat="1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 s="35"/>
      <c r="Z294" s="31"/>
      <c r="AA294"/>
      <c r="AC294" s="2"/>
      <c r="AD294" s="2"/>
      <c r="AE294" s="2"/>
      <c r="AF294" s="2"/>
      <c r="AG294" s="2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C294" s="6"/>
      <c r="BD294" s="6"/>
      <c r="BE294" s="6"/>
      <c r="BF294" s="6"/>
      <c r="BG294" s="6"/>
      <c r="BH294" s="1"/>
      <c r="BI294" s="1"/>
      <c r="BJ294" s="1"/>
      <c r="BK294" s="1"/>
      <c r="BL294" s="36"/>
      <c r="BM294" s="36"/>
      <c r="BN294" s="37"/>
      <c r="BO294" s="15"/>
      <c r="BP294" s="1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  <c r="EC294" s="15"/>
    </row>
    <row r="295" spans="1:133" s="8" customFormat="1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 s="35"/>
      <c r="Z295" s="31"/>
      <c r="AA295"/>
      <c r="AC295" s="2"/>
      <c r="AD295" s="2"/>
      <c r="AE295" s="2"/>
      <c r="AF295" s="2"/>
      <c r="AG295" s="2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C295" s="6"/>
      <c r="BD295" s="6"/>
      <c r="BE295" s="6"/>
      <c r="BF295" s="6"/>
      <c r="BG295" s="6"/>
      <c r="BH295" s="1"/>
      <c r="BI295" s="1"/>
      <c r="BJ295" s="1"/>
      <c r="BK295" s="1"/>
      <c r="BL295" s="36"/>
      <c r="BM295" s="36"/>
      <c r="BN295" s="37"/>
      <c r="BO295" s="15"/>
      <c r="BP295" s="1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  <c r="EC295" s="15"/>
    </row>
    <row r="296" spans="1:133" s="8" customFormat="1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 s="35"/>
      <c r="Z296" s="31"/>
      <c r="AA296"/>
      <c r="AC296" s="2"/>
      <c r="AD296" s="2"/>
      <c r="AE296" s="2"/>
      <c r="AF296" s="2"/>
      <c r="AG296" s="2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C296" s="6"/>
      <c r="BD296" s="6"/>
      <c r="BE296" s="6"/>
      <c r="BF296" s="6"/>
      <c r="BG296" s="6"/>
      <c r="BH296" s="1"/>
      <c r="BI296" s="1"/>
      <c r="BJ296" s="1"/>
      <c r="BK296" s="1"/>
      <c r="BL296" s="36"/>
      <c r="BM296" s="36"/>
      <c r="BN296" s="37"/>
      <c r="BO296" s="15"/>
      <c r="BP296" s="1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  <c r="EC296" s="15"/>
    </row>
    <row r="297" spans="1:133" s="8" customFormat="1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 s="35"/>
      <c r="Z297" s="31"/>
      <c r="AA297"/>
      <c r="AC297" s="2"/>
      <c r="AD297" s="2"/>
      <c r="AE297" s="2"/>
      <c r="AF297" s="2"/>
      <c r="AG297" s="2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C297" s="6"/>
      <c r="BD297" s="6"/>
      <c r="BE297" s="6"/>
      <c r="BF297" s="6"/>
      <c r="BG297" s="6"/>
      <c r="BH297" s="1"/>
      <c r="BI297" s="1"/>
      <c r="BJ297" s="1"/>
      <c r="BK297" s="1"/>
      <c r="BL297" s="36"/>
      <c r="BM297" s="36"/>
      <c r="BN297" s="37"/>
      <c r="BO297" s="15"/>
      <c r="BP297" s="1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  <c r="EC297" s="15"/>
    </row>
    <row r="298" spans="1:133" s="8" customFormat="1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 s="35"/>
      <c r="Z298" s="31"/>
      <c r="AA298"/>
      <c r="AC298" s="2"/>
      <c r="AD298" s="2"/>
      <c r="AE298" s="2"/>
      <c r="AF298" s="2"/>
      <c r="AG298" s="2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C298" s="6"/>
      <c r="BD298" s="6"/>
      <c r="BE298" s="6"/>
      <c r="BF298" s="6"/>
      <c r="BG298" s="6"/>
      <c r="BH298" s="1"/>
      <c r="BI298" s="1"/>
      <c r="BJ298" s="1"/>
      <c r="BK298" s="1"/>
      <c r="BL298" s="36"/>
      <c r="BM298" s="36"/>
      <c r="BN298" s="37"/>
      <c r="BO298" s="15"/>
      <c r="BP298" s="1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</row>
    <row r="299" spans="1:133" s="8" customFormat="1" ht="15.75" customHeight="1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 s="35"/>
      <c r="Z299" s="31"/>
      <c r="AA299"/>
      <c r="AC299" s="2"/>
      <c r="AD299" s="2"/>
      <c r="AE299" s="2"/>
      <c r="AF299" s="2"/>
      <c r="AG299" s="2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C299" s="6"/>
      <c r="BD299" s="6"/>
      <c r="BE299" s="6"/>
      <c r="BF299" s="6"/>
      <c r="BG299" s="6"/>
      <c r="BH299" s="1"/>
      <c r="BI299" s="1"/>
      <c r="BJ299" s="1"/>
      <c r="BK299" s="1"/>
      <c r="BL299" s="36"/>
      <c r="BM299" s="36"/>
      <c r="BN299" s="37"/>
      <c r="BO299" s="15"/>
      <c r="BP299" s="1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  <c r="EC299" s="15"/>
    </row>
    <row r="300" spans="1:133" s="8" customFormat="1" ht="15.75" customHeight="1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 s="31"/>
      <c r="AA300"/>
      <c r="AC300" s="6"/>
      <c r="AD300" s="14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C300" s="6"/>
      <c r="BD300" s="6"/>
      <c r="BE300" s="6"/>
      <c r="BF300" s="6"/>
      <c r="BG300" s="6"/>
      <c r="BH300" s="13"/>
      <c r="BI300" s="6"/>
      <c r="BJ300" s="1"/>
      <c r="BK300" s="6"/>
      <c r="BL300" s="6"/>
      <c r="BM300" s="6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  <c r="EC300" s="15"/>
    </row>
    <row r="301" spans="1:133" s="8" customFormat="1" ht="15.75" customHeight="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 s="35"/>
      <c r="Z301" s="34"/>
      <c r="AA301"/>
      <c r="AC301" s="6"/>
      <c r="AD301" s="14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C301" s="6"/>
      <c r="BD301" s="6"/>
      <c r="BE301" s="6"/>
      <c r="BF301" s="6"/>
      <c r="BG301" s="6"/>
      <c r="BH301" s="13"/>
      <c r="BI301" s="6"/>
      <c r="BJ301" s="6"/>
      <c r="BK301" s="6"/>
      <c r="BL301" s="6"/>
      <c r="BM301" s="6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  <c r="EC301" s="15"/>
    </row>
    <row r="302" spans="1:133" s="8" customFormat="1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 s="31"/>
      <c r="AA302" s="12"/>
      <c r="AC302" s="6"/>
      <c r="AD302" s="14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C302" s="6"/>
      <c r="BD302" s="6"/>
      <c r="BE302" s="6"/>
      <c r="BF302" s="6"/>
      <c r="BG302" s="6"/>
      <c r="BH302" s="13"/>
      <c r="BI302" s="6"/>
      <c r="BJ302" s="6"/>
      <c r="BK302" s="6"/>
      <c r="BL302" s="6"/>
      <c r="BM302" s="6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  <c r="EC302" s="15"/>
    </row>
    <row r="303" spans="1:133" s="1" customFormat="1" ht="176">
      <c r="A303" s="1" t="s">
        <v>0</v>
      </c>
      <c r="B303" s="1" t="s">
        <v>1</v>
      </c>
      <c r="C303" s="1" t="s">
        <v>2</v>
      </c>
      <c r="D303" s="1" t="s">
        <v>3</v>
      </c>
      <c r="E303" s="1" t="s">
        <v>4</v>
      </c>
      <c r="F303" s="1" t="s">
        <v>5</v>
      </c>
      <c r="G303" s="1" t="s">
        <v>11</v>
      </c>
      <c r="H303" s="1" t="s">
        <v>12</v>
      </c>
      <c r="I303" s="1" t="s">
        <v>13</v>
      </c>
      <c r="J303" s="1" t="s">
        <v>14</v>
      </c>
      <c r="K303" s="1" t="s">
        <v>6</v>
      </c>
      <c r="L303" s="1" t="s">
        <v>15</v>
      </c>
      <c r="M303" s="1" t="s">
        <v>719</v>
      </c>
      <c r="N303" s="1" t="s">
        <v>720</v>
      </c>
      <c r="O303" s="1" t="s">
        <v>721</v>
      </c>
      <c r="P303" s="1" t="s">
        <v>722</v>
      </c>
      <c r="Q303" s="1" t="s">
        <v>723</v>
      </c>
      <c r="R303" s="1" t="s">
        <v>8</v>
      </c>
      <c r="S303" s="1" t="s">
        <v>20</v>
      </c>
      <c r="T303" s="1" t="s">
        <v>21</v>
      </c>
      <c r="U303" s="1" t="s">
        <v>9</v>
      </c>
      <c r="V303" s="1" t="s">
        <v>22</v>
      </c>
      <c r="W303" s="1" t="s">
        <v>23</v>
      </c>
      <c r="X303" s="1" t="s">
        <v>24</v>
      </c>
      <c r="Y303" s="1" t="s">
        <v>62</v>
      </c>
      <c r="Z303" s="1" t="s">
        <v>63</v>
      </c>
      <c r="AA303" s="1" t="s">
        <v>614</v>
      </c>
      <c r="AB303" s="1" t="s">
        <v>615</v>
      </c>
      <c r="AC303" s="1" t="s">
        <v>616</v>
      </c>
      <c r="AD303" s="1" t="s">
        <v>702</v>
      </c>
      <c r="AE303" s="1" t="s">
        <v>703</v>
      </c>
      <c r="AF303" s="1" t="s">
        <v>704</v>
      </c>
      <c r="AG303" s="1" t="s">
        <v>705</v>
      </c>
      <c r="AI303" s="1" t="s">
        <v>617</v>
      </c>
      <c r="AJ303" s="1" t="s">
        <v>618</v>
      </c>
      <c r="AK303" s="1" t="s">
        <v>619</v>
      </c>
      <c r="AL303" s="1" t="s">
        <v>620</v>
      </c>
      <c r="AN303" s="1" t="s">
        <v>692</v>
      </c>
      <c r="AO303" s="1" t="s">
        <v>693</v>
      </c>
      <c r="AP303" s="1" t="s">
        <v>694</v>
      </c>
      <c r="AQ303" s="1" t="s">
        <v>695</v>
      </c>
      <c r="AS303" s="1" t="s">
        <v>621</v>
      </c>
      <c r="AT303" s="1" t="s">
        <v>622</v>
      </c>
      <c r="AU303" s="1" t="s">
        <v>623</v>
      </c>
      <c r="AV303" s="1" t="s">
        <v>624</v>
      </c>
      <c r="AX303" s="1" t="s">
        <v>625</v>
      </c>
      <c r="AY303" s="1" t="s">
        <v>626</v>
      </c>
      <c r="AZ303" s="1" t="s">
        <v>627</v>
      </c>
      <c r="BA303" s="1" t="s">
        <v>628</v>
      </c>
      <c r="BC303" s="1" t="s">
        <v>629</v>
      </c>
      <c r="BD303" s="1" t="s">
        <v>630</v>
      </c>
      <c r="BE303" s="1" t="s">
        <v>631</v>
      </c>
      <c r="BF303" s="1" t="s">
        <v>632</v>
      </c>
      <c r="BH303" s="1" t="s">
        <v>717</v>
      </c>
    </row>
    <row r="304" spans="1:133" s="23" customFormat="1">
      <c r="A304" s="19"/>
      <c r="B304" s="20"/>
      <c r="C304" s="19"/>
      <c r="D304" s="22"/>
      <c r="F304" s="62" t="s">
        <v>10</v>
      </c>
      <c r="I304" s="62">
        <f>AVERAGE(I37:I302)</f>
        <v>270.89959839357431</v>
      </c>
      <c r="J304" s="62">
        <f>AVERAGE(J37:J302)</f>
        <v>295.02811244979921</v>
      </c>
      <c r="K304" s="62"/>
      <c r="L304" s="62">
        <f>AVERAGE(L37:L302)</f>
        <v>158.80722891566265</v>
      </c>
      <c r="M304" s="62"/>
      <c r="N304" s="62"/>
      <c r="O304" s="62"/>
      <c r="P304" s="62"/>
      <c r="Q304" s="62"/>
      <c r="S304" s="24"/>
      <c r="T304" s="24"/>
      <c r="U304" s="24"/>
      <c r="V304" s="25"/>
      <c r="W304" s="25"/>
      <c r="X304" s="26"/>
      <c r="Y304" s="27"/>
      <c r="Z304" s="27"/>
      <c r="AA304" s="22"/>
      <c r="AC304" s="16" t="s">
        <v>10</v>
      </c>
      <c r="AD304" s="62">
        <f>AVERAGE(AD37:AD302)</f>
        <v>0.18167634682473022</v>
      </c>
      <c r="AE304" s="62">
        <f>AVERAGE(AE37:AE302)</f>
        <v>4.3512696449826957E-2</v>
      </c>
      <c r="AF304" s="62">
        <f>AVERAGE(AF37:AF302)</f>
        <v>-0.1381636503749033</v>
      </c>
      <c r="AG304" s="62">
        <f>AVERAGE(AG37:AG302)</f>
        <v>6.5260615309532585E-3</v>
      </c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/>
      <c r="AT304" s="8"/>
      <c r="AU304" s="8"/>
      <c r="AV304" s="8"/>
      <c r="AW304" s="9"/>
      <c r="AX304" s="29"/>
      <c r="AY304" s="29"/>
      <c r="AZ304"/>
      <c r="BA304" s="8" t="s">
        <v>10</v>
      </c>
      <c r="BB304" s="8"/>
      <c r="BC304" s="66">
        <f>AVERAGE(BC148:BC285)</f>
        <v>-9.8390245398560245E-3</v>
      </c>
      <c r="BD304" s="66">
        <f>AVERAGE(BD148:BD285)</f>
        <v>-1.641737487691174E-2</v>
      </c>
      <c r="BE304" s="66">
        <f>AVERAGE(BE148:BE285)</f>
        <v>-6.578350337055709E-3</v>
      </c>
      <c r="BF304" s="66">
        <f>AVERAGE(BF148:BF285)</f>
        <v>8.5027925389675619E-3</v>
      </c>
      <c r="BG304" s="26" t="s">
        <v>26</v>
      </c>
      <c r="BH304" s="28">
        <f>MIN(BH37:BH302)</f>
        <v>3</v>
      </c>
      <c r="BI304" s="28">
        <f>MIN(BI37:BI302)</f>
        <v>7</v>
      </c>
      <c r="BJ304" s="29"/>
      <c r="BK304" s="6">
        <f>_xlfn.AGGREGATE(1,6,BK37:BK302)</f>
        <v>102.69277108433735</v>
      </c>
      <c r="BL304" s="6">
        <f>_xlfn.AGGREGATE(1,6,BL37:BL302)</f>
        <v>284.66265060240966</v>
      </c>
      <c r="BM304" s="33"/>
      <c r="BN304" s="33"/>
      <c r="BO304" s="33"/>
      <c r="BP304" s="32"/>
      <c r="BQ304" s="30"/>
      <c r="BR304" s="30"/>
      <c r="BS304" s="30"/>
      <c r="BT304" s="30"/>
      <c r="BU304" s="30"/>
      <c r="BV304" s="30"/>
      <c r="BW304" s="30"/>
      <c r="BX304" s="30"/>
      <c r="BY304" s="30"/>
      <c r="BZ304" s="30"/>
      <c r="CA304" s="30"/>
      <c r="CB304" s="30"/>
      <c r="CC304" s="30"/>
      <c r="CD304" s="30"/>
      <c r="CE304" s="30"/>
      <c r="CF304" s="30"/>
      <c r="CG304" s="30"/>
      <c r="CH304" s="30"/>
      <c r="CI304" s="30"/>
      <c r="CJ304" s="30"/>
      <c r="CK304" s="30"/>
      <c r="CL304" s="30"/>
      <c r="CM304" s="30"/>
      <c r="CN304" s="30"/>
      <c r="CO304" s="30"/>
      <c r="CP304" s="30"/>
      <c r="CQ304" s="30"/>
      <c r="CR304" s="30"/>
      <c r="CS304" s="30"/>
      <c r="CT304" s="30"/>
      <c r="CU304" s="30"/>
      <c r="CV304" s="30"/>
      <c r="CW304" s="30"/>
      <c r="CX304" s="30"/>
      <c r="CY304" s="30"/>
      <c r="CZ304" s="30"/>
      <c r="DA304" s="30"/>
      <c r="DB304" s="30"/>
      <c r="DC304" s="30"/>
      <c r="DD304" s="30"/>
      <c r="DE304" s="30"/>
      <c r="DF304" s="30"/>
      <c r="DG304" s="30"/>
      <c r="DH304" s="30"/>
      <c r="DI304" s="30"/>
      <c r="DJ304" s="30"/>
      <c r="DK304" s="30"/>
      <c r="DL304" s="30"/>
      <c r="DM304" s="30"/>
      <c r="DN304" s="30"/>
      <c r="DO304" s="30"/>
      <c r="DP304" s="30"/>
      <c r="DQ304" s="30"/>
      <c r="DR304" s="30"/>
      <c r="DS304" s="30"/>
      <c r="DT304" s="30"/>
      <c r="DU304" s="30"/>
      <c r="DV304" s="30"/>
      <c r="DW304" s="30"/>
      <c r="DX304" s="30"/>
      <c r="DY304" s="30"/>
      <c r="DZ304" s="30"/>
      <c r="EA304" s="30"/>
      <c r="EB304" s="30"/>
      <c r="EC304" s="30"/>
    </row>
    <row r="305" spans="1:133" s="23" customFormat="1">
      <c r="A305" s="19"/>
      <c r="B305" s="20"/>
      <c r="C305" s="19"/>
      <c r="D305" s="22"/>
      <c r="F305" s="62" t="s">
        <v>27</v>
      </c>
      <c r="I305" s="62">
        <f>STDEV(I37:I302)</f>
        <v>468.18758513962149</v>
      </c>
      <c r="J305" s="62">
        <f>STDEV(J37:J302)</f>
        <v>159.75249005092587</v>
      </c>
      <c r="K305" s="62"/>
      <c r="L305" s="62">
        <f>STDEV(L37:L302)</f>
        <v>140.69081788750339</v>
      </c>
      <c r="M305" s="62"/>
      <c r="N305" s="62"/>
      <c r="O305" s="62"/>
      <c r="P305" s="62"/>
      <c r="Q305" s="62"/>
      <c r="S305" s="24"/>
      <c r="T305" s="24"/>
      <c r="U305" s="24"/>
      <c r="V305" s="25"/>
      <c r="W305" s="25"/>
      <c r="X305" s="26"/>
      <c r="Y305" s="27"/>
      <c r="Z305" s="27"/>
      <c r="AA305" s="22"/>
      <c r="AC305" s="16" t="s">
        <v>27</v>
      </c>
      <c r="AD305" s="62">
        <f>STDEV(AD37:AD302)</f>
        <v>0.42761333480708619</v>
      </c>
      <c r="AE305" s="62">
        <f>STDEV(AE37:AE302)</f>
        <v>0.17845844492389684</v>
      </c>
      <c r="AF305" s="62">
        <f>STDEV(AF37:AF302)</f>
        <v>0.45956581213424169</v>
      </c>
      <c r="AG305" s="62">
        <f>STDEV(AG37:AG302)</f>
        <v>1.9114359207750432E-2</v>
      </c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/>
      <c r="AT305" s="8"/>
      <c r="AU305" s="8"/>
      <c r="AV305" s="8"/>
      <c r="AW305" s="9"/>
      <c r="AX305" s="29"/>
      <c r="AY305" s="29"/>
      <c r="AZ305"/>
      <c r="BA305" s="8" t="s">
        <v>805</v>
      </c>
      <c r="BB305" s="8"/>
      <c r="BC305" s="66">
        <f>_xlfn.STDEV.S(BC148:BC285)</f>
        <v>9.7203893952454559E-2</v>
      </c>
      <c r="BD305" s="66">
        <f>_xlfn.STDEV.S(BD148:BD285)</f>
        <v>0.14675211628960919</v>
      </c>
      <c r="BE305" s="66">
        <f>_xlfn.STDEV.S(BE148:BE285)</f>
        <v>0.11242603230717917</v>
      </c>
      <c r="BF305" s="66">
        <f>_xlfn.STDEV.S(BF148:BF285)</f>
        <v>1.4013346386476937E-2</v>
      </c>
      <c r="BG305" s="26" t="s">
        <v>28</v>
      </c>
      <c r="BH305" s="28">
        <f>MAX(BH37:BH302)</f>
        <v>85</v>
      </c>
      <c r="BI305" s="28">
        <f>MAX(BI37:BI302)</f>
        <v>255</v>
      </c>
      <c r="BJ305" s="29"/>
      <c r="BK305" s="6">
        <f>_xlfn.AGGREGATE(8,6,BK37:BK302)</f>
        <v>109.42002997527906</v>
      </c>
      <c r="BL305" s="6">
        <f>_xlfn.AGGREGATE(8,6,BL37:BL302)</f>
        <v>152.68289661345671</v>
      </c>
      <c r="BM305" s="33"/>
      <c r="BN305" s="33"/>
      <c r="BO305" s="33"/>
      <c r="BP305" s="32"/>
      <c r="BQ305" s="30"/>
      <c r="BR305" s="30"/>
      <c r="BS305" s="30"/>
      <c r="BT305" s="30"/>
      <c r="BU305" s="30"/>
      <c r="BV305" s="30"/>
      <c r="BW305" s="30"/>
      <c r="BX305" s="30"/>
      <c r="BY305" s="30"/>
      <c r="BZ305" s="30"/>
      <c r="CA305" s="30"/>
      <c r="CB305" s="30"/>
      <c r="CC305" s="30"/>
      <c r="CD305" s="30"/>
      <c r="CE305" s="30"/>
      <c r="CF305" s="30"/>
      <c r="CG305" s="30"/>
      <c r="CH305" s="30"/>
      <c r="CI305" s="30"/>
      <c r="CJ305" s="30"/>
      <c r="CK305" s="30"/>
      <c r="CL305" s="30"/>
      <c r="CM305" s="30"/>
      <c r="CN305" s="30"/>
      <c r="CO305" s="30"/>
      <c r="CP305" s="30"/>
      <c r="CQ305" s="30"/>
      <c r="CR305" s="30"/>
      <c r="CS305" s="30"/>
      <c r="CT305" s="30"/>
      <c r="CU305" s="30"/>
      <c r="CV305" s="30"/>
      <c r="CW305" s="30"/>
      <c r="CX305" s="30"/>
      <c r="CY305" s="30"/>
      <c r="CZ305" s="30"/>
      <c r="DA305" s="30"/>
      <c r="DB305" s="30"/>
      <c r="DC305" s="30"/>
      <c r="DD305" s="30"/>
      <c r="DE305" s="30"/>
      <c r="DF305" s="30"/>
      <c r="DG305" s="30"/>
      <c r="DH305" s="30"/>
      <c r="DI305" s="30"/>
      <c r="DJ305" s="30"/>
      <c r="DK305" s="30"/>
      <c r="DL305" s="30"/>
      <c r="DM305" s="30"/>
      <c r="DN305" s="30"/>
      <c r="DO305" s="30"/>
      <c r="DP305" s="30"/>
      <c r="DQ305" s="30"/>
      <c r="DR305" s="30"/>
      <c r="DS305" s="30"/>
      <c r="DT305" s="30"/>
      <c r="DU305" s="30"/>
      <c r="DV305" s="30"/>
      <c r="DW305" s="30"/>
      <c r="DX305" s="30"/>
      <c r="DY305" s="30"/>
      <c r="DZ305" s="30"/>
      <c r="EA305" s="30"/>
      <c r="EB305" s="30"/>
      <c r="EC305" s="30"/>
    </row>
    <row r="306" spans="1:133" s="23" customFormat="1">
      <c r="A306" s="19"/>
      <c r="B306" s="20"/>
      <c r="C306" s="19"/>
      <c r="D306" s="22"/>
      <c r="F306" s="62" t="s">
        <v>39</v>
      </c>
      <c r="I306" s="62">
        <f t="shared" ref="I306" si="8">100*I305/I304</f>
        <v>172.8269764576834</v>
      </c>
      <c r="J306" s="62">
        <f t="shared" ref="J306" si="9">100*J305/J304</f>
        <v>54.148226324740058</v>
      </c>
      <c r="K306" s="62"/>
      <c r="L306" s="62">
        <f t="shared" ref="L306" si="10">100*L305/L304</f>
        <v>88.592200020201659</v>
      </c>
      <c r="M306" s="62"/>
      <c r="N306" s="62"/>
      <c r="O306" s="62"/>
      <c r="P306" s="62"/>
      <c r="Q306" s="62"/>
      <c r="S306" s="24"/>
      <c r="T306" s="24"/>
      <c r="U306" s="24"/>
      <c r="V306" s="25"/>
      <c r="W306" s="25"/>
      <c r="X306" s="26"/>
      <c r="Y306" s="27"/>
      <c r="Z306" s="27"/>
      <c r="AA306" s="22"/>
      <c r="AC306" s="16" t="s">
        <v>39</v>
      </c>
      <c r="AD306" s="62">
        <f>100*AD305/AD304</f>
        <v>235.37094524452343</v>
      </c>
      <c r="AE306" s="62">
        <f t="shared" ref="AE306:AG306" si="11">100*AE305/AE304</f>
        <v>410.129593162932</v>
      </c>
      <c r="AF306" s="62">
        <f t="shared" si="11"/>
        <v>-332.62425456132809</v>
      </c>
      <c r="AG306" s="62">
        <f t="shared" si="11"/>
        <v>292.89272123915157</v>
      </c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8"/>
      <c r="AT306" s="8"/>
      <c r="AU306" s="8"/>
      <c r="AV306" s="8"/>
      <c r="AW306" s="9"/>
      <c r="AX306" s="29"/>
      <c r="AY306" s="29"/>
      <c r="AZ306" s="8"/>
      <c r="BA306" s="8" t="s">
        <v>39</v>
      </c>
      <c r="BB306" s="8"/>
      <c r="BC306" s="72">
        <f>100*BC305/BC304</f>
        <v>-987.9423875679953</v>
      </c>
      <c r="BD306" s="72">
        <f t="shared" ref="BD306:BF306" si="12">100*BD305/BD304</f>
        <v>-893.88295869390913</v>
      </c>
      <c r="BE306" s="72">
        <f t="shared" si="12"/>
        <v>-1709.0307835064011</v>
      </c>
      <c r="BF306" s="72">
        <f>100*BF305/BF304</f>
        <v>164.80875338607856</v>
      </c>
      <c r="BG306" s="26"/>
      <c r="BH306" s="28"/>
      <c r="BI306" s="22"/>
      <c r="BJ306" s="29"/>
      <c r="BK306" s="72">
        <f>100*BK305/BK304</f>
        <v>106.55085924735334</v>
      </c>
      <c r="BL306" s="72">
        <f>100*BL305/BL304</f>
        <v>53.636434667612924</v>
      </c>
      <c r="BM306" s="33"/>
      <c r="BN306" s="33"/>
      <c r="BO306" s="33"/>
      <c r="BP306" s="32"/>
      <c r="BQ306" s="30"/>
      <c r="BR306" s="30"/>
      <c r="BS306" s="30"/>
      <c r="BT306" s="30"/>
      <c r="BU306" s="30"/>
      <c r="BV306" s="30"/>
      <c r="BW306" s="30"/>
      <c r="BX306" s="30"/>
      <c r="BY306" s="30"/>
      <c r="BZ306" s="30"/>
      <c r="CA306" s="30"/>
      <c r="CB306" s="30"/>
      <c r="CC306" s="30"/>
      <c r="CD306" s="30"/>
      <c r="CE306" s="30"/>
      <c r="CF306" s="30"/>
      <c r="CG306" s="30"/>
      <c r="CH306" s="30"/>
      <c r="CI306" s="30"/>
      <c r="CJ306" s="30"/>
      <c r="CK306" s="30"/>
      <c r="CL306" s="30"/>
      <c r="CM306" s="30"/>
      <c r="CN306" s="30"/>
      <c r="CO306" s="30"/>
      <c r="CP306" s="30"/>
      <c r="CQ306" s="30"/>
      <c r="CR306" s="30"/>
      <c r="CS306" s="30"/>
      <c r="CT306" s="30"/>
      <c r="CU306" s="30"/>
      <c r="CV306" s="30"/>
      <c r="CW306" s="30"/>
      <c r="CX306" s="30"/>
      <c r="CY306" s="30"/>
      <c r="CZ306" s="30"/>
      <c r="DA306" s="30"/>
      <c r="DB306" s="30"/>
      <c r="DC306" s="30"/>
      <c r="DD306" s="30"/>
      <c r="DE306" s="30"/>
      <c r="DF306" s="30"/>
      <c r="DG306" s="30"/>
      <c r="DH306" s="30"/>
      <c r="DI306" s="30"/>
      <c r="DJ306" s="30"/>
      <c r="DK306" s="30"/>
      <c r="DL306" s="30"/>
      <c r="DM306" s="30"/>
      <c r="DN306" s="30"/>
      <c r="DO306" s="30"/>
      <c r="DP306" s="30"/>
      <c r="DQ306" s="30"/>
      <c r="DR306" s="30"/>
      <c r="DS306" s="30"/>
      <c r="DT306" s="30"/>
      <c r="DU306" s="30"/>
      <c r="DV306" s="30"/>
      <c r="DW306" s="30"/>
      <c r="DX306" s="30"/>
      <c r="DY306" s="30"/>
      <c r="DZ306" s="30"/>
      <c r="EA306" s="30"/>
      <c r="EB306" s="30"/>
      <c r="EC306" s="30"/>
    </row>
    <row r="307" spans="1:133" s="23" customFormat="1">
      <c r="A307" s="19"/>
      <c r="B307" s="20"/>
      <c r="C307" s="19"/>
      <c r="D307" s="22"/>
      <c r="F307" s="62"/>
      <c r="I307" s="62"/>
      <c r="J307" s="62"/>
      <c r="K307" s="62"/>
      <c r="L307" s="62"/>
      <c r="M307" s="62"/>
      <c r="N307" s="62"/>
      <c r="O307" s="62"/>
      <c r="P307" s="62"/>
      <c r="Q307" s="62"/>
      <c r="S307" s="24"/>
      <c r="T307" s="24"/>
      <c r="U307" s="24"/>
      <c r="V307" s="25"/>
      <c r="W307" s="25"/>
      <c r="X307" s="26"/>
      <c r="Y307" s="27"/>
      <c r="Z307" s="27"/>
      <c r="AA307" s="22"/>
      <c r="AC307" s="16"/>
      <c r="AD307" s="62"/>
      <c r="AE307" s="62"/>
      <c r="AF307" s="62"/>
      <c r="AG307" s="62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8"/>
      <c r="AT307" s="8"/>
      <c r="AU307" s="8"/>
      <c r="AV307" s="8"/>
      <c r="AW307" s="9"/>
      <c r="AX307" s="29"/>
      <c r="AY307" s="29"/>
      <c r="AZ307" s="8"/>
      <c r="BA307" s="8"/>
      <c r="BB307" s="8"/>
      <c r="BC307" s="66"/>
      <c r="BD307" s="66"/>
      <c r="BE307" s="66"/>
      <c r="BF307" s="66"/>
      <c r="BG307" s="26"/>
      <c r="BH307" s="28"/>
      <c r="BI307" s="22"/>
      <c r="BJ307" s="29"/>
      <c r="BK307" s="66"/>
      <c r="BL307" s="62"/>
      <c r="BM307" s="33"/>
      <c r="BN307" s="33"/>
      <c r="BO307" s="30"/>
      <c r="BP307" s="64"/>
      <c r="BQ307" s="30"/>
      <c r="BR307" s="30"/>
      <c r="BS307" s="30"/>
      <c r="BT307" s="30"/>
      <c r="BU307" s="30"/>
      <c r="BV307" s="30"/>
      <c r="BW307" s="30"/>
      <c r="BX307" s="30"/>
      <c r="BY307" s="30"/>
      <c r="BZ307" s="30"/>
      <c r="CA307" s="30"/>
      <c r="CB307" s="30"/>
      <c r="CC307" s="30"/>
      <c r="CD307" s="30"/>
      <c r="CE307" s="30"/>
      <c r="CF307" s="30"/>
      <c r="CG307" s="30"/>
      <c r="CH307" s="30"/>
      <c r="CI307" s="30"/>
      <c r="CJ307" s="30"/>
      <c r="CK307" s="30"/>
      <c r="CL307" s="30"/>
      <c r="CM307" s="30"/>
      <c r="CN307" s="30"/>
      <c r="CO307" s="30"/>
      <c r="CP307" s="30"/>
      <c r="CQ307" s="30"/>
      <c r="CR307" s="30"/>
      <c r="CS307" s="30"/>
      <c r="CT307" s="30"/>
      <c r="CU307" s="30"/>
      <c r="CV307" s="30"/>
      <c r="CW307" s="30"/>
      <c r="CX307" s="30"/>
      <c r="CY307" s="30"/>
      <c r="CZ307" s="30"/>
      <c r="DA307" s="30"/>
      <c r="DB307" s="30"/>
      <c r="DC307" s="30"/>
      <c r="DD307" s="30"/>
      <c r="DE307" s="30"/>
      <c r="DF307" s="30"/>
      <c r="DG307" s="30"/>
      <c r="DH307" s="30"/>
      <c r="DI307" s="30"/>
      <c r="DJ307" s="30"/>
      <c r="DK307" s="30"/>
      <c r="DL307" s="30"/>
      <c r="DM307" s="30"/>
      <c r="DN307" s="30"/>
      <c r="DO307" s="30"/>
      <c r="DP307" s="30"/>
      <c r="DQ307" s="30"/>
      <c r="DR307" s="30"/>
      <c r="DS307" s="30"/>
      <c r="DT307" s="30"/>
      <c r="DU307" s="30"/>
      <c r="DV307" s="30"/>
      <c r="DW307" s="30"/>
      <c r="DX307" s="30"/>
      <c r="DY307" s="30"/>
      <c r="DZ307" s="30"/>
      <c r="EA307" s="30"/>
      <c r="EB307" s="30"/>
      <c r="EC307" s="30"/>
    </row>
    <row r="308" spans="1:133" s="23" customFormat="1">
      <c r="A308" s="19"/>
      <c r="B308" s="20"/>
      <c r="C308" s="19"/>
      <c r="D308" s="22" t="s">
        <v>33</v>
      </c>
      <c r="F308" s="62" t="s">
        <v>29</v>
      </c>
      <c r="I308" s="62">
        <f t="shared" ref="I308:J308" si="13">I304+(2*I305)</f>
        <v>1207.2747686728173</v>
      </c>
      <c r="J308" s="62">
        <f t="shared" si="13"/>
        <v>614.53309255165095</v>
      </c>
      <c r="K308" s="62"/>
      <c r="L308" s="62">
        <f t="shared" ref="L308" si="14">L304+(2*L305)</f>
        <v>440.18886469066945</v>
      </c>
      <c r="M308" s="62"/>
      <c r="N308" s="62"/>
      <c r="O308" s="62"/>
      <c r="P308" s="24"/>
      <c r="Q308" s="62"/>
      <c r="S308" s="24"/>
      <c r="T308" s="24"/>
      <c r="U308" s="24"/>
      <c r="V308" s="24"/>
      <c r="W308" s="24"/>
      <c r="X308" s="26"/>
      <c r="Y308" s="27"/>
      <c r="Z308" s="27"/>
      <c r="AA308" s="22" t="s">
        <v>33</v>
      </c>
      <c r="AC308" s="16" t="s">
        <v>29</v>
      </c>
      <c r="AD308" s="62">
        <f>AD304+(2*AD305)</f>
        <v>1.0369030164389026</v>
      </c>
      <c r="AE308" s="62">
        <f t="shared" ref="AE308:AG308" si="15">AE304+(2*AE305)</f>
        <v>0.40042958629762065</v>
      </c>
      <c r="AF308" s="62">
        <f t="shared" si="15"/>
        <v>0.78096797389358008</v>
      </c>
      <c r="AG308" s="62">
        <f t="shared" si="15"/>
        <v>4.4754779946454125E-2</v>
      </c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/>
      <c r="AT308" s="8"/>
      <c r="AU308" s="8"/>
      <c r="AV308" s="8"/>
      <c r="AW308" s="9"/>
      <c r="AX308" s="29"/>
      <c r="AY308" s="29"/>
      <c r="AZ308" t="s">
        <v>677</v>
      </c>
      <c r="BA308" s="8" t="s">
        <v>29</v>
      </c>
      <c r="BB308" s="8"/>
      <c r="BC308" s="66">
        <f>BC304+(2*BC305)</f>
        <v>0.1845687633650531</v>
      </c>
      <c r="BD308" s="66">
        <f t="shared" ref="BD308:BF308" si="16">BD304+(2*BD305)</f>
        <v>0.27708685770230662</v>
      </c>
      <c r="BE308" s="66">
        <f t="shared" si="16"/>
        <v>0.21827371427730263</v>
      </c>
      <c r="BF308" s="66">
        <f t="shared" si="16"/>
        <v>3.6529485311921434E-2</v>
      </c>
      <c r="BG308" s="26"/>
      <c r="BH308" s="29"/>
      <c r="BI308" s="22"/>
      <c r="BJ308" s="29"/>
      <c r="BK308" s="66">
        <f>BK304+(2*BK305)</f>
        <v>321.53283103489548</v>
      </c>
      <c r="BL308" s="66">
        <f>BL304+(2*BL305)</f>
        <v>590.02844382932312</v>
      </c>
      <c r="BM308" s="33"/>
      <c r="BN308" s="33"/>
      <c r="BO308" s="33"/>
      <c r="BP308" s="32"/>
      <c r="BQ308" s="30"/>
      <c r="BR308" s="30"/>
      <c r="BS308" s="30"/>
      <c r="BT308" s="30"/>
      <c r="BU308" s="30"/>
      <c r="BV308" s="30"/>
      <c r="BW308" s="30"/>
      <c r="BX308" s="30"/>
      <c r="BY308" s="30"/>
      <c r="BZ308" s="30"/>
      <c r="CA308" s="30"/>
      <c r="CB308" s="30"/>
      <c r="CC308" s="30"/>
      <c r="CD308" s="30"/>
      <c r="CE308" s="30"/>
      <c r="CF308" s="30"/>
      <c r="CG308" s="30"/>
      <c r="CH308" s="30"/>
      <c r="CI308" s="30"/>
      <c r="CJ308" s="30"/>
      <c r="CK308" s="30"/>
      <c r="CL308" s="30"/>
      <c r="CM308" s="30"/>
      <c r="CN308" s="30"/>
      <c r="CO308" s="30"/>
      <c r="CP308" s="30"/>
      <c r="CQ308" s="30"/>
      <c r="CR308" s="30"/>
      <c r="CS308" s="30"/>
      <c r="CT308" s="30"/>
      <c r="CU308" s="30"/>
      <c r="CV308" s="30"/>
      <c r="CW308" s="30"/>
      <c r="CX308" s="30"/>
      <c r="CY308" s="30"/>
      <c r="CZ308" s="30"/>
      <c r="DA308" s="30"/>
      <c r="DB308" s="30"/>
      <c r="DC308" s="30"/>
      <c r="DD308" s="30"/>
      <c r="DE308" s="30"/>
      <c r="DF308" s="30"/>
      <c r="DG308" s="30"/>
      <c r="DH308" s="30"/>
      <c r="DI308" s="30"/>
      <c r="DJ308" s="30"/>
      <c r="DK308" s="30"/>
      <c r="DL308" s="30"/>
      <c r="DM308" s="30"/>
      <c r="DN308" s="30"/>
      <c r="DO308" s="30"/>
      <c r="DP308" s="30"/>
      <c r="DQ308" s="30"/>
      <c r="DR308" s="30"/>
      <c r="DS308" s="30"/>
      <c r="DT308" s="30"/>
      <c r="DU308" s="30"/>
      <c r="DV308" s="30"/>
      <c r="DW308" s="30"/>
      <c r="DX308" s="30"/>
      <c r="DY308" s="30"/>
      <c r="DZ308" s="30"/>
      <c r="EA308" s="30"/>
      <c r="EB308" s="30"/>
      <c r="EC308" s="30"/>
    </row>
    <row r="309" spans="1:133" s="23" customFormat="1">
      <c r="A309" s="19"/>
      <c r="B309" s="20"/>
      <c r="C309" s="19"/>
      <c r="D309" s="22"/>
      <c r="F309" s="62" t="s">
        <v>31</v>
      </c>
      <c r="I309" s="62">
        <f t="shared" ref="I309:J309" si="17">I304-(2*I305)</f>
        <v>-665.47557188566861</v>
      </c>
      <c r="J309" s="62">
        <f t="shared" si="17"/>
        <v>-24.476867652052533</v>
      </c>
      <c r="K309" s="62"/>
      <c r="L309" s="62">
        <f t="shared" ref="L309" si="18">L304-(2*L305)</f>
        <v>-122.57440685934412</v>
      </c>
      <c r="M309" s="62"/>
      <c r="N309" s="62"/>
      <c r="O309" s="62"/>
      <c r="P309" s="24"/>
      <c r="Q309" s="62"/>
      <c r="S309" s="24"/>
      <c r="T309" s="24"/>
      <c r="U309" s="24"/>
      <c r="V309" s="24"/>
      <c r="W309" s="24"/>
      <c r="X309" s="26"/>
      <c r="Y309" s="27"/>
      <c r="Z309" s="27"/>
      <c r="AA309" s="22"/>
      <c r="AC309" s="16" t="s">
        <v>31</v>
      </c>
      <c r="AD309" s="62">
        <f>AD304-(2*AD305)</f>
        <v>-0.67355032278944216</v>
      </c>
      <c r="AE309" s="62">
        <f t="shared" ref="AE309:AG309" si="19">AE304-(2*AE305)</f>
        <v>-0.31340419339796671</v>
      </c>
      <c r="AF309" s="62">
        <f t="shared" si="19"/>
        <v>-1.0572952746433866</v>
      </c>
      <c r="AG309" s="62">
        <f t="shared" si="19"/>
        <v>-3.1702656884547604E-2</v>
      </c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/>
      <c r="AT309" s="8"/>
      <c r="AU309" s="8"/>
      <c r="AV309" s="8"/>
      <c r="AW309" s="3"/>
      <c r="AX309" s="29"/>
      <c r="AY309" s="29"/>
      <c r="AZ309"/>
      <c r="BA309" s="8" t="s">
        <v>31</v>
      </c>
      <c r="BB309" s="8"/>
      <c r="BC309" s="66">
        <f>BC304-(2*BC305)</f>
        <v>-0.20424681244476514</v>
      </c>
      <c r="BD309" s="66">
        <f t="shared" ref="BD309:BF309" si="20">BD304-(2*BD305)</f>
        <v>-0.30992160745613012</v>
      </c>
      <c r="BE309" s="66">
        <f t="shared" si="20"/>
        <v>-0.23143041495141403</v>
      </c>
      <c r="BF309" s="66">
        <f t="shared" si="20"/>
        <v>-1.9523900233986313E-2</v>
      </c>
      <c r="BG309" s="26"/>
      <c r="BH309" s="29"/>
      <c r="BI309" s="22"/>
      <c r="BJ309" s="29"/>
      <c r="BK309" s="66">
        <f>BK304-(2*BK305)</f>
        <v>-116.14728886622078</v>
      </c>
      <c r="BL309" s="66">
        <f>BL304-(2*BL305)</f>
        <v>-20.703142624503755</v>
      </c>
      <c r="BM309" s="33"/>
      <c r="BN309" s="33"/>
      <c r="BO309" s="33"/>
      <c r="BP309" s="32"/>
      <c r="BQ309" s="30"/>
      <c r="BR309" s="30"/>
      <c r="BS309" s="30"/>
      <c r="BT309" s="30"/>
      <c r="BU309" s="30"/>
      <c r="BV309" s="30"/>
      <c r="BW309" s="30"/>
      <c r="BX309" s="30"/>
      <c r="BY309" s="30"/>
      <c r="BZ309" s="30"/>
      <c r="CA309" s="30"/>
      <c r="CB309" s="30"/>
      <c r="CC309" s="30"/>
      <c r="CD309" s="30"/>
      <c r="CE309" s="30"/>
      <c r="CF309" s="30"/>
      <c r="CG309" s="30"/>
      <c r="CH309" s="30"/>
      <c r="CI309" s="30"/>
      <c r="CJ309" s="30"/>
      <c r="CK309" s="30"/>
      <c r="CL309" s="30"/>
      <c r="CM309" s="30"/>
      <c r="CN309" s="30"/>
      <c r="CO309" s="30"/>
      <c r="CP309" s="30"/>
      <c r="CQ309" s="30"/>
      <c r="CR309" s="30"/>
      <c r="CS309" s="30"/>
      <c r="CT309" s="30"/>
      <c r="CU309" s="30"/>
      <c r="CV309" s="30"/>
      <c r="CW309" s="30"/>
      <c r="CX309" s="30"/>
      <c r="CY309" s="30"/>
      <c r="CZ309" s="30"/>
      <c r="DA309" s="30"/>
      <c r="DB309" s="30"/>
      <c r="DC309" s="30"/>
      <c r="DD309" s="30"/>
      <c r="DE309" s="30"/>
      <c r="DF309" s="30"/>
      <c r="DG309" s="30"/>
      <c r="DH309" s="30"/>
      <c r="DI309" s="30"/>
      <c r="DJ309" s="30"/>
      <c r="DK309" s="30"/>
      <c r="DL309" s="30"/>
      <c r="DM309" s="30"/>
      <c r="DN309" s="30"/>
      <c r="DO309" s="30"/>
      <c r="DP309" s="30"/>
      <c r="DQ309" s="30"/>
      <c r="DR309" s="30"/>
      <c r="DS309" s="30"/>
      <c r="DT309" s="30"/>
      <c r="DU309" s="30"/>
      <c r="DV309" s="30"/>
      <c r="DW309" s="30"/>
      <c r="DX309" s="30"/>
      <c r="DY309" s="30"/>
      <c r="DZ309" s="30"/>
      <c r="EA309" s="30"/>
      <c r="EB309" s="30"/>
      <c r="EC309" s="30"/>
    </row>
    <row r="310" spans="1:133" s="23" customFormat="1">
      <c r="A310" s="19"/>
      <c r="B310" s="20"/>
      <c r="C310" s="19"/>
      <c r="D310" s="22" t="s">
        <v>34</v>
      </c>
      <c r="F310" s="62" t="s">
        <v>30</v>
      </c>
      <c r="I310" s="62">
        <f t="shared" ref="I310:J310" si="21">I304+(3*I305)</f>
        <v>1675.4623538124388</v>
      </c>
      <c r="J310" s="62">
        <f t="shared" si="21"/>
        <v>774.28558260257682</v>
      </c>
      <c r="K310" s="62"/>
      <c r="L310" s="62">
        <f t="shared" ref="L310" si="22">L304+(3*L305)</f>
        <v>580.87968257817283</v>
      </c>
      <c r="M310" s="62"/>
      <c r="N310" s="62"/>
      <c r="O310" s="62"/>
      <c r="P310" s="24"/>
      <c r="Q310" s="62"/>
      <c r="S310" s="24"/>
      <c r="T310" s="24"/>
      <c r="U310" s="24"/>
      <c r="V310" s="24"/>
      <c r="W310" s="24"/>
      <c r="X310" s="26"/>
      <c r="Y310" s="27"/>
      <c r="Z310" s="27"/>
      <c r="AA310" s="22" t="s">
        <v>34</v>
      </c>
      <c r="AC310" s="16" t="s">
        <v>30</v>
      </c>
      <c r="AD310" s="62">
        <f>AD304+(3*AD305)</f>
        <v>1.4645163512459889</v>
      </c>
      <c r="AE310" s="62">
        <f t="shared" ref="AE310:AG310" si="23">AE304+(3*AE305)</f>
        <v>0.57888803122151744</v>
      </c>
      <c r="AF310" s="62">
        <f t="shared" si="23"/>
        <v>1.2405337860278218</v>
      </c>
      <c r="AG310" s="62">
        <f t="shared" si="23"/>
        <v>6.3869139154204557E-2</v>
      </c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/>
      <c r="AT310" s="8"/>
      <c r="AU310" s="8"/>
      <c r="AV310" s="8"/>
      <c r="AW310" s="3"/>
      <c r="AX310" s="29"/>
      <c r="AY310" s="29"/>
      <c r="AZ310" t="s">
        <v>678</v>
      </c>
      <c r="BA310" s="8" t="s">
        <v>30</v>
      </c>
      <c r="BB310" s="8"/>
      <c r="BC310" s="66">
        <f>BC304+(3*BC305)</f>
        <v>0.28177265731750767</v>
      </c>
      <c r="BD310" s="66">
        <f t="shared" ref="BD310:BF310" si="24">BD304+(3*BD305)</f>
        <v>0.42383897399191583</v>
      </c>
      <c r="BE310" s="66">
        <f t="shared" si="24"/>
        <v>0.33069974658448176</v>
      </c>
      <c r="BF310" s="66">
        <f t="shared" si="24"/>
        <v>5.054283169839837E-2</v>
      </c>
      <c r="BG310" s="26"/>
      <c r="BH310" s="29"/>
      <c r="BI310" s="22"/>
      <c r="BJ310" s="29"/>
      <c r="BK310" s="66">
        <f>BK304+(3*BK305)</f>
        <v>430.9528610101745</v>
      </c>
      <c r="BL310" s="66">
        <f>BL304+(3*BL305)</f>
        <v>742.71134044277983</v>
      </c>
      <c r="BM310" s="33"/>
      <c r="BN310" s="33"/>
      <c r="BO310" s="33"/>
      <c r="BP310" s="32"/>
      <c r="BQ310" s="30"/>
      <c r="BR310" s="30"/>
      <c r="BS310" s="30"/>
      <c r="BT310" s="30"/>
      <c r="BU310" s="30"/>
      <c r="BV310" s="30"/>
      <c r="BW310" s="30"/>
      <c r="BX310" s="30"/>
      <c r="BY310" s="30"/>
      <c r="BZ310" s="30"/>
      <c r="CA310" s="30"/>
      <c r="CB310" s="30"/>
      <c r="CC310" s="30"/>
      <c r="CD310" s="30"/>
      <c r="CE310" s="30"/>
      <c r="CF310" s="30"/>
      <c r="CG310" s="30"/>
      <c r="CH310" s="30"/>
      <c r="CI310" s="30"/>
      <c r="CJ310" s="30"/>
      <c r="CK310" s="30"/>
      <c r="CL310" s="30"/>
      <c r="CM310" s="30"/>
      <c r="CN310" s="30"/>
      <c r="CO310" s="30"/>
      <c r="CP310" s="30"/>
      <c r="CQ310" s="30"/>
      <c r="CR310" s="30"/>
      <c r="CS310" s="30"/>
      <c r="CT310" s="30"/>
      <c r="CU310" s="30"/>
      <c r="CV310" s="30"/>
      <c r="CW310" s="30"/>
      <c r="CX310" s="30"/>
      <c r="CY310" s="30"/>
      <c r="CZ310" s="30"/>
      <c r="DA310" s="30"/>
      <c r="DB310" s="30"/>
      <c r="DC310" s="30"/>
      <c r="DD310" s="30"/>
      <c r="DE310" s="30"/>
      <c r="DF310" s="30"/>
      <c r="DG310" s="30"/>
      <c r="DH310" s="30"/>
      <c r="DI310" s="30"/>
      <c r="DJ310" s="30"/>
      <c r="DK310" s="30"/>
      <c r="DL310" s="30"/>
      <c r="DM310" s="30"/>
      <c r="DN310" s="30"/>
      <c r="DO310" s="30"/>
      <c r="DP310" s="30"/>
      <c r="DQ310" s="30"/>
      <c r="DR310" s="30"/>
      <c r="DS310" s="30"/>
      <c r="DT310" s="30"/>
      <c r="DU310" s="30"/>
      <c r="DV310" s="30"/>
      <c r="DW310" s="30"/>
      <c r="DX310" s="30"/>
      <c r="DY310" s="30"/>
      <c r="DZ310" s="30"/>
      <c r="EA310" s="30"/>
      <c r="EB310" s="30"/>
      <c r="EC310" s="30"/>
    </row>
    <row r="311" spans="1:133" s="23" customFormat="1">
      <c r="A311" s="19"/>
      <c r="B311" s="20"/>
      <c r="C311" s="19"/>
      <c r="D311" s="21"/>
      <c r="F311" s="62" t="s">
        <v>32</v>
      </c>
      <c r="G311" s="19"/>
      <c r="I311" s="62">
        <f t="shared" ref="I311:J311" si="25">I304-(3*I305)</f>
        <v>-1133.6631570252903</v>
      </c>
      <c r="J311" s="62">
        <f t="shared" si="25"/>
        <v>-184.2293577029784</v>
      </c>
      <c r="K311" s="62"/>
      <c r="L311" s="62">
        <f t="shared" ref="L311" si="26">L304-(3*L305)</f>
        <v>-263.26522474684748</v>
      </c>
      <c r="M311" s="62"/>
      <c r="N311" s="62"/>
      <c r="O311" s="62"/>
      <c r="P311" s="24"/>
      <c r="Q311" s="62"/>
      <c r="R311" s="24"/>
      <c r="S311" s="24"/>
      <c r="T311" s="24"/>
      <c r="U311" s="24"/>
      <c r="V311" s="24"/>
      <c r="W311" s="24"/>
      <c r="X311" s="26"/>
      <c r="AA311" s="21"/>
      <c r="AC311" s="16" t="s">
        <v>32</v>
      </c>
      <c r="AD311" s="62">
        <f>AD304-(3*AD305)</f>
        <v>-1.1011636575965285</v>
      </c>
      <c r="AE311" s="62">
        <f t="shared" ref="AE311:AG311" si="27">AE304-(3*AE305)</f>
        <v>-0.49186263832186355</v>
      </c>
      <c r="AF311" s="62">
        <f t="shared" si="27"/>
        <v>-1.5168610867776284</v>
      </c>
      <c r="AG311" s="62">
        <f t="shared" si="27"/>
        <v>-5.0817016092298037E-2</v>
      </c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5"/>
      <c r="AT311" s="8"/>
      <c r="AU311" s="8"/>
      <c r="AV311" s="8"/>
      <c r="AW311" s="3"/>
      <c r="AX311" s="29"/>
      <c r="AY311" s="29"/>
      <c r="AZ311" s="5"/>
      <c r="BA311" s="8" t="s">
        <v>32</v>
      </c>
      <c r="BB311" s="8"/>
      <c r="BC311" s="66">
        <f>BC304-(3*BC305)</f>
        <v>-0.30145070639721971</v>
      </c>
      <c r="BD311" s="66">
        <f t="shared" ref="BD311:BF311" si="28">BD304-(3*BD305)</f>
        <v>-0.45667372374573934</v>
      </c>
      <c r="BE311" s="66">
        <f t="shared" si="28"/>
        <v>-0.34385644725859321</v>
      </c>
      <c r="BF311" s="66">
        <f t="shared" si="28"/>
        <v>-3.353724662046325E-2</v>
      </c>
      <c r="BH311" s="29"/>
      <c r="BI311" s="21"/>
      <c r="BJ311" s="29"/>
      <c r="BK311" s="66">
        <f>BK304-(3*BK305)</f>
        <v>-225.56731884149983</v>
      </c>
      <c r="BL311" s="66">
        <f>BL304-(3*BL305)</f>
        <v>-173.38603923796046</v>
      </c>
      <c r="BM311" s="33"/>
      <c r="BN311" s="33"/>
      <c r="BO311" s="33"/>
      <c r="BP311" s="32"/>
      <c r="BQ311" s="30"/>
      <c r="BR311" s="30"/>
      <c r="BS311" s="30"/>
      <c r="BT311" s="30"/>
      <c r="BU311" s="30"/>
      <c r="BV311" s="30"/>
      <c r="BW311" s="30"/>
      <c r="BX311" s="30"/>
      <c r="BY311" s="30"/>
      <c r="BZ311" s="30"/>
      <c r="CA311" s="30"/>
      <c r="CB311" s="30"/>
      <c r="CC311" s="30"/>
      <c r="CD311" s="30"/>
      <c r="CE311" s="30"/>
      <c r="CF311" s="30"/>
      <c r="CG311" s="30"/>
      <c r="CH311" s="30"/>
      <c r="CI311" s="30"/>
      <c r="CJ311" s="30"/>
      <c r="CK311" s="30"/>
      <c r="CL311" s="30"/>
      <c r="CM311" s="30"/>
      <c r="CN311" s="30"/>
      <c r="CO311" s="30"/>
      <c r="CP311" s="30"/>
      <c r="CQ311" s="30"/>
      <c r="CR311" s="30"/>
      <c r="CS311" s="30"/>
      <c r="CT311" s="30"/>
      <c r="CU311" s="30"/>
      <c r="CV311" s="30"/>
      <c r="CW311" s="30"/>
      <c r="CX311" s="30"/>
      <c r="CY311" s="30"/>
      <c r="CZ311" s="30"/>
      <c r="DA311" s="30"/>
      <c r="DB311" s="30"/>
      <c r="DC311" s="30"/>
      <c r="DD311" s="30"/>
      <c r="DE311" s="30"/>
      <c r="DF311" s="30"/>
      <c r="DG311" s="30"/>
      <c r="DH311" s="30"/>
      <c r="DI311" s="30"/>
      <c r="DJ311" s="30"/>
      <c r="DK311" s="30"/>
      <c r="DL311" s="30"/>
      <c r="DM311" s="30"/>
      <c r="DN311" s="30"/>
      <c r="DO311" s="30"/>
      <c r="DP311" s="30"/>
      <c r="DQ311" s="30"/>
      <c r="DR311" s="30"/>
      <c r="DS311" s="30"/>
      <c r="DT311" s="30"/>
      <c r="DU311" s="30"/>
      <c r="DV311" s="30"/>
      <c r="DW311" s="30"/>
      <c r="DX311" s="30"/>
      <c r="DY311" s="30"/>
      <c r="DZ311" s="30"/>
      <c r="EA311" s="30"/>
      <c r="EB311" s="30"/>
    </row>
    <row r="312" spans="1:133" s="23" customFormat="1">
      <c r="A312" s="19"/>
      <c r="B312" s="20"/>
      <c r="C312" s="19"/>
      <c r="E312" s="21"/>
      <c r="F312" s="62"/>
      <c r="G312" s="19"/>
      <c r="I312" s="19"/>
      <c r="J312" s="19"/>
      <c r="L312" s="21"/>
      <c r="M312" s="28"/>
      <c r="N312" s="28"/>
      <c r="O312" s="28"/>
      <c r="P312" s="24"/>
      <c r="Q312" s="28"/>
      <c r="R312" s="24"/>
      <c r="S312" s="24"/>
      <c r="T312" s="24"/>
      <c r="U312" s="25"/>
      <c r="V312" s="25"/>
      <c r="W312" s="24"/>
      <c r="AC312" s="29"/>
      <c r="AD312" s="28"/>
      <c r="AE312" s="28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5"/>
      <c r="AT312" s="8"/>
      <c r="AU312" s="8"/>
      <c r="AV312" s="8"/>
      <c r="AW312" s="3"/>
      <c r="AX312" s="29"/>
      <c r="AY312" s="29"/>
      <c r="AZ312" s="5"/>
      <c r="BA312" s="8"/>
      <c r="BB312" s="8"/>
      <c r="BC312" s="67"/>
      <c r="BD312" s="67"/>
      <c r="BE312" s="67"/>
      <c r="BF312" s="67"/>
      <c r="BG312" s="29"/>
      <c r="BH312" s="29"/>
      <c r="BI312" s="29"/>
      <c r="BJ312" s="29"/>
      <c r="BK312" s="6"/>
      <c r="BL312" s="19"/>
      <c r="BM312" s="30"/>
      <c r="BN312" s="30"/>
      <c r="BO312" s="30"/>
      <c r="BP312" s="30"/>
      <c r="BQ312" s="30"/>
      <c r="BR312" s="30"/>
      <c r="BS312" s="30"/>
      <c r="BT312" s="30"/>
      <c r="BU312" s="30"/>
      <c r="BV312" s="30"/>
      <c r="BW312" s="30"/>
      <c r="BX312" s="30"/>
      <c r="BY312" s="30"/>
      <c r="BZ312" s="30"/>
      <c r="CA312" s="30"/>
      <c r="CB312" s="30"/>
      <c r="CC312" s="30"/>
      <c r="CD312" s="30"/>
      <c r="CE312" s="30"/>
      <c r="CF312" s="30"/>
      <c r="CG312" s="30"/>
      <c r="CH312" s="30"/>
      <c r="CI312" s="30"/>
      <c r="CJ312" s="30"/>
      <c r="CK312" s="30"/>
      <c r="CL312" s="30"/>
      <c r="CM312" s="30"/>
      <c r="CN312" s="30"/>
      <c r="CO312" s="30"/>
      <c r="CP312" s="30"/>
      <c r="CQ312" s="30"/>
      <c r="CR312" s="30"/>
      <c r="CS312" s="30"/>
      <c r="CT312" s="30"/>
      <c r="CU312" s="30"/>
      <c r="CV312" s="30"/>
      <c r="CW312" s="30"/>
      <c r="CX312" s="30"/>
      <c r="CY312" s="30"/>
      <c r="CZ312" s="30"/>
      <c r="DA312" s="30"/>
      <c r="DB312" s="30"/>
      <c r="DC312" s="30"/>
      <c r="DD312" s="30"/>
      <c r="DE312" s="30"/>
      <c r="DF312" s="30"/>
      <c r="DG312" s="30"/>
      <c r="DH312" s="30"/>
      <c r="DI312" s="30"/>
      <c r="DJ312" s="30"/>
      <c r="DK312" s="30"/>
      <c r="DL312" s="30"/>
      <c r="DM312" s="30"/>
      <c r="DN312" s="30"/>
      <c r="DO312" s="30"/>
      <c r="DP312" s="30"/>
      <c r="DQ312" s="30"/>
      <c r="DR312" s="30"/>
      <c r="DS312" s="30"/>
      <c r="DT312" s="30"/>
      <c r="DU312" s="30"/>
      <c r="DV312" s="30"/>
      <c r="DW312" s="30"/>
      <c r="DX312" s="30"/>
      <c r="DY312" s="30"/>
      <c r="DZ312" s="30"/>
      <c r="EA312" s="30"/>
      <c r="EB312" s="30"/>
    </row>
    <row r="313" spans="1:133" s="8" customFormat="1">
      <c r="A313" s="3"/>
      <c r="B313" s="4"/>
      <c r="C313" s="3"/>
      <c r="D313" s="5"/>
      <c r="E313" s="5"/>
      <c r="F313" s="62"/>
      <c r="G313" s="3"/>
      <c r="H313" s="3"/>
      <c r="I313" s="3"/>
      <c r="J313" s="3"/>
      <c r="K313" s="3"/>
      <c r="L313" s="5"/>
      <c r="M313" s="5"/>
      <c r="N313" s="6"/>
      <c r="O313" s="7"/>
      <c r="P313" s="7"/>
      <c r="R313" s="9"/>
      <c r="S313" s="9"/>
      <c r="T313" s="9"/>
      <c r="U313" s="10"/>
      <c r="V313" s="10"/>
      <c r="Y313" s="17"/>
      <c r="Z313" s="11"/>
      <c r="AA313" s="8" t="s">
        <v>775</v>
      </c>
      <c r="AC313" s="6"/>
      <c r="AD313" s="6">
        <f>(150*1000)/50450</f>
        <v>2.9732408325074333</v>
      </c>
      <c r="AE313" s="6">
        <f>(150*2000)/50450</f>
        <v>5.9464816650148666</v>
      </c>
      <c r="AF313" s="6">
        <f>(150*1000)/50450</f>
        <v>2.9732408325074333</v>
      </c>
      <c r="AG313" s="6">
        <f>(150*100)/50450</f>
        <v>0.29732408325074333</v>
      </c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5"/>
      <c r="AW313" s="3"/>
      <c r="AX313" s="6"/>
      <c r="AY313" s="6"/>
      <c r="AZ313" s="5"/>
      <c r="BA313" s="8" t="s">
        <v>748</v>
      </c>
      <c r="BC313" s="68">
        <f>COUNT(BC148:BC285)</f>
        <v>46</v>
      </c>
      <c r="BD313" s="68">
        <f>COUNT(BD148:BD285)</f>
        <v>46</v>
      </c>
      <c r="BE313" s="68">
        <f>COUNT(BE148:BE285)</f>
        <v>46</v>
      </c>
      <c r="BF313" s="68">
        <f>COUNT(BF148:BF285)</f>
        <v>46</v>
      </c>
      <c r="BG313" s="6"/>
      <c r="BH313" s="6"/>
      <c r="BI313" s="6"/>
      <c r="BJ313" s="6"/>
      <c r="BK313" s="6">
        <f>COUNTIF(BK37:BK302,"&lt;&gt;#N/A")</f>
        <v>183</v>
      </c>
      <c r="BL313" s="6">
        <f>COUNTIF(BL37:BL302,"&lt;&gt;#N/A")</f>
        <v>183</v>
      </c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</row>
    <row r="314" spans="1:133" s="8" customFormat="1">
      <c r="A314" s="3"/>
      <c r="B314" s="4"/>
      <c r="C314" s="3"/>
      <c r="D314" s="5"/>
      <c r="E314" s="5"/>
      <c r="F314" s="62"/>
      <c r="G314" s="3"/>
      <c r="H314" s="3"/>
      <c r="I314" s="3"/>
      <c r="J314" s="3"/>
      <c r="K314" s="3"/>
      <c r="L314" s="5"/>
      <c r="M314" s="5"/>
      <c r="N314" s="6"/>
      <c r="O314" s="7"/>
      <c r="P314" s="7"/>
      <c r="R314" s="9"/>
      <c r="S314" s="9"/>
      <c r="T314" s="9"/>
      <c r="U314" s="10"/>
      <c r="V314" s="10"/>
      <c r="Y314" s="17"/>
      <c r="Z314" s="11"/>
      <c r="AC314" s="6"/>
      <c r="AD314" s="6">
        <f>(300*1000)/100900</f>
        <v>2.9732408325074333</v>
      </c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5"/>
      <c r="AW314" s="3"/>
      <c r="AX314" s="6"/>
      <c r="AY314" s="6"/>
      <c r="AZ314" s="5"/>
      <c r="BA314" s="8" t="s">
        <v>749</v>
      </c>
      <c r="BC314" s="69">
        <f>TINV(0.02, (BC313-1))</f>
        <v>2.4121158757033583</v>
      </c>
      <c r="BD314" s="69">
        <f>TINV(0.02, (BD313-1))</f>
        <v>2.4121158757033583</v>
      </c>
      <c r="BE314" s="69">
        <f>TINV(0.02, (BE313-1))</f>
        <v>2.4121158757033583</v>
      </c>
      <c r="BF314" s="69">
        <f>TINV(0.02, (BF313-1))</f>
        <v>2.4121158757033583</v>
      </c>
      <c r="BG314" s="6"/>
      <c r="BH314" s="6"/>
      <c r="BI314" s="6"/>
      <c r="BJ314" s="6"/>
      <c r="BK314" s="69">
        <f>TINV(0.02, (BK313-1))</f>
        <v>2.3470110893543437</v>
      </c>
      <c r="BL314" s="69">
        <f>TINV(0.02, (BL313-1))</f>
        <v>2.3470110893543437</v>
      </c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</row>
    <row r="315" spans="1:133" s="8" customFormat="1">
      <c r="A315" s="3"/>
      <c r="B315" s="4"/>
      <c r="C315" s="3"/>
      <c r="D315" s="5"/>
      <c r="E315" s="5"/>
      <c r="F315" s="62"/>
      <c r="G315" s="3"/>
      <c r="H315" s="3"/>
      <c r="I315" s="3"/>
      <c r="J315" s="3"/>
      <c r="K315" s="3"/>
      <c r="L315" s="5"/>
      <c r="M315" s="5"/>
      <c r="N315" s="6"/>
      <c r="O315" s="7"/>
      <c r="P315" s="7"/>
      <c r="R315" s="9"/>
      <c r="S315" s="9"/>
      <c r="T315" s="9"/>
      <c r="U315" s="10"/>
      <c r="V315" s="10"/>
      <c r="Y315" s="17"/>
      <c r="Z315" s="11"/>
      <c r="AA315" s="8" t="s">
        <v>776</v>
      </c>
      <c r="AC315" s="6"/>
      <c r="AD315" s="6">
        <f>AD313*0.5</f>
        <v>1.4866204162537167</v>
      </c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5"/>
      <c r="AW315" s="3"/>
      <c r="AX315" s="6"/>
      <c r="AY315" s="6"/>
      <c r="AZ315" s="5"/>
      <c r="BA315" s="8" t="s">
        <v>746</v>
      </c>
      <c r="BC315" s="69">
        <f>BC314*BC305</f>
        <v>0.23446705578290131</v>
      </c>
      <c r="BD315" s="69">
        <f>BD314*BD305</f>
        <v>0.35398310949523171</v>
      </c>
      <c r="BE315" s="69">
        <f>BE314*BE305</f>
        <v>0.27118461737048555</v>
      </c>
      <c r="BF315" s="69">
        <f>BF314*BF305</f>
        <v>3.3801815290551304E-2</v>
      </c>
      <c r="BG315" s="6"/>
      <c r="BH315" s="6"/>
      <c r="BJ315" s="6"/>
      <c r="BK315" s="69">
        <f>BK314*BK305</f>
        <v>256.81002374946468</v>
      </c>
      <c r="BL315" s="69">
        <f>BL314*BL305</f>
        <v>358.34845150652563</v>
      </c>
      <c r="BM315" s="15"/>
      <c r="BN315" s="6" t="s">
        <v>810</v>
      </c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</row>
    <row r="316" spans="1:133" s="8" customFormat="1">
      <c r="A316" s="3"/>
      <c r="B316" s="4"/>
      <c r="C316" s="3"/>
      <c r="D316" s="5"/>
      <c r="E316" s="5"/>
      <c r="F316" s="62"/>
      <c r="G316" s="3"/>
      <c r="H316" s="3"/>
      <c r="I316" s="3"/>
      <c r="J316" s="3"/>
      <c r="K316" s="3"/>
      <c r="L316" s="5"/>
      <c r="M316" s="5"/>
      <c r="N316" s="6"/>
      <c r="O316" s="7"/>
      <c r="P316" s="7"/>
      <c r="R316" s="9"/>
      <c r="S316" s="9"/>
      <c r="T316" s="9"/>
      <c r="U316" s="10"/>
      <c r="V316" s="10"/>
      <c r="Y316" s="17"/>
      <c r="Z316" s="11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5"/>
      <c r="AW316" s="3"/>
      <c r="AX316" s="6"/>
      <c r="AY316" s="6"/>
      <c r="AZ316" s="5"/>
      <c r="BC316" s="68"/>
      <c r="BD316" s="68"/>
      <c r="BE316" s="68"/>
      <c r="BF316" s="68"/>
      <c r="BG316" s="6"/>
      <c r="BH316" s="6"/>
      <c r="BJ316" s="6"/>
      <c r="BK316" s="6"/>
      <c r="BL316" s="3"/>
      <c r="BM316" s="15"/>
      <c r="BN316" s="6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</row>
    <row r="317" spans="1:133" s="8" customFormat="1">
      <c r="A317" s="3"/>
      <c r="B317" s="4"/>
      <c r="C317" s="3"/>
      <c r="D317" s="5"/>
      <c r="E317" s="5"/>
      <c r="F317" s="62"/>
      <c r="G317" s="3"/>
      <c r="H317" s="3"/>
      <c r="I317" s="3"/>
      <c r="J317" s="3"/>
      <c r="K317" s="3"/>
      <c r="L317" s="5"/>
      <c r="M317" s="5"/>
      <c r="N317" s="6"/>
      <c r="O317" s="7"/>
      <c r="P317" s="7"/>
      <c r="R317" s="9"/>
      <c r="S317" s="9"/>
      <c r="T317" s="9"/>
      <c r="U317" s="10"/>
      <c r="V317" s="10"/>
      <c r="Y317" s="17"/>
      <c r="Z317" s="11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5"/>
      <c r="AW317" s="3"/>
      <c r="AX317" s="6"/>
      <c r="AY317" s="6"/>
      <c r="AZ317" s="5"/>
      <c r="BC317" s="68"/>
      <c r="BD317" s="68"/>
      <c r="BE317" s="68"/>
      <c r="BF317" s="68"/>
      <c r="BG317" s="6"/>
      <c r="BH317" s="6"/>
      <c r="BJ317" s="6"/>
      <c r="BK317" s="6"/>
      <c r="BL317" s="3"/>
      <c r="BM317" s="15"/>
      <c r="BN317" s="6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</row>
    <row r="318" spans="1:133" s="8" customFormat="1">
      <c r="A318" s="3"/>
      <c r="B318" s="4"/>
      <c r="C318" s="3"/>
      <c r="D318" s="5"/>
      <c r="E318" s="5"/>
      <c r="F318" s="62"/>
      <c r="G318" s="3"/>
      <c r="H318" s="3"/>
      <c r="I318" s="3"/>
      <c r="J318" s="3"/>
      <c r="K318" s="3"/>
      <c r="L318" s="5"/>
      <c r="M318" s="5"/>
      <c r="N318" s="6"/>
      <c r="O318" s="7"/>
      <c r="P318" s="7"/>
      <c r="R318" s="9"/>
      <c r="S318" s="9"/>
      <c r="T318" s="9"/>
      <c r="U318" s="10"/>
      <c r="V318" s="10"/>
      <c r="Y318" s="17"/>
      <c r="Z318" s="11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5"/>
      <c r="AW318" s="3"/>
      <c r="AX318" s="6"/>
      <c r="AY318" s="6"/>
      <c r="AZ318" s="5"/>
      <c r="BA318" s="8" t="s">
        <v>802</v>
      </c>
      <c r="BC318" s="68">
        <f>BC304/BC315</f>
        <v>-4.1963356033123109E-2</v>
      </c>
      <c r="BD318" s="68">
        <f>BD304/BD315</f>
        <v>-4.6378978082661566E-2</v>
      </c>
      <c r="BE318" s="68">
        <f>BE304/BE315</f>
        <v>-2.4257829964110883E-2</v>
      </c>
      <c r="BF318" s="68">
        <f>BF304/BF315</f>
        <v>0.25154839957203029</v>
      </c>
      <c r="BG318" s="6"/>
      <c r="BH318" s="6"/>
      <c r="BJ318" s="6"/>
      <c r="BK318" s="6"/>
      <c r="BL318" s="3"/>
      <c r="BM318" s="15"/>
      <c r="BN318" s="6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</row>
    <row r="319" spans="1:133" s="8" customFormat="1">
      <c r="A319" s="3"/>
      <c r="B319" s="4"/>
      <c r="C319" s="3"/>
      <c r="D319" s="5"/>
      <c r="E319" s="5"/>
      <c r="F319" s="62"/>
      <c r="G319" s="3"/>
      <c r="H319" s="3"/>
      <c r="I319" s="3"/>
      <c r="J319" s="3"/>
      <c r="K319" s="3"/>
      <c r="L319" s="5"/>
      <c r="M319" s="5"/>
      <c r="N319" s="6"/>
      <c r="O319" s="7"/>
      <c r="P319" s="7"/>
      <c r="R319" s="9"/>
      <c r="S319" s="9"/>
      <c r="T319" s="9"/>
      <c r="U319" s="10"/>
      <c r="V319" s="10"/>
      <c r="Y319" s="17"/>
      <c r="Z319" s="11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5"/>
      <c r="AW319" s="3"/>
      <c r="AX319" s="6"/>
      <c r="AY319" s="6"/>
      <c r="AZ319" s="5"/>
      <c r="BA319" s="8" t="s">
        <v>803</v>
      </c>
      <c r="BC319" s="68">
        <f>10*BC305</f>
        <v>0.97203893952454556</v>
      </c>
      <c r="BD319" s="68">
        <f>10*BD305</f>
        <v>1.4675211628960918</v>
      </c>
      <c r="BE319" s="68">
        <f>10*BE305</f>
        <v>1.1242603230717916</v>
      </c>
      <c r="BF319" s="68">
        <f>10*BF305</f>
        <v>0.14013346386476938</v>
      </c>
      <c r="BG319" s="6"/>
      <c r="BH319" s="6"/>
      <c r="BJ319" s="6"/>
      <c r="BK319" s="6"/>
      <c r="BL319" s="3"/>
      <c r="BM319" s="15"/>
      <c r="BN319" s="6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</row>
    <row r="320" spans="1:133" s="8" customFormat="1">
      <c r="A320" s="3"/>
      <c r="B320" s="4"/>
      <c r="C320" s="3"/>
      <c r="D320" s="5"/>
      <c r="E320" s="5"/>
      <c r="F320" s="62" t="s">
        <v>815</v>
      </c>
      <c r="G320" s="3"/>
      <c r="H320" s="3"/>
      <c r="I320" s="62">
        <f>MIN(I37:I302)</f>
        <v>0</v>
      </c>
      <c r="J320" s="62">
        <f>MIN(J37:J302)</f>
        <v>89</v>
      </c>
      <c r="K320" s="62"/>
      <c r="L320" s="62">
        <f>MIN(L37:L302)</f>
        <v>0</v>
      </c>
      <c r="M320" s="5"/>
      <c r="N320" s="6"/>
      <c r="O320" s="7"/>
      <c r="P320" s="7"/>
      <c r="R320" s="9"/>
      <c r="S320" s="9"/>
      <c r="T320" s="9"/>
      <c r="U320" s="10"/>
      <c r="V320" s="10"/>
      <c r="Y320" s="17"/>
      <c r="Z320" s="11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5"/>
      <c r="AW320" s="3"/>
      <c r="AX320" s="6"/>
      <c r="AY320" s="6"/>
      <c r="AZ320" s="5"/>
      <c r="BC320" s="6"/>
      <c r="BD320" s="6"/>
      <c r="BE320" s="6"/>
      <c r="BF320" s="6"/>
      <c r="BG320" s="6"/>
      <c r="BH320" s="6"/>
      <c r="BJ320" s="6"/>
      <c r="BK320" s="6"/>
      <c r="BM320" s="15"/>
      <c r="BN320" s="6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</row>
    <row r="321" spans="1:132" s="8" customFormat="1">
      <c r="A321" s="3"/>
      <c r="B321" s="4"/>
      <c r="C321" s="3"/>
      <c r="D321" s="5"/>
      <c r="E321" s="5"/>
      <c r="F321" s="62" t="s">
        <v>816</v>
      </c>
      <c r="G321" s="3"/>
      <c r="H321" s="3"/>
      <c r="I321" s="62">
        <f>_xlfn.PERCENTILE.INC(I37:I302,0.1)</f>
        <v>17</v>
      </c>
      <c r="J321" s="62">
        <f>_xlfn.PERCENTILE.INC(J37:J302,0.1)</f>
        <v>152.80000000000001</v>
      </c>
      <c r="K321" s="62"/>
      <c r="L321" s="62">
        <f>_xlfn.PERCENTILE.INC(L37:L302,0.1)</f>
        <v>27.6</v>
      </c>
      <c r="M321" s="5"/>
      <c r="N321" s="6"/>
      <c r="O321" s="7"/>
      <c r="P321" s="7"/>
      <c r="R321" s="9"/>
      <c r="S321" s="9"/>
      <c r="T321" s="9"/>
      <c r="U321" s="10"/>
      <c r="V321" s="10"/>
      <c r="Y321" s="17"/>
      <c r="Z321" s="11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5"/>
      <c r="AW321" s="3"/>
      <c r="AX321" s="6"/>
      <c r="AY321" s="6"/>
      <c r="AZ321" s="5"/>
      <c r="BA321" s="8" t="s">
        <v>804</v>
      </c>
      <c r="BC321" s="70">
        <f>_xlfn.PERCENTILE.INC(BC37:BC302, 0.99)</f>
        <v>0.16118809681846902</v>
      </c>
      <c r="BD321" s="70">
        <f>_xlfn.PERCENTILE.INC(BD37:BD302, 0.99)</f>
        <v>0.49063582573124409</v>
      </c>
      <c r="BE321" s="70">
        <f>_xlfn.PERCENTILE.INC(BE37:BE302, 0.99)</f>
        <v>0.6036942089786338</v>
      </c>
      <c r="BF321" s="70">
        <f>_xlfn.PERCENTILE.INC(BF37:BF302, 0.99)</f>
        <v>4.1780736323569219E-2</v>
      </c>
      <c r="BG321" s="6"/>
      <c r="BH321" s="6"/>
      <c r="BJ321" s="6"/>
      <c r="BK321" s="6">
        <f>_xlfn.AGGREGATE(16,6,BK37:BK302,0.99)</f>
        <v>437.04999999999995</v>
      </c>
      <c r="BL321" s="6">
        <f>_xlfn.AGGREGATE(16,6,BL37:BL302,0.99)</f>
        <v>756.699999999998</v>
      </c>
      <c r="BM321" s="15"/>
      <c r="BN321" s="6" t="s">
        <v>811</v>
      </c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</row>
    <row r="322" spans="1:132" s="8" customFormat="1">
      <c r="A322" s="3"/>
      <c r="B322" s="4"/>
      <c r="C322" s="3"/>
      <c r="D322" s="5"/>
      <c r="E322" s="5"/>
      <c r="F322" s="3"/>
      <c r="G322" s="3"/>
      <c r="H322" s="3"/>
      <c r="I322" s="3"/>
      <c r="J322" s="3"/>
      <c r="K322" s="3"/>
      <c r="L322" s="5"/>
      <c r="M322" s="5"/>
      <c r="N322" s="6"/>
      <c r="O322" s="7"/>
      <c r="P322" s="7"/>
      <c r="R322" s="9"/>
      <c r="S322" s="9"/>
      <c r="T322" s="9"/>
      <c r="U322" s="10"/>
      <c r="V322" s="10"/>
      <c r="Y322" s="11"/>
      <c r="Z322" s="11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BA322" s="8" t="s">
        <v>809</v>
      </c>
      <c r="BB322" s="6"/>
      <c r="BC322" s="6">
        <f>MAX(BC37:BC302)</f>
        <v>0.17064622554482839</v>
      </c>
      <c r="BD322" s="6">
        <f>MAX(BD37:BD302)</f>
        <v>0.49697616569985514</v>
      </c>
      <c r="BE322" s="6">
        <f>MAX(BE37:BE302)</f>
        <v>0.6208165656397906</v>
      </c>
      <c r="BF322" s="6">
        <f>MAX(BF37:BF302)</f>
        <v>4.2876236496014838E-2</v>
      </c>
      <c r="BG322" s="6"/>
      <c r="BH322" s="6"/>
      <c r="BJ322" s="6"/>
      <c r="BK322" s="6">
        <f>_xlfn.AGGREGATE(4,6,BK37:BK302)</f>
        <v>473</v>
      </c>
      <c r="BL322" s="6">
        <f>_xlfn.AGGREGATE(4,6,BL37:BL302)</f>
        <v>1031</v>
      </c>
      <c r="BM322" s="15"/>
      <c r="BN322" s="6" t="s">
        <v>812</v>
      </c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</row>
    <row r="323" spans="1:132" s="8" customFormat="1">
      <c r="A323" s="3"/>
      <c r="B323" s="4"/>
      <c r="C323" s="3"/>
      <c r="D323" s="5"/>
      <c r="E323" s="5"/>
      <c r="F323" s="3"/>
      <c r="G323" s="3"/>
      <c r="H323" s="3"/>
      <c r="I323" s="3"/>
      <c r="J323" s="3"/>
      <c r="K323" s="3"/>
      <c r="L323" s="5"/>
      <c r="M323" s="5"/>
      <c r="N323" s="6"/>
      <c r="O323" s="7"/>
      <c r="P323" s="7"/>
      <c r="R323" s="9"/>
      <c r="S323" s="9"/>
      <c r="T323" s="9"/>
      <c r="U323" s="10"/>
      <c r="V323" s="10"/>
      <c r="Y323" s="11"/>
      <c r="Z323" s="11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BA323" s="8" t="s">
        <v>815</v>
      </c>
      <c r="BB323" s="6"/>
      <c r="BC323" s="6"/>
      <c r="BD323" s="6"/>
      <c r="BE323" s="6"/>
      <c r="BF323" s="6"/>
      <c r="BG323" s="6"/>
      <c r="BH323" s="6"/>
      <c r="BI323" s="6"/>
      <c r="BJ323" s="6"/>
      <c r="BK323" s="6">
        <f>_xlfn.AGGREGATE(5,6,BK37:BK302)</f>
        <v>0</v>
      </c>
      <c r="BL323" s="6">
        <f>_xlfn.AGGREGATE(5,6,BL37:BL302)</f>
        <v>89</v>
      </c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</row>
    <row r="324" spans="1:132" s="8" customFormat="1">
      <c r="A324" s="3"/>
      <c r="B324" s="4"/>
      <c r="C324" s="3"/>
      <c r="D324" s="5"/>
      <c r="E324" s="5"/>
      <c r="F324" s="3"/>
      <c r="G324" s="3"/>
      <c r="H324" s="3"/>
      <c r="I324" s="3"/>
      <c r="J324" s="3"/>
      <c r="K324" s="3"/>
      <c r="L324" s="5"/>
      <c r="M324" s="5"/>
      <c r="N324" s="6"/>
      <c r="O324" s="7"/>
      <c r="P324" s="7"/>
      <c r="R324" s="9"/>
      <c r="S324" s="9"/>
      <c r="T324" s="9"/>
      <c r="U324" s="10"/>
      <c r="V324" s="10"/>
      <c r="Y324" s="11"/>
      <c r="Z324" s="11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8" t="s">
        <v>820</v>
      </c>
      <c r="BC324" s="6"/>
      <c r="BD324" s="6"/>
      <c r="BE324" s="6"/>
      <c r="BF324" s="6"/>
      <c r="BG324" s="6"/>
      <c r="BH324" s="6"/>
      <c r="BI324" s="6"/>
      <c r="BJ324" s="6"/>
      <c r="BK324" s="6">
        <f>_xlfn.AGGREGATE(16,6,BK37:BK302,0.1)</f>
        <v>13.5</v>
      </c>
      <c r="BL324" s="6">
        <f>_xlfn.AGGREGATE(16,6,BL37:BL302,0.1)</f>
        <v>149.5</v>
      </c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</row>
  </sheetData>
  <printOptions gridLines="1"/>
  <pageMargins left="0.7" right="0.7" top="0.75" bottom="0.75" header="0.3" footer="0.3"/>
  <pageSetup scale="3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9:DT376"/>
  <sheetViews>
    <sheetView topLeftCell="A286" zoomScale="85" zoomScaleNormal="85" workbookViewId="0">
      <selection activeCell="J31" sqref="J31"/>
    </sheetView>
  </sheetViews>
  <sheetFormatPr baseColWidth="10" defaultColWidth="8.83203125" defaultRowHeight="16"/>
  <cols>
    <col min="1" max="1" width="14.33203125" style="6" customWidth="1"/>
    <col min="2" max="2" width="9.33203125" style="14" customWidth="1"/>
    <col min="3" max="3" width="23.5" style="6" customWidth="1"/>
    <col min="4" max="4" width="14.5" style="6" customWidth="1"/>
    <col min="5" max="5" width="21.1640625" style="6" customWidth="1"/>
    <col min="6" max="6" width="6.5" style="6" customWidth="1"/>
    <col min="7" max="7" width="8.33203125" style="6" customWidth="1"/>
    <col min="8" max="8" width="6.6640625" style="6" customWidth="1"/>
    <col min="9" max="9" width="9.1640625" style="6" customWidth="1"/>
    <col min="10" max="10" width="7" style="6" customWidth="1"/>
    <col min="11" max="11" width="8.6640625" style="6" customWidth="1"/>
    <col min="12" max="12" width="13.33203125" style="18" customWidth="1"/>
    <col min="13" max="13" width="7.33203125" style="18" customWidth="1"/>
    <col min="14" max="14" width="6" style="6" customWidth="1"/>
    <col min="15" max="15" width="12" style="8" bestFit="1" customWidth="1"/>
    <col min="16" max="16" width="9.33203125" style="8" bestFit="1" customWidth="1"/>
    <col min="17" max="17" width="7.1640625" style="8" customWidth="1"/>
    <col min="18" max="20" width="9.33203125" style="8" bestFit="1" customWidth="1"/>
    <col min="21" max="21" width="9.6640625" style="8" bestFit="1" customWidth="1"/>
    <col min="22" max="22" width="10.83203125" style="8" bestFit="1" customWidth="1"/>
    <col min="23" max="23" width="9.33203125" style="8" bestFit="1" customWidth="1"/>
    <col min="24" max="24" width="19.83203125" style="8" customWidth="1"/>
    <col min="25" max="25" width="13.6640625" style="11" customWidth="1"/>
    <col min="26" max="26" width="11.6640625" style="11" customWidth="1"/>
    <col min="27" max="27" width="16.6640625" style="8" customWidth="1"/>
    <col min="29" max="29" width="8.6640625" style="6"/>
    <col min="30" max="30" width="10.1640625" style="6" customWidth="1"/>
    <col min="31" max="60" width="8.6640625" style="6"/>
    <col min="61" max="76" width="8.6640625" style="15"/>
    <col min="78" max="265" width="8.6640625" style="15"/>
    <col min="266" max="266" width="24.83203125" style="15" customWidth="1"/>
    <col min="267" max="267" width="13.5" style="15" customWidth="1"/>
    <col min="268" max="268" width="8.6640625" style="15"/>
    <col min="269" max="269" width="6.6640625" style="15" customWidth="1"/>
    <col min="270" max="270" width="6.5" style="15" customWidth="1"/>
    <col min="271" max="271" width="8.33203125" style="15" customWidth="1"/>
    <col min="272" max="272" width="6.6640625" style="15" customWidth="1"/>
    <col min="273" max="273" width="4.83203125" style="15" customWidth="1"/>
    <col min="274" max="275" width="5" style="15" customWidth="1"/>
    <col min="276" max="276" width="8.6640625" style="15"/>
    <col min="277" max="277" width="10.5" style="15" customWidth="1"/>
    <col min="278" max="278" width="3.83203125" style="15" customWidth="1"/>
    <col min="279" max="280" width="8.6640625" style="15"/>
    <col min="281" max="281" width="3.6640625" style="15" customWidth="1"/>
    <col min="282" max="521" width="8.6640625" style="15"/>
    <col min="522" max="522" width="24.83203125" style="15" customWidth="1"/>
    <col min="523" max="523" width="13.5" style="15" customWidth="1"/>
    <col min="524" max="524" width="8.6640625" style="15"/>
    <col min="525" max="525" width="6.6640625" style="15" customWidth="1"/>
    <col min="526" max="526" width="6.5" style="15" customWidth="1"/>
    <col min="527" max="527" width="8.33203125" style="15" customWidth="1"/>
    <col min="528" max="528" width="6.6640625" style="15" customWidth="1"/>
    <col min="529" max="529" width="4.83203125" style="15" customWidth="1"/>
    <col min="530" max="531" width="5" style="15" customWidth="1"/>
    <col min="532" max="532" width="8.6640625" style="15"/>
    <col min="533" max="533" width="10.5" style="15" customWidth="1"/>
    <col min="534" max="534" width="3.83203125" style="15" customWidth="1"/>
    <col min="535" max="536" width="8.6640625" style="15"/>
    <col min="537" max="537" width="3.6640625" style="15" customWidth="1"/>
    <col min="538" max="777" width="8.6640625" style="15"/>
    <col min="778" max="778" width="24.83203125" style="15" customWidth="1"/>
    <col min="779" max="779" width="13.5" style="15" customWidth="1"/>
    <col min="780" max="780" width="8.6640625" style="15"/>
    <col min="781" max="781" width="6.6640625" style="15" customWidth="1"/>
    <col min="782" max="782" width="6.5" style="15" customWidth="1"/>
    <col min="783" max="783" width="8.33203125" style="15" customWidth="1"/>
    <col min="784" max="784" width="6.6640625" style="15" customWidth="1"/>
    <col min="785" max="785" width="4.83203125" style="15" customWidth="1"/>
    <col min="786" max="787" width="5" style="15" customWidth="1"/>
    <col min="788" max="788" width="8.6640625" style="15"/>
    <col min="789" max="789" width="10.5" style="15" customWidth="1"/>
    <col min="790" max="790" width="3.83203125" style="15" customWidth="1"/>
    <col min="791" max="792" width="8.6640625" style="15"/>
    <col min="793" max="793" width="3.6640625" style="15" customWidth="1"/>
    <col min="794" max="1033" width="8.6640625" style="15"/>
    <col min="1034" max="1034" width="24.83203125" style="15" customWidth="1"/>
    <col min="1035" max="1035" width="13.5" style="15" customWidth="1"/>
    <col min="1036" max="1036" width="8.6640625" style="15"/>
    <col min="1037" max="1037" width="6.6640625" style="15" customWidth="1"/>
    <col min="1038" max="1038" width="6.5" style="15" customWidth="1"/>
    <col min="1039" max="1039" width="8.33203125" style="15" customWidth="1"/>
    <col min="1040" max="1040" width="6.6640625" style="15" customWidth="1"/>
    <col min="1041" max="1041" width="4.83203125" style="15" customWidth="1"/>
    <col min="1042" max="1043" width="5" style="15" customWidth="1"/>
    <col min="1044" max="1044" width="8.6640625" style="15"/>
    <col min="1045" max="1045" width="10.5" style="15" customWidth="1"/>
    <col min="1046" max="1046" width="3.83203125" style="15" customWidth="1"/>
    <col min="1047" max="1048" width="8.6640625" style="15"/>
    <col min="1049" max="1049" width="3.6640625" style="15" customWidth="1"/>
    <col min="1050" max="1289" width="8.6640625" style="15"/>
    <col min="1290" max="1290" width="24.83203125" style="15" customWidth="1"/>
    <col min="1291" max="1291" width="13.5" style="15" customWidth="1"/>
    <col min="1292" max="1292" width="8.6640625" style="15"/>
    <col min="1293" max="1293" width="6.6640625" style="15" customWidth="1"/>
    <col min="1294" max="1294" width="6.5" style="15" customWidth="1"/>
    <col min="1295" max="1295" width="8.33203125" style="15" customWidth="1"/>
    <col min="1296" max="1296" width="6.6640625" style="15" customWidth="1"/>
    <col min="1297" max="1297" width="4.83203125" style="15" customWidth="1"/>
    <col min="1298" max="1299" width="5" style="15" customWidth="1"/>
    <col min="1300" max="1300" width="8.6640625" style="15"/>
    <col min="1301" max="1301" width="10.5" style="15" customWidth="1"/>
    <col min="1302" max="1302" width="3.83203125" style="15" customWidth="1"/>
    <col min="1303" max="1304" width="8.6640625" style="15"/>
    <col min="1305" max="1305" width="3.6640625" style="15" customWidth="1"/>
    <col min="1306" max="1545" width="8.6640625" style="15"/>
    <col min="1546" max="1546" width="24.83203125" style="15" customWidth="1"/>
    <col min="1547" max="1547" width="13.5" style="15" customWidth="1"/>
    <col min="1548" max="1548" width="8.6640625" style="15"/>
    <col min="1549" max="1549" width="6.6640625" style="15" customWidth="1"/>
    <col min="1550" max="1550" width="6.5" style="15" customWidth="1"/>
    <col min="1551" max="1551" width="8.33203125" style="15" customWidth="1"/>
    <col min="1552" max="1552" width="6.6640625" style="15" customWidth="1"/>
    <col min="1553" max="1553" width="4.83203125" style="15" customWidth="1"/>
    <col min="1554" max="1555" width="5" style="15" customWidth="1"/>
    <col min="1556" max="1556" width="8.6640625" style="15"/>
    <col min="1557" max="1557" width="10.5" style="15" customWidth="1"/>
    <col min="1558" max="1558" width="3.83203125" style="15" customWidth="1"/>
    <col min="1559" max="1560" width="8.6640625" style="15"/>
    <col min="1561" max="1561" width="3.6640625" style="15" customWidth="1"/>
    <col min="1562" max="1801" width="8.6640625" style="15"/>
    <col min="1802" max="1802" width="24.83203125" style="15" customWidth="1"/>
    <col min="1803" max="1803" width="13.5" style="15" customWidth="1"/>
    <col min="1804" max="1804" width="8.6640625" style="15"/>
    <col min="1805" max="1805" width="6.6640625" style="15" customWidth="1"/>
    <col min="1806" max="1806" width="6.5" style="15" customWidth="1"/>
    <col min="1807" max="1807" width="8.33203125" style="15" customWidth="1"/>
    <col min="1808" max="1808" width="6.6640625" style="15" customWidth="1"/>
    <col min="1809" max="1809" width="4.83203125" style="15" customWidth="1"/>
    <col min="1810" max="1811" width="5" style="15" customWidth="1"/>
    <col min="1812" max="1812" width="8.6640625" style="15"/>
    <col min="1813" max="1813" width="10.5" style="15" customWidth="1"/>
    <col min="1814" max="1814" width="3.83203125" style="15" customWidth="1"/>
    <col min="1815" max="1816" width="8.6640625" style="15"/>
    <col min="1817" max="1817" width="3.6640625" style="15" customWidth="1"/>
    <col min="1818" max="2057" width="8.6640625" style="15"/>
    <col min="2058" max="2058" width="24.83203125" style="15" customWidth="1"/>
    <col min="2059" max="2059" width="13.5" style="15" customWidth="1"/>
    <col min="2060" max="2060" width="8.6640625" style="15"/>
    <col min="2061" max="2061" width="6.6640625" style="15" customWidth="1"/>
    <col min="2062" max="2062" width="6.5" style="15" customWidth="1"/>
    <col min="2063" max="2063" width="8.33203125" style="15" customWidth="1"/>
    <col min="2064" max="2064" width="6.6640625" style="15" customWidth="1"/>
    <col min="2065" max="2065" width="4.83203125" style="15" customWidth="1"/>
    <col min="2066" max="2067" width="5" style="15" customWidth="1"/>
    <col min="2068" max="2068" width="8.6640625" style="15"/>
    <col min="2069" max="2069" width="10.5" style="15" customWidth="1"/>
    <col min="2070" max="2070" width="3.83203125" style="15" customWidth="1"/>
    <col min="2071" max="2072" width="8.6640625" style="15"/>
    <col min="2073" max="2073" width="3.6640625" style="15" customWidth="1"/>
    <col min="2074" max="2313" width="8.6640625" style="15"/>
    <col min="2314" max="2314" width="24.83203125" style="15" customWidth="1"/>
    <col min="2315" max="2315" width="13.5" style="15" customWidth="1"/>
    <col min="2316" max="2316" width="8.6640625" style="15"/>
    <col min="2317" max="2317" width="6.6640625" style="15" customWidth="1"/>
    <col min="2318" max="2318" width="6.5" style="15" customWidth="1"/>
    <col min="2319" max="2319" width="8.33203125" style="15" customWidth="1"/>
    <col min="2320" max="2320" width="6.6640625" style="15" customWidth="1"/>
    <col min="2321" max="2321" width="4.83203125" style="15" customWidth="1"/>
    <col min="2322" max="2323" width="5" style="15" customWidth="1"/>
    <col min="2324" max="2324" width="8.6640625" style="15"/>
    <col min="2325" max="2325" width="10.5" style="15" customWidth="1"/>
    <col min="2326" max="2326" width="3.83203125" style="15" customWidth="1"/>
    <col min="2327" max="2328" width="8.6640625" style="15"/>
    <col min="2329" max="2329" width="3.6640625" style="15" customWidth="1"/>
    <col min="2330" max="2569" width="8.6640625" style="15"/>
    <col min="2570" max="2570" width="24.83203125" style="15" customWidth="1"/>
    <col min="2571" max="2571" width="13.5" style="15" customWidth="1"/>
    <col min="2572" max="2572" width="8.6640625" style="15"/>
    <col min="2573" max="2573" width="6.6640625" style="15" customWidth="1"/>
    <col min="2574" max="2574" width="6.5" style="15" customWidth="1"/>
    <col min="2575" max="2575" width="8.33203125" style="15" customWidth="1"/>
    <col min="2576" max="2576" width="6.6640625" style="15" customWidth="1"/>
    <col min="2577" max="2577" width="4.83203125" style="15" customWidth="1"/>
    <col min="2578" max="2579" width="5" style="15" customWidth="1"/>
    <col min="2580" max="2580" width="8.6640625" style="15"/>
    <col min="2581" max="2581" width="10.5" style="15" customWidth="1"/>
    <col min="2582" max="2582" width="3.83203125" style="15" customWidth="1"/>
    <col min="2583" max="2584" width="8.6640625" style="15"/>
    <col min="2585" max="2585" width="3.6640625" style="15" customWidth="1"/>
    <col min="2586" max="2825" width="8.6640625" style="15"/>
    <col min="2826" max="2826" width="24.83203125" style="15" customWidth="1"/>
    <col min="2827" max="2827" width="13.5" style="15" customWidth="1"/>
    <col min="2828" max="2828" width="8.6640625" style="15"/>
    <col min="2829" max="2829" width="6.6640625" style="15" customWidth="1"/>
    <col min="2830" max="2830" width="6.5" style="15" customWidth="1"/>
    <col min="2831" max="2831" width="8.33203125" style="15" customWidth="1"/>
    <col min="2832" max="2832" width="6.6640625" style="15" customWidth="1"/>
    <col min="2833" max="2833" width="4.83203125" style="15" customWidth="1"/>
    <col min="2834" max="2835" width="5" style="15" customWidth="1"/>
    <col min="2836" max="2836" width="8.6640625" style="15"/>
    <col min="2837" max="2837" width="10.5" style="15" customWidth="1"/>
    <col min="2838" max="2838" width="3.83203125" style="15" customWidth="1"/>
    <col min="2839" max="2840" width="8.6640625" style="15"/>
    <col min="2841" max="2841" width="3.6640625" style="15" customWidth="1"/>
    <col min="2842" max="3081" width="8.6640625" style="15"/>
    <col min="3082" max="3082" width="24.83203125" style="15" customWidth="1"/>
    <col min="3083" max="3083" width="13.5" style="15" customWidth="1"/>
    <col min="3084" max="3084" width="8.6640625" style="15"/>
    <col min="3085" max="3085" width="6.6640625" style="15" customWidth="1"/>
    <col min="3086" max="3086" width="6.5" style="15" customWidth="1"/>
    <col min="3087" max="3087" width="8.33203125" style="15" customWidth="1"/>
    <col min="3088" max="3088" width="6.6640625" style="15" customWidth="1"/>
    <col min="3089" max="3089" width="4.83203125" style="15" customWidth="1"/>
    <col min="3090" max="3091" width="5" style="15" customWidth="1"/>
    <col min="3092" max="3092" width="8.6640625" style="15"/>
    <col min="3093" max="3093" width="10.5" style="15" customWidth="1"/>
    <col min="3094" max="3094" width="3.83203125" style="15" customWidth="1"/>
    <col min="3095" max="3096" width="8.6640625" style="15"/>
    <col min="3097" max="3097" width="3.6640625" style="15" customWidth="1"/>
    <col min="3098" max="3337" width="8.6640625" style="15"/>
    <col min="3338" max="3338" width="24.83203125" style="15" customWidth="1"/>
    <col min="3339" max="3339" width="13.5" style="15" customWidth="1"/>
    <col min="3340" max="3340" width="8.6640625" style="15"/>
    <col min="3341" max="3341" width="6.6640625" style="15" customWidth="1"/>
    <col min="3342" max="3342" width="6.5" style="15" customWidth="1"/>
    <col min="3343" max="3343" width="8.33203125" style="15" customWidth="1"/>
    <col min="3344" max="3344" width="6.6640625" style="15" customWidth="1"/>
    <col min="3345" max="3345" width="4.83203125" style="15" customWidth="1"/>
    <col min="3346" max="3347" width="5" style="15" customWidth="1"/>
    <col min="3348" max="3348" width="8.6640625" style="15"/>
    <col min="3349" max="3349" width="10.5" style="15" customWidth="1"/>
    <col min="3350" max="3350" width="3.83203125" style="15" customWidth="1"/>
    <col min="3351" max="3352" width="8.6640625" style="15"/>
    <col min="3353" max="3353" width="3.6640625" style="15" customWidth="1"/>
    <col min="3354" max="3593" width="8.6640625" style="15"/>
    <col min="3594" max="3594" width="24.83203125" style="15" customWidth="1"/>
    <col min="3595" max="3595" width="13.5" style="15" customWidth="1"/>
    <col min="3596" max="3596" width="8.6640625" style="15"/>
    <col min="3597" max="3597" width="6.6640625" style="15" customWidth="1"/>
    <col min="3598" max="3598" width="6.5" style="15" customWidth="1"/>
    <col min="3599" max="3599" width="8.33203125" style="15" customWidth="1"/>
    <col min="3600" max="3600" width="6.6640625" style="15" customWidth="1"/>
    <col min="3601" max="3601" width="4.83203125" style="15" customWidth="1"/>
    <col min="3602" max="3603" width="5" style="15" customWidth="1"/>
    <col min="3604" max="3604" width="8.6640625" style="15"/>
    <col min="3605" max="3605" width="10.5" style="15" customWidth="1"/>
    <col min="3606" max="3606" width="3.83203125" style="15" customWidth="1"/>
    <col min="3607" max="3608" width="8.6640625" style="15"/>
    <col min="3609" max="3609" width="3.6640625" style="15" customWidth="1"/>
    <col min="3610" max="3849" width="8.6640625" style="15"/>
    <col min="3850" max="3850" width="24.83203125" style="15" customWidth="1"/>
    <col min="3851" max="3851" width="13.5" style="15" customWidth="1"/>
    <col min="3852" max="3852" width="8.6640625" style="15"/>
    <col min="3853" max="3853" width="6.6640625" style="15" customWidth="1"/>
    <col min="3854" max="3854" width="6.5" style="15" customWidth="1"/>
    <col min="3855" max="3855" width="8.33203125" style="15" customWidth="1"/>
    <col min="3856" max="3856" width="6.6640625" style="15" customWidth="1"/>
    <col min="3857" max="3857" width="4.83203125" style="15" customWidth="1"/>
    <col min="3858" max="3859" width="5" style="15" customWidth="1"/>
    <col min="3860" max="3860" width="8.6640625" style="15"/>
    <col min="3861" max="3861" width="10.5" style="15" customWidth="1"/>
    <col min="3862" max="3862" width="3.83203125" style="15" customWidth="1"/>
    <col min="3863" max="3864" width="8.6640625" style="15"/>
    <col min="3865" max="3865" width="3.6640625" style="15" customWidth="1"/>
    <col min="3866" max="4105" width="8.6640625" style="15"/>
    <col min="4106" max="4106" width="24.83203125" style="15" customWidth="1"/>
    <col min="4107" max="4107" width="13.5" style="15" customWidth="1"/>
    <col min="4108" max="4108" width="8.6640625" style="15"/>
    <col min="4109" max="4109" width="6.6640625" style="15" customWidth="1"/>
    <col min="4110" max="4110" width="6.5" style="15" customWidth="1"/>
    <col min="4111" max="4111" width="8.33203125" style="15" customWidth="1"/>
    <col min="4112" max="4112" width="6.6640625" style="15" customWidth="1"/>
    <col min="4113" max="4113" width="4.83203125" style="15" customWidth="1"/>
    <col min="4114" max="4115" width="5" style="15" customWidth="1"/>
    <col min="4116" max="4116" width="8.6640625" style="15"/>
    <col min="4117" max="4117" width="10.5" style="15" customWidth="1"/>
    <col min="4118" max="4118" width="3.83203125" style="15" customWidth="1"/>
    <col min="4119" max="4120" width="8.6640625" style="15"/>
    <col min="4121" max="4121" width="3.6640625" style="15" customWidth="1"/>
    <col min="4122" max="4361" width="8.6640625" style="15"/>
    <col min="4362" max="4362" width="24.83203125" style="15" customWidth="1"/>
    <col min="4363" max="4363" width="13.5" style="15" customWidth="1"/>
    <col min="4364" max="4364" width="8.6640625" style="15"/>
    <col min="4365" max="4365" width="6.6640625" style="15" customWidth="1"/>
    <col min="4366" max="4366" width="6.5" style="15" customWidth="1"/>
    <col min="4367" max="4367" width="8.33203125" style="15" customWidth="1"/>
    <col min="4368" max="4368" width="6.6640625" style="15" customWidth="1"/>
    <col min="4369" max="4369" width="4.83203125" style="15" customWidth="1"/>
    <col min="4370" max="4371" width="5" style="15" customWidth="1"/>
    <col min="4372" max="4372" width="8.6640625" style="15"/>
    <col min="4373" max="4373" width="10.5" style="15" customWidth="1"/>
    <col min="4374" max="4374" width="3.83203125" style="15" customWidth="1"/>
    <col min="4375" max="4376" width="8.6640625" style="15"/>
    <col min="4377" max="4377" width="3.6640625" style="15" customWidth="1"/>
    <col min="4378" max="4617" width="8.6640625" style="15"/>
    <col min="4618" max="4618" width="24.83203125" style="15" customWidth="1"/>
    <col min="4619" max="4619" width="13.5" style="15" customWidth="1"/>
    <col min="4620" max="4620" width="8.6640625" style="15"/>
    <col min="4621" max="4621" width="6.6640625" style="15" customWidth="1"/>
    <col min="4622" max="4622" width="6.5" style="15" customWidth="1"/>
    <col min="4623" max="4623" width="8.33203125" style="15" customWidth="1"/>
    <col min="4624" max="4624" width="6.6640625" style="15" customWidth="1"/>
    <col min="4625" max="4625" width="4.83203125" style="15" customWidth="1"/>
    <col min="4626" max="4627" width="5" style="15" customWidth="1"/>
    <col min="4628" max="4628" width="8.6640625" style="15"/>
    <col min="4629" max="4629" width="10.5" style="15" customWidth="1"/>
    <col min="4630" max="4630" width="3.83203125" style="15" customWidth="1"/>
    <col min="4631" max="4632" width="8.6640625" style="15"/>
    <col min="4633" max="4633" width="3.6640625" style="15" customWidth="1"/>
    <col min="4634" max="4873" width="8.6640625" style="15"/>
    <col min="4874" max="4874" width="24.83203125" style="15" customWidth="1"/>
    <col min="4875" max="4875" width="13.5" style="15" customWidth="1"/>
    <col min="4876" max="4876" width="8.6640625" style="15"/>
    <col min="4877" max="4877" width="6.6640625" style="15" customWidth="1"/>
    <col min="4878" max="4878" width="6.5" style="15" customWidth="1"/>
    <col min="4879" max="4879" width="8.33203125" style="15" customWidth="1"/>
    <col min="4880" max="4880" width="6.6640625" style="15" customWidth="1"/>
    <col min="4881" max="4881" width="4.83203125" style="15" customWidth="1"/>
    <col min="4882" max="4883" width="5" style="15" customWidth="1"/>
    <col min="4884" max="4884" width="8.6640625" style="15"/>
    <col min="4885" max="4885" width="10.5" style="15" customWidth="1"/>
    <col min="4886" max="4886" width="3.83203125" style="15" customWidth="1"/>
    <col min="4887" max="4888" width="8.6640625" style="15"/>
    <col min="4889" max="4889" width="3.6640625" style="15" customWidth="1"/>
    <col min="4890" max="5129" width="8.6640625" style="15"/>
    <col min="5130" max="5130" width="24.83203125" style="15" customWidth="1"/>
    <col min="5131" max="5131" width="13.5" style="15" customWidth="1"/>
    <col min="5132" max="5132" width="8.6640625" style="15"/>
    <col min="5133" max="5133" width="6.6640625" style="15" customWidth="1"/>
    <col min="5134" max="5134" width="6.5" style="15" customWidth="1"/>
    <col min="5135" max="5135" width="8.33203125" style="15" customWidth="1"/>
    <col min="5136" max="5136" width="6.6640625" style="15" customWidth="1"/>
    <col min="5137" max="5137" width="4.83203125" style="15" customWidth="1"/>
    <col min="5138" max="5139" width="5" style="15" customWidth="1"/>
    <col min="5140" max="5140" width="8.6640625" style="15"/>
    <col min="5141" max="5141" width="10.5" style="15" customWidth="1"/>
    <col min="5142" max="5142" width="3.83203125" style="15" customWidth="1"/>
    <col min="5143" max="5144" width="8.6640625" style="15"/>
    <col min="5145" max="5145" width="3.6640625" style="15" customWidth="1"/>
    <col min="5146" max="5385" width="8.6640625" style="15"/>
    <col min="5386" max="5386" width="24.83203125" style="15" customWidth="1"/>
    <col min="5387" max="5387" width="13.5" style="15" customWidth="1"/>
    <col min="5388" max="5388" width="8.6640625" style="15"/>
    <col min="5389" max="5389" width="6.6640625" style="15" customWidth="1"/>
    <col min="5390" max="5390" width="6.5" style="15" customWidth="1"/>
    <col min="5391" max="5391" width="8.33203125" style="15" customWidth="1"/>
    <col min="5392" max="5392" width="6.6640625" style="15" customWidth="1"/>
    <col min="5393" max="5393" width="4.83203125" style="15" customWidth="1"/>
    <col min="5394" max="5395" width="5" style="15" customWidth="1"/>
    <col min="5396" max="5396" width="8.6640625" style="15"/>
    <col min="5397" max="5397" width="10.5" style="15" customWidth="1"/>
    <col min="5398" max="5398" width="3.83203125" style="15" customWidth="1"/>
    <col min="5399" max="5400" width="8.6640625" style="15"/>
    <col min="5401" max="5401" width="3.6640625" style="15" customWidth="1"/>
    <col min="5402" max="5641" width="8.6640625" style="15"/>
    <col min="5642" max="5642" width="24.83203125" style="15" customWidth="1"/>
    <col min="5643" max="5643" width="13.5" style="15" customWidth="1"/>
    <col min="5644" max="5644" width="8.6640625" style="15"/>
    <col min="5645" max="5645" width="6.6640625" style="15" customWidth="1"/>
    <col min="5646" max="5646" width="6.5" style="15" customWidth="1"/>
    <col min="5647" max="5647" width="8.33203125" style="15" customWidth="1"/>
    <col min="5648" max="5648" width="6.6640625" style="15" customWidth="1"/>
    <col min="5649" max="5649" width="4.83203125" style="15" customWidth="1"/>
    <col min="5650" max="5651" width="5" style="15" customWidth="1"/>
    <col min="5652" max="5652" width="8.6640625" style="15"/>
    <col min="5653" max="5653" width="10.5" style="15" customWidth="1"/>
    <col min="5654" max="5654" width="3.83203125" style="15" customWidth="1"/>
    <col min="5655" max="5656" width="8.6640625" style="15"/>
    <col min="5657" max="5657" width="3.6640625" style="15" customWidth="1"/>
    <col min="5658" max="5897" width="8.6640625" style="15"/>
    <col min="5898" max="5898" width="24.83203125" style="15" customWidth="1"/>
    <col min="5899" max="5899" width="13.5" style="15" customWidth="1"/>
    <col min="5900" max="5900" width="8.6640625" style="15"/>
    <col min="5901" max="5901" width="6.6640625" style="15" customWidth="1"/>
    <col min="5902" max="5902" width="6.5" style="15" customWidth="1"/>
    <col min="5903" max="5903" width="8.33203125" style="15" customWidth="1"/>
    <col min="5904" max="5904" width="6.6640625" style="15" customWidth="1"/>
    <col min="5905" max="5905" width="4.83203125" style="15" customWidth="1"/>
    <col min="5906" max="5907" width="5" style="15" customWidth="1"/>
    <col min="5908" max="5908" width="8.6640625" style="15"/>
    <col min="5909" max="5909" width="10.5" style="15" customWidth="1"/>
    <col min="5910" max="5910" width="3.83203125" style="15" customWidth="1"/>
    <col min="5911" max="5912" width="8.6640625" style="15"/>
    <col min="5913" max="5913" width="3.6640625" style="15" customWidth="1"/>
    <col min="5914" max="6153" width="8.6640625" style="15"/>
    <col min="6154" max="6154" width="24.83203125" style="15" customWidth="1"/>
    <col min="6155" max="6155" width="13.5" style="15" customWidth="1"/>
    <col min="6156" max="6156" width="8.6640625" style="15"/>
    <col min="6157" max="6157" width="6.6640625" style="15" customWidth="1"/>
    <col min="6158" max="6158" width="6.5" style="15" customWidth="1"/>
    <col min="6159" max="6159" width="8.33203125" style="15" customWidth="1"/>
    <col min="6160" max="6160" width="6.6640625" style="15" customWidth="1"/>
    <col min="6161" max="6161" width="4.83203125" style="15" customWidth="1"/>
    <col min="6162" max="6163" width="5" style="15" customWidth="1"/>
    <col min="6164" max="6164" width="8.6640625" style="15"/>
    <col min="6165" max="6165" width="10.5" style="15" customWidth="1"/>
    <col min="6166" max="6166" width="3.83203125" style="15" customWidth="1"/>
    <col min="6167" max="6168" width="8.6640625" style="15"/>
    <col min="6169" max="6169" width="3.6640625" style="15" customWidth="1"/>
    <col min="6170" max="6409" width="8.6640625" style="15"/>
    <col min="6410" max="6410" width="24.83203125" style="15" customWidth="1"/>
    <col min="6411" max="6411" width="13.5" style="15" customWidth="1"/>
    <col min="6412" max="6412" width="8.6640625" style="15"/>
    <col min="6413" max="6413" width="6.6640625" style="15" customWidth="1"/>
    <col min="6414" max="6414" width="6.5" style="15" customWidth="1"/>
    <col min="6415" max="6415" width="8.33203125" style="15" customWidth="1"/>
    <col min="6416" max="6416" width="6.6640625" style="15" customWidth="1"/>
    <col min="6417" max="6417" width="4.83203125" style="15" customWidth="1"/>
    <col min="6418" max="6419" width="5" style="15" customWidth="1"/>
    <col min="6420" max="6420" width="8.6640625" style="15"/>
    <col min="6421" max="6421" width="10.5" style="15" customWidth="1"/>
    <col min="6422" max="6422" width="3.83203125" style="15" customWidth="1"/>
    <col min="6423" max="6424" width="8.6640625" style="15"/>
    <col min="6425" max="6425" width="3.6640625" style="15" customWidth="1"/>
    <col min="6426" max="6665" width="8.6640625" style="15"/>
    <col min="6666" max="6666" width="24.83203125" style="15" customWidth="1"/>
    <col min="6667" max="6667" width="13.5" style="15" customWidth="1"/>
    <col min="6668" max="6668" width="8.6640625" style="15"/>
    <col min="6669" max="6669" width="6.6640625" style="15" customWidth="1"/>
    <col min="6670" max="6670" width="6.5" style="15" customWidth="1"/>
    <col min="6671" max="6671" width="8.33203125" style="15" customWidth="1"/>
    <col min="6672" max="6672" width="6.6640625" style="15" customWidth="1"/>
    <col min="6673" max="6673" width="4.83203125" style="15" customWidth="1"/>
    <col min="6674" max="6675" width="5" style="15" customWidth="1"/>
    <col min="6676" max="6676" width="8.6640625" style="15"/>
    <col min="6677" max="6677" width="10.5" style="15" customWidth="1"/>
    <col min="6678" max="6678" width="3.83203125" style="15" customWidth="1"/>
    <col min="6679" max="6680" width="8.6640625" style="15"/>
    <col min="6681" max="6681" width="3.6640625" style="15" customWidth="1"/>
    <col min="6682" max="6921" width="8.6640625" style="15"/>
    <col min="6922" max="6922" width="24.83203125" style="15" customWidth="1"/>
    <col min="6923" max="6923" width="13.5" style="15" customWidth="1"/>
    <col min="6924" max="6924" width="8.6640625" style="15"/>
    <col min="6925" max="6925" width="6.6640625" style="15" customWidth="1"/>
    <col min="6926" max="6926" width="6.5" style="15" customWidth="1"/>
    <col min="6927" max="6927" width="8.33203125" style="15" customWidth="1"/>
    <col min="6928" max="6928" width="6.6640625" style="15" customWidth="1"/>
    <col min="6929" max="6929" width="4.83203125" style="15" customWidth="1"/>
    <col min="6930" max="6931" width="5" style="15" customWidth="1"/>
    <col min="6932" max="6932" width="8.6640625" style="15"/>
    <col min="6933" max="6933" width="10.5" style="15" customWidth="1"/>
    <col min="6934" max="6934" width="3.83203125" style="15" customWidth="1"/>
    <col min="6935" max="6936" width="8.6640625" style="15"/>
    <col min="6937" max="6937" width="3.6640625" style="15" customWidth="1"/>
    <col min="6938" max="7177" width="8.6640625" style="15"/>
    <col min="7178" max="7178" width="24.83203125" style="15" customWidth="1"/>
    <col min="7179" max="7179" width="13.5" style="15" customWidth="1"/>
    <col min="7180" max="7180" width="8.6640625" style="15"/>
    <col min="7181" max="7181" width="6.6640625" style="15" customWidth="1"/>
    <col min="7182" max="7182" width="6.5" style="15" customWidth="1"/>
    <col min="7183" max="7183" width="8.33203125" style="15" customWidth="1"/>
    <col min="7184" max="7184" width="6.6640625" style="15" customWidth="1"/>
    <col min="7185" max="7185" width="4.83203125" style="15" customWidth="1"/>
    <col min="7186" max="7187" width="5" style="15" customWidth="1"/>
    <col min="7188" max="7188" width="8.6640625" style="15"/>
    <col min="7189" max="7189" width="10.5" style="15" customWidth="1"/>
    <col min="7190" max="7190" width="3.83203125" style="15" customWidth="1"/>
    <col min="7191" max="7192" width="8.6640625" style="15"/>
    <col min="7193" max="7193" width="3.6640625" style="15" customWidth="1"/>
    <col min="7194" max="7433" width="8.6640625" style="15"/>
    <col min="7434" max="7434" width="24.83203125" style="15" customWidth="1"/>
    <col min="7435" max="7435" width="13.5" style="15" customWidth="1"/>
    <col min="7436" max="7436" width="8.6640625" style="15"/>
    <col min="7437" max="7437" width="6.6640625" style="15" customWidth="1"/>
    <col min="7438" max="7438" width="6.5" style="15" customWidth="1"/>
    <col min="7439" max="7439" width="8.33203125" style="15" customWidth="1"/>
    <col min="7440" max="7440" width="6.6640625" style="15" customWidth="1"/>
    <col min="7441" max="7441" width="4.83203125" style="15" customWidth="1"/>
    <col min="7442" max="7443" width="5" style="15" customWidth="1"/>
    <col min="7444" max="7444" width="8.6640625" style="15"/>
    <col min="7445" max="7445" width="10.5" style="15" customWidth="1"/>
    <col min="7446" max="7446" width="3.83203125" style="15" customWidth="1"/>
    <col min="7447" max="7448" width="8.6640625" style="15"/>
    <col min="7449" max="7449" width="3.6640625" style="15" customWidth="1"/>
    <col min="7450" max="7689" width="8.6640625" style="15"/>
    <col min="7690" max="7690" width="24.83203125" style="15" customWidth="1"/>
    <col min="7691" max="7691" width="13.5" style="15" customWidth="1"/>
    <col min="7692" max="7692" width="8.6640625" style="15"/>
    <col min="7693" max="7693" width="6.6640625" style="15" customWidth="1"/>
    <col min="7694" max="7694" width="6.5" style="15" customWidth="1"/>
    <col min="7695" max="7695" width="8.33203125" style="15" customWidth="1"/>
    <col min="7696" max="7696" width="6.6640625" style="15" customWidth="1"/>
    <col min="7697" max="7697" width="4.83203125" style="15" customWidth="1"/>
    <col min="7698" max="7699" width="5" style="15" customWidth="1"/>
    <col min="7700" max="7700" width="8.6640625" style="15"/>
    <col min="7701" max="7701" width="10.5" style="15" customWidth="1"/>
    <col min="7702" max="7702" width="3.83203125" style="15" customWidth="1"/>
    <col min="7703" max="7704" width="8.6640625" style="15"/>
    <col min="7705" max="7705" width="3.6640625" style="15" customWidth="1"/>
    <col min="7706" max="7945" width="8.6640625" style="15"/>
    <col min="7946" max="7946" width="24.83203125" style="15" customWidth="1"/>
    <col min="7947" max="7947" width="13.5" style="15" customWidth="1"/>
    <col min="7948" max="7948" width="8.6640625" style="15"/>
    <col min="7949" max="7949" width="6.6640625" style="15" customWidth="1"/>
    <col min="7950" max="7950" width="6.5" style="15" customWidth="1"/>
    <col min="7951" max="7951" width="8.33203125" style="15" customWidth="1"/>
    <col min="7952" max="7952" width="6.6640625" style="15" customWidth="1"/>
    <col min="7953" max="7953" width="4.83203125" style="15" customWidth="1"/>
    <col min="7954" max="7955" width="5" style="15" customWidth="1"/>
    <col min="7956" max="7956" width="8.6640625" style="15"/>
    <col min="7957" max="7957" width="10.5" style="15" customWidth="1"/>
    <col min="7958" max="7958" width="3.83203125" style="15" customWidth="1"/>
    <col min="7959" max="7960" width="8.6640625" style="15"/>
    <col min="7961" max="7961" width="3.6640625" style="15" customWidth="1"/>
    <col min="7962" max="8201" width="8.6640625" style="15"/>
    <col min="8202" max="8202" width="24.83203125" style="15" customWidth="1"/>
    <col min="8203" max="8203" width="13.5" style="15" customWidth="1"/>
    <col min="8204" max="8204" width="8.6640625" style="15"/>
    <col min="8205" max="8205" width="6.6640625" style="15" customWidth="1"/>
    <col min="8206" max="8206" width="6.5" style="15" customWidth="1"/>
    <col min="8207" max="8207" width="8.33203125" style="15" customWidth="1"/>
    <col min="8208" max="8208" width="6.6640625" style="15" customWidth="1"/>
    <col min="8209" max="8209" width="4.83203125" style="15" customWidth="1"/>
    <col min="8210" max="8211" width="5" style="15" customWidth="1"/>
    <col min="8212" max="8212" width="8.6640625" style="15"/>
    <col min="8213" max="8213" width="10.5" style="15" customWidth="1"/>
    <col min="8214" max="8214" width="3.83203125" style="15" customWidth="1"/>
    <col min="8215" max="8216" width="8.6640625" style="15"/>
    <col min="8217" max="8217" width="3.6640625" style="15" customWidth="1"/>
    <col min="8218" max="8457" width="8.6640625" style="15"/>
    <col min="8458" max="8458" width="24.83203125" style="15" customWidth="1"/>
    <col min="8459" max="8459" width="13.5" style="15" customWidth="1"/>
    <col min="8460" max="8460" width="8.6640625" style="15"/>
    <col min="8461" max="8461" width="6.6640625" style="15" customWidth="1"/>
    <col min="8462" max="8462" width="6.5" style="15" customWidth="1"/>
    <col min="8463" max="8463" width="8.33203125" style="15" customWidth="1"/>
    <col min="8464" max="8464" width="6.6640625" style="15" customWidth="1"/>
    <col min="8465" max="8465" width="4.83203125" style="15" customWidth="1"/>
    <col min="8466" max="8467" width="5" style="15" customWidth="1"/>
    <col min="8468" max="8468" width="8.6640625" style="15"/>
    <col min="8469" max="8469" width="10.5" style="15" customWidth="1"/>
    <col min="8470" max="8470" width="3.83203125" style="15" customWidth="1"/>
    <col min="8471" max="8472" width="8.6640625" style="15"/>
    <col min="8473" max="8473" width="3.6640625" style="15" customWidth="1"/>
    <col min="8474" max="8713" width="8.6640625" style="15"/>
    <col min="8714" max="8714" width="24.83203125" style="15" customWidth="1"/>
    <col min="8715" max="8715" width="13.5" style="15" customWidth="1"/>
    <col min="8716" max="8716" width="8.6640625" style="15"/>
    <col min="8717" max="8717" width="6.6640625" style="15" customWidth="1"/>
    <col min="8718" max="8718" width="6.5" style="15" customWidth="1"/>
    <col min="8719" max="8719" width="8.33203125" style="15" customWidth="1"/>
    <col min="8720" max="8720" width="6.6640625" style="15" customWidth="1"/>
    <col min="8721" max="8721" width="4.83203125" style="15" customWidth="1"/>
    <col min="8722" max="8723" width="5" style="15" customWidth="1"/>
    <col min="8724" max="8724" width="8.6640625" style="15"/>
    <col min="8725" max="8725" width="10.5" style="15" customWidth="1"/>
    <col min="8726" max="8726" width="3.83203125" style="15" customWidth="1"/>
    <col min="8727" max="8728" width="8.6640625" style="15"/>
    <col min="8729" max="8729" width="3.6640625" style="15" customWidth="1"/>
    <col min="8730" max="8969" width="8.6640625" style="15"/>
    <col min="8970" max="8970" width="24.83203125" style="15" customWidth="1"/>
    <col min="8971" max="8971" width="13.5" style="15" customWidth="1"/>
    <col min="8972" max="8972" width="8.6640625" style="15"/>
    <col min="8973" max="8973" width="6.6640625" style="15" customWidth="1"/>
    <col min="8974" max="8974" width="6.5" style="15" customWidth="1"/>
    <col min="8975" max="8975" width="8.33203125" style="15" customWidth="1"/>
    <col min="8976" max="8976" width="6.6640625" style="15" customWidth="1"/>
    <col min="8977" max="8977" width="4.83203125" style="15" customWidth="1"/>
    <col min="8978" max="8979" width="5" style="15" customWidth="1"/>
    <col min="8980" max="8980" width="8.6640625" style="15"/>
    <col min="8981" max="8981" width="10.5" style="15" customWidth="1"/>
    <col min="8982" max="8982" width="3.83203125" style="15" customWidth="1"/>
    <col min="8983" max="8984" width="8.6640625" style="15"/>
    <col min="8985" max="8985" width="3.6640625" style="15" customWidth="1"/>
    <col min="8986" max="9225" width="8.6640625" style="15"/>
    <col min="9226" max="9226" width="24.83203125" style="15" customWidth="1"/>
    <col min="9227" max="9227" width="13.5" style="15" customWidth="1"/>
    <col min="9228" max="9228" width="8.6640625" style="15"/>
    <col min="9229" max="9229" width="6.6640625" style="15" customWidth="1"/>
    <col min="9230" max="9230" width="6.5" style="15" customWidth="1"/>
    <col min="9231" max="9231" width="8.33203125" style="15" customWidth="1"/>
    <col min="9232" max="9232" width="6.6640625" style="15" customWidth="1"/>
    <col min="9233" max="9233" width="4.83203125" style="15" customWidth="1"/>
    <col min="9234" max="9235" width="5" style="15" customWidth="1"/>
    <col min="9236" max="9236" width="8.6640625" style="15"/>
    <col min="9237" max="9237" width="10.5" style="15" customWidth="1"/>
    <col min="9238" max="9238" width="3.83203125" style="15" customWidth="1"/>
    <col min="9239" max="9240" width="8.6640625" style="15"/>
    <col min="9241" max="9241" width="3.6640625" style="15" customWidth="1"/>
    <col min="9242" max="9481" width="8.6640625" style="15"/>
    <col min="9482" max="9482" width="24.83203125" style="15" customWidth="1"/>
    <col min="9483" max="9483" width="13.5" style="15" customWidth="1"/>
    <col min="9484" max="9484" width="8.6640625" style="15"/>
    <col min="9485" max="9485" width="6.6640625" style="15" customWidth="1"/>
    <col min="9486" max="9486" width="6.5" style="15" customWidth="1"/>
    <col min="9487" max="9487" width="8.33203125" style="15" customWidth="1"/>
    <col min="9488" max="9488" width="6.6640625" style="15" customWidth="1"/>
    <col min="9489" max="9489" width="4.83203125" style="15" customWidth="1"/>
    <col min="9490" max="9491" width="5" style="15" customWidth="1"/>
    <col min="9492" max="9492" width="8.6640625" style="15"/>
    <col min="9493" max="9493" width="10.5" style="15" customWidth="1"/>
    <col min="9494" max="9494" width="3.83203125" style="15" customWidth="1"/>
    <col min="9495" max="9496" width="8.6640625" style="15"/>
    <col min="9497" max="9497" width="3.6640625" style="15" customWidth="1"/>
    <col min="9498" max="9737" width="8.6640625" style="15"/>
    <col min="9738" max="9738" width="24.83203125" style="15" customWidth="1"/>
    <col min="9739" max="9739" width="13.5" style="15" customWidth="1"/>
    <col min="9740" max="9740" width="8.6640625" style="15"/>
    <col min="9741" max="9741" width="6.6640625" style="15" customWidth="1"/>
    <col min="9742" max="9742" width="6.5" style="15" customWidth="1"/>
    <col min="9743" max="9743" width="8.33203125" style="15" customWidth="1"/>
    <col min="9744" max="9744" width="6.6640625" style="15" customWidth="1"/>
    <col min="9745" max="9745" width="4.83203125" style="15" customWidth="1"/>
    <col min="9746" max="9747" width="5" style="15" customWidth="1"/>
    <col min="9748" max="9748" width="8.6640625" style="15"/>
    <col min="9749" max="9749" width="10.5" style="15" customWidth="1"/>
    <col min="9750" max="9750" width="3.83203125" style="15" customWidth="1"/>
    <col min="9751" max="9752" width="8.6640625" style="15"/>
    <col min="9753" max="9753" width="3.6640625" style="15" customWidth="1"/>
    <col min="9754" max="9993" width="8.6640625" style="15"/>
    <col min="9994" max="9994" width="24.83203125" style="15" customWidth="1"/>
    <col min="9995" max="9995" width="13.5" style="15" customWidth="1"/>
    <col min="9996" max="9996" width="8.6640625" style="15"/>
    <col min="9997" max="9997" width="6.6640625" style="15" customWidth="1"/>
    <col min="9998" max="9998" width="6.5" style="15" customWidth="1"/>
    <col min="9999" max="9999" width="8.33203125" style="15" customWidth="1"/>
    <col min="10000" max="10000" width="6.6640625" style="15" customWidth="1"/>
    <col min="10001" max="10001" width="4.83203125" style="15" customWidth="1"/>
    <col min="10002" max="10003" width="5" style="15" customWidth="1"/>
    <col min="10004" max="10004" width="8.6640625" style="15"/>
    <col min="10005" max="10005" width="10.5" style="15" customWidth="1"/>
    <col min="10006" max="10006" width="3.83203125" style="15" customWidth="1"/>
    <col min="10007" max="10008" width="8.6640625" style="15"/>
    <col min="10009" max="10009" width="3.6640625" style="15" customWidth="1"/>
    <col min="10010" max="10249" width="8.6640625" style="15"/>
    <col min="10250" max="10250" width="24.83203125" style="15" customWidth="1"/>
    <col min="10251" max="10251" width="13.5" style="15" customWidth="1"/>
    <col min="10252" max="10252" width="8.6640625" style="15"/>
    <col min="10253" max="10253" width="6.6640625" style="15" customWidth="1"/>
    <col min="10254" max="10254" width="6.5" style="15" customWidth="1"/>
    <col min="10255" max="10255" width="8.33203125" style="15" customWidth="1"/>
    <col min="10256" max="10256" width="6.6640625" style="15" customWidth="1"/>
    <col min="10257" max="10257" width="4.83203125" style="15" customWidth="1"/>
    <col min="10258" max="10259" width="5" style="15" customWidth="1"/>
    <col min="10260" max="10260" width="8.6640625" style="15"/>
    <col min="10261" max="10261" width="10.5" style="15" customWidth="1"/>
    <col min="10262" max="10262" width="3.83203125" style="15" customWidth="1"/>
    <col min="10263" max="10264" width="8.6640625" style="15"/>
    <col min="10265" max="10265" width="3.6640625" style="15" customWidth="1"/>
    <col min="10266" max="10505" width="8.6640625" style="15"/>
    <col min="10506" max="10506" width="24.83203125" style="15" customWidth="1"/>
    <col min="10507" max="10507" width="13.5" style="15" customWidth="1"/>
    <col min="10508" max="10508" width="8.6640625" style="15"/>
    <col min="10509" max="10509" width="6.6640625" style="15" customWidth="1"/>
    <col min="10510" max="10510" width="6.5" style="15" customWidth="1"/>
    <col min="10511" max="10511" width="8.33203125" style="15" customWidth="1"/>
    <col min="10512" max="10512" width="6.6640625" style="15" customWidth="1"/>
    <col min="10513" max="10513" width="4.83203125" style="15" customWidth="1"/>
    <col min="10514" max="10515" width="5" style="15" customWidth="1"/>
    <col min="10516" max="10516" width="8.6640625" style="15"/>
    <col min="10517" max="10517" width="10.5" style="15" customWidth="1"/>
    <col min="10518" max="10518" width="3.83203125" style="15" customWidth="1"/>
    <col min="10519" max="10520" width="8.6640625" style="15"/>
    <col min="10521" max="10521" width="3.6640625" style="15" customWidth="1"/>
    <col min="10522" max="10761" width="8.6640625" style="15"/>
    <col min="10762" max="10762" width="24.83203125" style="15" customWidth="1"/>
    <col min="10763" max="10763" width="13.5" style="15" customWidth="1"/>
    <col min="10764" max="10764" width="8.6640625" style="15"/>
    <col min="10765" max="10765" width="6.6640625" style="15" customWidth="1"/>
    <col min="10766" max="10766" width="6.5" style="15" customWidth="1"/>
    <col min="10767" max="10767" width="8.33203125" style="15" customWidth="1"/>
    <col min="10768" max="10768" width="6.6640625" style="15" customWidth="1"/>
    <col min="10769" max="10769" width="4.83203125" style="15" customWidth="1"/>
    <col min="10770" max="10771" width="5" style="15" customWidth="1"/>
    <col min="10772" max="10772" width="8.6640625" style="15"/>
    <col min="10773" max="10773" width="10.5" style="15" customWidth="1"/>
    <col min="10774" max="10774" width="3.83203125" style="15" customWidth="1"/>
    <col min="10775" max="10776" width="8.6640625" style="15"/>
    <col min="10777" max="10777" width="3.6640625" style="15" customWidth="1"/>
    <col min="10778" max="11017" width="8.6640625" style="15"/>
    <col min="11018" max="11018" width="24.83203125" style="15" customWidth="1"/>
    <col min="11019" max="11019" width="13.5" style="15" customWidth="1"/>
    <col min="11020" max="11020" width="8.6640625" style="15"/>
    <col min="11021" max="11021" width="6.6640625" style="15" customWidth="1"/>
    <col min="11022" max="11022" width="6.5" style="15" customWidth="1"/>
    <col min="11023" max="11023" width="8.33203125" style="15" customWidth="1"/>
    <col min="11024" max="11024" width="6.6640625" style="15" customWidth="1"/>
    <col min="11025" max="11025" width="4.83203125" style="15" customWidth="1"/>
    <col min="11026" max="11027" width="5" style="15" customWidth="1"/>
    <col min="11028" max="11028" width="8.6640625" style="15"/>
    <col min="11029" max="11029" width="10.5" style="15" customWidth="1"/>
    <col min="11030" max="11030" width="3.83203125" style="15" customWidth="1"/>
    <col min="11031" max="11032" width="8.6640625" style="15"/>
    <col min="11033" max="11033" width="3.6640625" style="15" customWidth="1"/>
    <col min="11034" max="11273" width="8.6640625" style="15"/>
    <col min="11274" max="11274" width="24.83203125" style="15" customWidth="1"/>
    <col min="11275" max="11275" width="13.5" style="15" customWidth="1"/>
    <col min="11276" max="11276" width="8.6640625" style="15"/>
    <col min="11277" max="11277" width="6.6640625" style="15" customWidth="1"/>
    <col min="11278" max="11278" width="6.5" style="15" customWidth="1"/>
    <col min="11279" max="11279" width="8.33203125" style="15" customWidth="1"/>
    <col min="11280" max="11280" width="6.6640625" style="15" customWidth="1"/>
    <col min="11281" max="11281" width="4.83203125" style="15" customWidth="1"/>
    <col min="11282" max="11283" width="5" style="15" customWidth="1"/>
    <col min="11284" max="11284" width="8.6640625" style="15"/>
    <col min="11285" max="11285" width="10.5" style="15" customWidth="1"/>
    <col min="11286" max="11286" width="3.83203125" style="15" customWidth="1"/>
    <col min="11287" max="11288" width="8.6640625" style="15"/>
    <col min="11289" max="11289" width="3.6640625" style="15" customWidth="1"/>
    <col min="11290" max="11529" width="8.6640625" style="15"/>
    <col min="11530" max="11530" width="24.83203125" style="15" customWidth="1"/>
    <col min="11531" max="11531" width="13.5" style="15" customWidth="1"/>
    <col min="11532" max="11532" width="8.6640625" style="15"/>
    <col min="11533" max="11533" width="6.6640625" style="15" customWidth="1"/>
    <col min="11534" max="11534" width="6.5" style="15" customWidth="1"/>
    <col min="11535" max="11535" width="8.33203125" style="15" customWidth="1"/>
    <col min="11536" max="11536" width="6.6640625" style="15" customWidth="1"/>
    <col min="11537" max="11537" width="4.83203125" style="15" customWidth="1"/>
    <col min="11538" max="11539" width="5" style="15" customWidth="1"/>
    <col min="11540" max="11540" width="8.6640625" style="15"/>
    <col min="11541" max="11541" width="10.5" style="15" customWidth="1"/>
    <col min="11542" max="11542" width="3.83203125" style="15" customWidth="1"/>
    <col min="11543" max="11544" width="8.6640625" style="15"/>
    <col min="11545" max="11545" width="3.6640625" style="15" customWidth="1"/>
    <col min="11546" max="11785" width="8.6640625" style="15"/>
    <col min="11786" max="11786" width="24.83203125" style="15" customWidth="1"/>
    <col min="11787" max="11787" width="13.5" style="15" customWidth="1"/>
    <col min="11788" max="11788" width="8.6640625" style="15"/>
    <col min="11789" max="11789" width="6.6640625" style="15" customWidth="1"/>
    <col min="11790" max="11790" width="6.5" style="15" customWidth="1"/>
    <col min="11791" max="11791" width="8.33203125" style="15" customWidth="1"/>
    <col min="11792" max="11792" width="6.6640625" style="15" customWidth="1"/>
    <col min="11793" max="11793" width="4.83203125" style="15" customWidth="1"/>
    <col min="11794" max="11795" width="5" style="15" customWidth="1"/>
    <col min="11796" max="11796" width="8.6640625" style="15"/>
    <col min="11797" max="11797" width="10.5" style="15" customWidth="1"/>
    <col min="11798" max="11798" width="3.83203125" style="15" customWidth="1"/>
    <col min="11799" max="11800" width="8.6640625" style="15"/>
    <col min="11801" max="11801" width="3.6640625" style="15" customWidth="1"/>
    <col min="11802" max="12041" width="8.6640625" style="15"/>
    <col min="12042" max="12042" width="24.83203125" style="15" customWidth="1"/>
    <col min="12043" max="12043" width="13.5" style="15" customWidth="1"/>
    <col min="12044" max="12044" width="8.6640625" style="15"/>
    <col min="12045" max="12045" width="6.6640625" style="15" customWidth="1"/>
    <col min="12046" max="12046" width="6.5" style="15" customWidth="1"/>
    <col min="12047" max="12047" width="8.33203125" style="15" customWidth="1"/>
    <col min="12048" max="12048" width="6.6640625" style="15" customWidth="1"/>
    <col min="12049" max="12049" width="4.83203125" style="15" customWidth="1"/>
    <col min="12050" max="12051" width="5" style="15" customWidth="1"/>
    <col min="12052" max="12052" width="8.6640625" style="15"/>
    <col min="12053" max="12053" width="10.5" style="15" customWidth="1"/>
    <col min="12054" max="12054" width="3.83203125" style="15" customWidth="1"/>
    <col min="12055" max="12056" width="8.6640625" style="15"/>
    <col min="12057" max="12057" width="3.6640625" style="15" customWidth="1"/>
    <col min="12058" max="12297" width="8.6640625" style="15"/>
    <col min="12298" max="12298" width="24.83203125" style="15" customWidth="1"/>
    <col min="12299" max="12299" width="13.5" style="15" customWidth="1"/>
    <col min="12300" max="12300" width="8.6640625" style="15"/>
    <col min="12301" max="12301" width="6.6640625" style="15" customWidth="1"/>
    <col min="12302" max="12302" width="6.5" style="15" customWidth="1"/>
    <col min="12303" max="12303" width="8.33203125" style="15" customWidth="1"/>
    <col min="12304" max="12304" width="6.6640625" style="15" customWidth="1"/>
    <col min="12305" max="12305" width="4.83203125" style="15" customWidth="1"/>
    <col min="12306" max="12307" width="5" style="15" customWidth="1"/>
    <col min="12308" max="12308" width="8.6640625" style="15"/>
    <col min="12309" max="12309" width="10.5" style="15" customWidth="1"/>
    <col min="12310" max="12310" width="3.83203125" style="15" customWidth="1"/>
    <col min="12311" max="12312" width="8.6640625" style="15"/>
    <col min="12313" max="12313" width="3.6640625" style="15" customWidth="1"/>
    <col min="12314" max="12553" width="8.6640625" style="15"/>
    <col min="12554" max="12554" width="24.83203125" style="15" customWidth="1"/>
    <col min="12555" max="12555" width="13.5" style="15" customWidth="1"/>
    <col min="12556" max="12556" width="8.6640625" style="15"/>
    <col min="12557" max="12557" width="6.6640625" style="15" customWidth="1"/>
    <col min="12558" max="12558" width="6.5" style="15" customWidth="1"/>
    <col min="12559" max="12559" width="8.33203125" style="15" customWidth="1"/>
    <col min="12560" max="12560" width="6.6640625" style="15" customWidth="1"/>
    <col min="12561" max="12561" width="4.83203125" style="15" customWidth="1"/>
    <col min="12562" max="12563" width="5" style="15" customWidth="1"/>
    <col min="12564" max="12564" width="8.6640625" style="15"/>
    <col min="12565" max="12565" width="10.5" style="15" customWidth="1"/>
    <col min="12566" max="12566" width="3.83203125" style="15" customWidth="1"/>
    <col min="12567" max="12568" width="8.6640625" style="15"/>
    <col min="12569" max="12569" width="3.6640625" style="15" customWidth="1"/>
    <col min="12570" max="12809" width="8.6640625" style="15"/>
    <col min="12810" max="12810" width="24.83203125" style="15" customWidth="1"/>
    <col min="12811" max="12811" width="13.5" style="15" customWidth="1"/>
    <col min="12812" max="12812" width="8.6640625" style="15"/>
    <col min="12813" max="12813" width="6.6640625" style="15" customWidth="1"/>
    <col min="12814" max="12814" width="6.5" style="15" customWidth="1"/>
    <col min="12815" max="12815" width="8.33203125" style="15" customWidth="1"/>
    <col min="12816" max="12816" width="6.6640625" style="15" customWidth="1"/>
    <col min="12817" max="12817" width="4.83203125" style="15" customWidth="1"/>
    <col min="12818" max="12819" width="5" style="15" customWidth="1"/>
    <col min="12820" max="12820" width="8.6640625" style="15"/>
    <col min="12821" max="12821" width="10.5" style="15" customWidth="1"/>
    <col min="12822" max="12822" width="3.83203125" style="15" customWidth="1"/>
    <col min="12823" max="12824" width="8.6640625" style="15"/>
    <col min="12825" max="12825" width="3.6640625" style="15" customWidth="1"/>
    <col min="12826" max="13065" width="8.6640625" style="15"/>
    <col min="13066" max="13066" width="24.83203125" style="15" customWidth="1"/>
    <col min="13067" max="13067" width="13.5" style="15" customWidth="1"/>
    <col min="13068" max="13068" width="8.6640625" style="15"/>
    <col min="13069" max="13069" width="6.6640625" style="15" customWidth="1"/>
    <col min="13070" max="13070" width="6.5" style="15" customWidth="1"/>
    <col min="13071" max="13071" width="8.33203125" style="15" customWidth="1"/>
    <col min="13072" max="13072" width="6.6640625" style="15" customWidth="1"/>
    <col min="13073" max="13073" width="4.83203125" style="15" customWidth="1"/>
    <col min="13074" max="13075" width="5" style="15" customWidth="1"/>
    <col min="13076" max="13076" width="8.6640625" style="15"/>
    <col min="13077" max="13077" width="10.5" style="15" customWidth="1"/>
    <col min="13078" max="13078" width="3.83203125" style="15" customWidth="1"/>
    <col min="13079" max="13080" width="8.6640625" style="15"/>
    <col min="13081" max="13081" width="3.6640625" style="15" customWidth="1"/>
    <col min="13082" max="13321" width="8.6640625" style="15"/>
    <col min="13322" max="13322" width="24.83203125" style="15" customWidth="1"/>
    <col min="13323" max="13323" width="13.5" style="15" customWidth="1"/>
    <col min="13324" max="13324" width="8.6640625" style="15"/>
    <col min="13325" max="13325" width="6.6640625" style="15" customWidth="1"/>
    <col min="13326" max="13326" width="6.5" style="15" customWidth="1"/>
    <col min="13327" max="13327" width="8.33203125" style="15" customWidth="1"/>
    <col min="13328" max="13328" width="6.6640625" style="15" customWidth="1"/>
    <col min="13329" max="13329" width="4.83203125" style="15" customWidth="1"/>
    <col min="13330" max="13331" width="5" style="15" customWidth="1"/>
    <col min="13332" max="13332" width="8.6640625" style="15"/>
    <col min="13333" max="13333" width="10.5" style="15" customWidth="1"/>
    <col min="13334" max="13334" width="3.83203125" style="15" customWidth="1"/>
    <col min="13335" max="13336" width="8.6640625" style="15"/>
    <col min="13337" max="13337" width="3.6640625" style="15" customWidth="1"/>
    <col min="13338" max="13577" width="8.6640625" style="15"/>
    <col min="13578" max="13578" width="24.83203125" style="15" customWidth="1"/>
    <col min="13579" max="13579" width="13.5" style="15" customWidth="1"/>
    <col min="13580" max="13580" width="8.6640625" style="15"/>
    <col min="13581" max="13581" width="6.6640625" style="15" customWidth="1"/>
    <col min="13582" max="13582" width="6.5" style="15" customWidth="1"/>
    <col min="13583" max="13583" width="8.33203125" style="15" customWidth="1"/>
    <col min="13584" max="13584" width="6.6640625" style="15" customWidth="1"/>
    <col min="13585" max="13585" width="4.83203125" style="15" customWidth="1"/>
    <col min="13586" max="13587" width="5" style="15" customWidth="1"/>
    <col min="13588" max="13588" width="8.6640625" style="15"/>
    <col min="13589" max="13589" width="10.5" style="15" customWidth="1"/>
    <col min="13590" max="13590" width="3.83203125" style="15" customWidth="1"/>
    <col min="13591" max="13592" width="8.6640625" style="15"/>
    <col min="13593" max="13593" width="3.6640625" style="15" customWidth="1"/>
    <col min="13594" max="13833" width="8.6640625" style="15"/>
    <col min="13834" max="13834" width="24.83203125" style="15" customWidth="1"/>
    <col min="13835" max="13835" width="13.5" style="15" customWidth="1"/>
    <col min="13836" max="13836" width="8.6640625" style="15"/>
    <col min="13837" max="13837" width="6.6640625" style="15" customWidth="1"/>
    <col min="13838" max="13838" width="6.5" style="15" customWidth="1"/>
    <col min="13839" max="13839" width="8.33203125" style="15" customWidth="1"/>
    <col min="13840" max="13840" width="6.6640625" style="15" customWidth="1"/>
    <col min="13841" max="13841" width="4.83203125" style="15" customWidth="1"/>
    <col min="13842" max="13843" width="5" style="15" customWidth="1"/>
    <col min="13844" max="13844" width="8.6640625" style="15"/>
    <col min="13845" max="13845" width="10.5" style="15" customWidth="1"/>
    <col min="13846" max="13846" width="3.83203125" style="15" customWidth="1"/>
    <col min="13847" max="13848" width="8.6640625" style="15"/>
    <col min="13849" max="13849" width="3.6640625" style="15" customWidth="1"/>
    <col min="13850" max="14089" width="8.6640625" style="15"/>
    <col min="14090" max="14090" width="24.83203125" style="15" customWidth="1"/>
    <col min="14091" max="14091" width="13.5" style="15" customWidth="1"/>
    <col min="14092" max="14092" width="8.6640625" style="15"/>
    <col min="14093" max="14093" width="6.6640625" style="15" customWidth="1"/>
    <col min="14094" max="14094" width="6.5" style="15" customWidth="1"/>
    <col min="14095" max="14095" width="8.33203125" style="15" customWidth="1"/>
    <col min="14096" max="14096" width="6.6640625" style="15" customWidth="1"/>
    <col min="14097" max="14097" width="4.83203125" style="15" customWidth="1"/>
    <col min="14098" max="14099" width="5" style="15" customWidth="1"/>
    <col min="14100" max="14100" width="8.6640625" style="15"/>
    <col min="14101" max="14101" width="10.5" style="15" customWidth="1"/>
    <col min="14102" max="14102" width="3.83203125" style="15" customWidth="1"/>
    <col min="14103" max="14104" width="8.6640625" style="15"/>
    <col min="14105" max="14105" width="3.6640625" style="15" customWidth="1"/>
    <col min="14106" max="14345" width="8.6640625" style="15"/>
    <col min="14346" max="14346" width="24.83203125" style="15" customWidth="1"/>
    <col min="14347" max="14347" width="13.5" style="15" customWidth="1"/>
    <col min="14348" max="14348" width="8.6640625" style="15"/>
    <col min="14349" max="14349" width="6.6640625" style="15" customWidth="1"/>
    <col min="14350" max="14350" width="6.5" style="15" customWidth="1"/>
    <col min="14351" max="14351" width="8.33203125" style="15" customWidth="1"/>
    <col min="14352" max="14352" width="6.6640625" style="15" customWidth="1"/>
    <col min="14353" max="14353" width="4.83203125" style="15" customWidth="1"/>
    <col min="14354" max="14355" width="5" style="15" customWidth="1"/>
    <col min="14356" max="14356" width="8.6640625" style="15"/>
    <col min="14357" max="14357" width="10.5" style="15" customWidth="1"/>
    <col min="14358" max="14358" width="3.83203125" style="15" customWidth="1"/>
    <col min="14359" max="14360" width="8.6640625" style="15"/>
    <col min="14361" max="14361" width="3.6640625" style="15" customWidth="1"/>
    <col min="14362" max="14601" width="8.6640625" style="15"/>
    <col min="14602" max="14602" width="24.83203125" style="15" customWidth="1"/>
    <col min="14603" max="14603" width="13.5" style="15" customWidth="1"/>
    <col min="14604" max="14604" width="8.6640625" style="15"/>
    <col min="14605" max="14605" width="6.6640625" style="15" customWidth="1"/>
    <col min="14606" max="14606" width="6.5" style="15" customWidth="1"/>
    <col min="14607" max="14607" width="8.33203125" style="15" customWidth="1"/>
    <col min="14608" max="14608" width="6.6640625" style="15" customWidth="1"/>
    <col min="14609" max="14609" width="4.83203125" style="15" customWidth="1"/>
    <col min="14610" max="14611" width="5" style="15" customWidth="1"/>
    <col min="14612" max="14612" width="8.6640625" style="15"/>
    <col min="14613" max="14613" width="10.5" style="15" customWidth="1"/>
    <col min="14614" max="14614" width="3.83203125" style="15" customWidth="1"/>
    <col min="14615" max="14616" width="8.6640625" style="15"/>
    <col min="14617" max="14617" width="3.6640625" style="15" customWidth="1"/>
    <col min="14618" max="14857" width="8.6640625" style="15"/>
    <col min="14858" max="14858" width="24.83203125" style="15" customWidth="1"/>
    <col min="14859" max="14859" width="13.5" style="15" customWidth="1"/>
    <col min="14860" max="14860" width="8.6640625" style="15"/>
    <col min="14861" max="14861" width="6.6640625" style="15" customWidth="1"/>
    <col min="14862" max="14862" width="6.5" style="15" customWidth="1"/>
    <col min="14863" max="14863" width="8.33203125" style="15" customWidth="1"/>
    <col min="14864" max="14864" width="6.6640625" style="15" customWidth="1"/>
    <col min="14865" max="14865" width="4.83203125" style="15" customWidth="1"/>
    <col min="14866" max="14867" width="5" style="15" customWidth="1"/>
    <col min="14868" max="14868" width="8.6640625" style="15"/>
    <col min="14869" max="14869" width="10.5" style="15" customWidth="1"/>
    <col min="14870" max="14870" width="3.83203125" style="15" customWidth="1"/>
    <col min="14871" max="14872" width="8.6640625" style="15"/>
    <col min="14873" max="14873" width="3.6640625" style="15" customWidth="1"/>
    <col min="14874" max="15113" width="8.6640625" style="15"/>
    <col min="15114" max="15114" width="24.83203125" style="15" customWidth="1"/>
    <col min="15115" max="15115" width="13.5" style="15" customWidth="1"/>
    <col min="15116" max="15116" width="8.6640625" style="15"/>
    <col min="15117" max="15117" width="6.6640625" style="15" customWidth="1"/>
    <col min="15118" max="15118" width="6.5" style="15" customWidth="1"/>
    <col min="15119" max="15119" width="8.33203125" style="15" customWidth="1"/>
    <col min="15120" max="15120" width="6.6640625" style="15" customWidth="1"/>
    <col min="15121" max="15121" width="4.83203125" style="15" customWidth="1"/>
    <col min="15122" max="15123" width="5" style="15" customWidth="1"/>
    <col min="15124" max="15124" width="8.6640625" style="15"/>
    <col min="15125" max="15125" width="10.5" style="15" customWidth="1"/>
    <col min="15126" max="15126" width="3.83203125" style="15" customWidth="1"/>
    <col min="15127" max="15128" width="8.6640625" style="15"/>
    <col min="15129" max="15129" width="3.6640625" style="15" customWidth="1"/>
    <col min="15130" max="15369" width="8.6640625" style="15"/>
    <col min="15370" max="15370" width="24.83203125" style="15" customWidth="1"/>
    <col min="15371" max="15371" width="13.5" style="15" customWidth="1"/>
    <col min="15372" max="15372" width="8.6640625" style="15"/>
    <col min="15373" max="15373" width="6.6640625" style="15" customWidth="1"/>
    <col min="15374" max="15374" width="6.5" style="15" customWidth="1"/>
    <col min="15375" max="15375" width="8.33203125" style="15" customWidth="1"/>
    <col min="15376" max="15376" width="6.6640625" style="15" customWidth="1"/>
    <col min="15377" max="15377" width="4.83203125" style="15" customWidth="1"/>
    <col min="15378" max="15379" width="5" style="15" customWidth="1"/>
    <col min="15380" max="15380" width="8.6640625" style="15"/>
    <col min="15381" max="15381" width="10.5" style="15" customWidth="1"/>
    <col min="15382" max="15382" width="3.83203125" style="15" customWidth="1"/>
    <col min="15383" max="15384" width="8.6640625" style="15"/>
    <col min="15385" max="15385" width="3.6640625" style="15" customWidth="1"/>
    <col min="15386" max="15625" width="8.6640625" style="15"/>
    <col min="15626" max="15626" width="24.83203125" style="15" customWidth="1"/>
    <col min="15627" max="15627" width="13.5" style="15" customWidth="1"/>
    <col min="15628" max="15628" width="8.6640625" style="15"/>
    <col min="15629" max="15629" width="6.6640625" style="15" customWidth="1"/>
    <col min="15630" max="15630" width="6.5" style="15" customWidth="1"/>
    <col min="15631" max="15631" width="8.33203125" style="15" customWidth="1"/>
    <col min="15632" max="15632" width="6.6640625" style="15" customWidth="1"/>
    <col min="15633" max="15633" width="4.83203125" style="15" customWidth="1"/>
    <col min="15634" max="15635" width="5" style="15" customWidth="1"/>
    <col min="15636" max="15636" width="8.6640625" style="15"/>
    <col min="15637" max="15637" width="10.5" style="15" customWidth="1"/>
    <col min="15638" max="15638" width="3.83203125" style="15" customWidth="1"/>
    <col min="15639" max="15640" width="8.6640625" style="15"/>
    <col min="15641" max="15641" width="3.6640625" style="15" customWidth="1"/>
    <col min="15642" max="15881" width="8.6640625" style="15"/>
    <col min="15882" max="15882" width="24.83203125" style="15" customWidth="1"/>
    <col min="15883" max="15883" width="13.5" style="15" customWidth="1"/>
    <col min="15884" max="15884" width="8.6640625" style="15"/>
    <col min="15885" max="15885" width="6.6640625" style="15" customWidth="1"/>
    <col min="15886" max="15886" width="6.5" style="15" customWidth="1"/>
    <col min="15887" max="15887" width="8.33203125" style="15" customWidth="1"/>
    <col min="15888" max="15888" width="6.6640625" style="15" customWidth="1"/>
    <col min="15889" max="15889" width="4.83203125" style="15" customWidth="1"/>
    <col min="15890" max="15891" width="5" style="15" customWidth="1"/>
    <col min="15892" max="15892" width="8.6640625" style="15"/>
    <col min="15893" max="15893" width="10.5" style="15" customWidth="1"/>
    <col min="15894" max="15894" width="3.83203125" style="15" customWidth="1"/>
    <col min="15895" max="15896" width="8.6640625" style="15"/>
    <col min="15897" max="15897" width="3.6640625" style="15" customWidth="1"/>
    <col min="15898" max="16137" width="8.6640625" style="15"/>
    <col min="16138" max="16138" width="24.83203125" style="15" customWidth="1"/>
    <col min="16139" max="16139" width="13.5" style="15" customWidth="1"/>
    <col min="16140" max="16140" width="8.6640625" style="15"/>
    <col min="16141" max="16141" width="6.6640625" style="15" customWidth="1"/>
    <col min="16142" max="16142" width="6.5" style="15" customWidth="1"/>
    <col min="16143" max="16143" width="8.33203125" style="15" customWidth="1"/>
    <col min="16144" max="16144" width="6.6640625" style="15" customWidth="1"/>
    <col min="16145" max="16145" width="4.83203125" style="15" customWidth="1"/>
    <col min="16146" max="16147" width="5" style="15" customWidth="1"/>
    <col min="16148" max="16148" width="8.6640625" style="15"/>
    <col min="16149" max="16149" width="10.5" style="15" customWidth="1"/>
    <col min="16150" max="16150" width="3.83203125" style="15" customWidth="1"/>
    <col min="16151" max="16152" width="8.6640625" style="15"/>
    <col min="16153" max="16153" width="3.6640625" style="15" customWidth="1"/>
    <col min="16154" max="16376" width="8.6640625" style="15"/>
    <col min="16377" max="16384" width="8.6640625" style="15" customWidth="1"/>
  </cols>
  <sheetData>
    <row r="19" spans="1:124">
      <c r="X19" s="8" t="s">
        <v>773</v>
      </c>
      <c r="Z19" s="11" t="s">
        <v>770</v>
      </c>
      <c r="AA19" s="6" t="s">
        <v>771</v>
      </c>
    </row>
    <row r="20" spans="1:124">
      <c r="X20" s="8">
        <v>13</v>
      </c>
      <c r="Z20" s="11">
        <v>15</v>
      </c>
      <c r="AA20" s="8" t="s">
        <v>772</v>
      </c>
    </row>
    <row r="21" spans="1:124">
      <c r="L21" s="6" t="s">
        <v>765</v>
      </c>
      <c r="X21" s="8">
        <v>93</v>
      </c>
      <c r="Z21" s="11">
        <v>93</v>
      </c>
    </row>
    <row r="22" spans="1:124">
      <c r="M22" s="18" t="s">
        <v>768</v>
      </c>
      <c r="X22" s="8">
        <v>135</v>
      </c>
      <c r="Z22" s="11">
        <v>135</v>
      </c>
    </row>
    <row r="23" spans="1:124">
      <c r="M23" s="18" t="s">
        <v>766</v>
      </c>
      <c r="X23" s="8">
        <v>197</v>
      </c>
      <c r="Z23" s="11">
        <v>198</v>
      </c>
    </row>
    <row r="24" spans="1:124">
      <c r="M24" s="18" t="s">
        <v>767</v>
      </c>
      <c r="Z24" s="11">
        <v>243</v>
      </c>
    </row>
    <row r="25" spans="1:124">
      <c r="O25" s="8" t="s">
        <v>769</v>
      </c>
      <c r="Z25" s="11">
        <v>261</v>
      </c>
    </row>
    <row r="31" spans="1:124" s="1" customFormat="1" ht="176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5</v>
      </c>
      <c r="G31" s="1" t="s">
        <v>11</v>
      </c>
      <c r="H31" s="1" t="s">
        <v>12</v>
      </c>
      <c r="I31" s="1" t="s">
        <v>13</v>
      </c>
      <c r="J31" s="1" t="s">
        <v>14</v>
      </c>
      <c r="K31" s="1" t="s">
        <v>6</v>
      </c>
      <c r="L31" s="1" t="s">
        <v>15</v>
      </c>
      <c r="M31" s="1" t="s">
        <v>16</v>
      </c>
      <c r="N31" s="1" t="s">
        <v>17</v>
      </c>
      <c r="O31" s="1" t="s">
        <v>18</v>
      </c>
      <c r="P31" s="1" t="s">
        <v>7</v>
      </c>
      <c r="Q31" s="1" t="s">
        <v>19</v>
      </c>
      <c r="R31" s="1" t="s">
        <v>8</v>
      </c>
      <c r="S31" s="1" t="s">
        <v>20</v>
      </c>
      <c r="T31" s="1" t="s">
        <v>21</v>
      </c>
      <c r="U31" s="1" t="s">
        <v>9</v>
      </c>
      <c r="V31" s="1" t="s">
        <v>22</v>
      </c>
      <c r="W31" s="1" t="s">
        <v>23</v>
      </c>
      <c r="X31" s="1" t="s">
        <v>774</v>
      </c>
      <c r="Y31" s="1" t="s">
        <v>62</v>
      </c>
      <c r="Z31" s="1" t="s">
        <v>63</v>
      </c>
      <c r="AA31" s="1" t="s">
        <v>614</v>
      </c>
      <c r="AB31" s="1" t="s">
        <v>615</v>
      </c>
      <c r="AC31" s="1" t="s">
        <v>616</v>
      </c>
      <c r="AD31" s="1" t="s">
        <v>702</v>
      </c>
      <c r="AE31" s="1" t="s">
        <v>703</v>
      </c>
      <c r="AF31" s="1" t="s">
        <v>704</v>
      </c>
      <c r="AG31" s="1" t="s">
        <v>705</v>
      </c>
      <c r="AI31" s="1" t="s">
        <v>617</v>
      </c>
      <c r="AJ31" s="1" t="s">
        <v>618</v>
      </c>
      <c r="AK31" s="1" t="s">
        <v>619</v>
      </c>
      <c r="AL31" s="1" t="s">
        <v>620</v>
      </c>
      <c r="AN31" s="1" t="s">
        <v>692</v>
      </c>
      <c r="AO31" s="1" t="s">
        <v>693</v>
      </c>
      <c r="AP31" s="1" t="s">
        <v>694</v>
      </c>
      <c r="AQ31" s="1" t="s">
        <v>695</v>
      </c>
      <c r="AS31" s="1" t="s">
        <v>621</v>
      </c>
      <c r="AT31" s="1" t="s">
        <v>622</v>
      </c>
      <c r="AU31" s="1" t="s">
        <v>623</v>
      </c>
      <c r="AV31" s="1" t="s">
        <v>624</v>
      </c>
      <c r="AX31" s="1" t="s">
        <v>625</v>
      </c>
      <c r="AY31" s="1" t="s">
        <v>626</v>
      </c>
      <c r="AZ31" s="1" t="s">
        <v>627</v>
      </c>
      <c r="BA31" s="1" t="s">
        <v>628</v>
      </c>
      <c r="BC31" s="1" t="s">
        <v>629</v>
      </c>
      <c r="BD31" s="1" t="s">
        <v>630</v>
      </c>
      <c r="BE31" s="1" t="s">
        <v>631</v>
      </c>
      <c r="BF31" s="1" t="s">
        <v>632</v>
      </c>
      <c r="BH31" s="1" t="s">
        <v>717</v>
      </c>
    </row>
    <row r="32" spans="1:124" s="8" customFormat="1" ht="15.75" customHeight="1">
      <c r="A32">
        <v>20</v>
      </c>
      <c r="B32">
        <v>1</v>
      </c>
      <c r="C32" t="s">
        <v>35</v>
      </c>
      <c r="D32" t="s">
        <v>25</v>
      </c>
      <c r="E32" t="s">
        <v>66</v>
      </c>
      <c r="F32"/>
      <c r="G32">
        <v>0.3</v>
      </c>
      <c r="H32">
        <v>0.3</v>
      </c>
      <c r="I32">
        <v>4725</v>
      </c>
      <c r="J32">
        <v>5385</v>
      </c>
      <c r="K32"/>
      <c r="L32">
        <v>7116</v>
      </c>
      <c r="M32">
        <v>8.77</v>
      </c>
      <c r="N32">
        <v>9.8949999999999996</v>
      </c>
      <c r="O32">
        <v>1.1259999999999999</v>
      </c>
      <c r="P32"/>
      <c r="Q32">
        <v>1.3169999999999999</v>
      </c>
      <c r="R32">
        <v>1</v>
      </c>
      <c r="S32">
        <v>0</v>
      </c>
      <c r="T32">
        <v>0</v>
      </c>
      <c r="U32"/>
      <c r="V32">
        <v>0</v>
      </c>
      <c r="W32"/>
      <c r="X32" s="47">
        <f>1440*IF(Y32=Y$32,(Z32-Z$32),((0.999-Z$32)+Z32))</f>
        <v>0</v>
      </c>
      <c r="Y32" s="35">
        <v>43878</v>
      </c>
      <c r="Z32" s="31">
        <v>0.6736805555555555</v>
      </c>
      <c r="AA32"/>
      <c r="AB32" s="8">
        <v>1</v>
      </c>
      <c r="AC32" s="2"/>
      <c r="AD32" s="2">
        <v>7.6097469557700377</v>
      </c>
      <c r="AE32" s="2">
        <v>8.5580096974093838</v>
      </c>
      <c r="AF32" s="2">
        <v>0.9482627416393461</v>
      </c>
      <c r="AG32" s="2">
        <v>1.1239345005277257</v>
      </c>
      <c r="AH32" s="6"/>
      <c r="AI32" s="6"/>
      <c r="AJ32" s="6">
        <v>1.2629699528037377</v>
      </c>
      <c r="AK32" s="6"/>
      <c r="AL32" s="6"/>
      <c r="AM32" s="6"/>
      <c r="AN32" s="6"/>
      <c r="AO32" s="6">
        <v>0.56233335903621695</v>
      </c>
      <c r="AP32" s="6"/>
      <c r="AQ32" s="6"/>
      <c r="AR32" s="6"/>
      <c r="AS32" s="6"/>
      <c r="AT32" s="6">
        <v>14.092687561283537</v>
      </c>
      <c r="AU32" s="6"/>
      <c r="AV32" s="6"/>
      <c r="AW32" s="6"/>
      <c r="AX32" s="6"/>
      <c r="AY32" s="6">
        <v>0.60257921103289469</v>
      </c>
      <c r="AZ32" s="6"/>
      <c r="BA32" s="6"/>
      <c r="BB32" s="6"/>
      <c r="BC32" s="6"/>
      <c r="BD32" s="6"/>
      <c r="BE32" s="6"/>
      <c r="BF32" s="6"/>
      <c r="BG32" s="6"/>
      <c r="BH32" s="1">
        <v>1</v>
      </c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</row>
    <row r="33" spans="1:124" s="8" customFormat="1" ht="15.75" customHeight="1">
      <c r="A33">
        <v>21</v>
      </c>
      <c r="B33">
        <v>1</v>
      </c>
      <c r="C33" t="s">
        <v>35</v>
      </c>
      <c r="D33" t="s">
        <v>25</v>
      </c>
      <c r="E33" t="s">
        <v>66</v>
      </c>
      <c r="F33"/>
      <c r="G33">
        <v>0.3</v>
      </c>
      <c r="H33">
        <v>0.3</v>
      </c>
      <c r="I33">
        <v>4666</v>
      </c>
      <c r="J33">
        <v>5415</v>
      </c>
      <c r="K33"/>
      <c r="L33">
        <v>7159</v>
      </c>
      <c r="M33">
        <v>8.6620000000000008</v>
      </c>
      <c r="N33">
        <v>9.9499999999999993</v>
      </c>
      <c r="O33">
        <v>1.288</v>
      </c>
      <c r="P33"/>
      <c r="Q33">
        <v>1.325</v>
      </c>
      <c r="R33">
        <v>1</v>
      </c>
      <c r="S33">
        <v>0</v>
      </c>
      <c r="T33">
        <v>0</v>
      </c>
      <c r="U33"/>
      <c r="V33">
        <v>0</v>
      </c>
      <c r="W33"/>
      <c r="X33" s="47">
        <f t="shared" ref="X33:X37" si="0">1440*IF(Y33=Y$32,(Z33-Z$32),((0.999-Z$32)+Z33))</f>
        <v>8.5666666666666735</v>
      </c>
      <c r="Y33" s="35">
        <v>43878</v>
      </c>
      <c r="Z33" s="31">
        <v>0.67962962962962958</v>
      </c>
      <c r="AA33"/>
      <c r="AB33" s="8">
        <v>1</v>
      </c>
      <c r="AC33" s="2"/>
      <c r="AD33" s="2">
        <v>7.5142412424653893</v>
      </c>
      <c r="AE33" s="2">
        <v>8.6062699325080256</v>
      </c>
      <c r="AF33" s="2">
        <v>1.0920286900426364</v>
      </c>
      <c r="AG33" s="2">
        <v>1.1307275629645506</v>
      </c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1">
        <v>2</v>
      </c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</row>
    <row r="34" spans="1:124" s="8" customFormat="1" ht="15.75" customHeight="1">
      <c r="A34">
        <v>49</v>
      </c>
      <c r="B34">
        <v>1</v>
      </c>
      <c r="C34" t="s">
        <v>35</v>
      </c>
      <c r="D34" t="s">
        <v>25</v>
      </c>
      <c r="E34" t="s">
        <v>66</v>
      </c>
      <c r="F34"/>
      <c r="G34">
        <v>0.3</v>
      </c>
      <c r="H34">
        <v>0.3</v>
      </c>
      <c r="I34">
        <v>4390</v>
      </c>
      <c r="J34">
        <v>4959</v>
      </c>
      <c r="K34"/>
      <c r="L34">
        <v>6842</v>
      </c>
      <c r="M34">
        <v>8.1620000000000008</v>
      </c>
      <c r="N34">
        <v>9.1189999999999998</v>
      </c>
      <c r="O34">
        <v>0.95699999999999996</v>
      </c>
      <c r="P34"/>
      <c r="Q34">
        <v>1.27</v>
      </c>
      <c r="R34">
        <v>1</v>
      </c>
      <c r="S34">
        <v>0</v>
      </c>
      <c r="T34">
        <v>0</v>
      </c>
      <c r="U34"/>
      <c r="V34">
        <v>0</v>
      </c>
      <c r="W34"/>
      <c r="X34" s="47">
        <f t="shared" si="0"/>
        <v>325.28333333333342</v>
      </c>
      <c r="Y34" s="35">
        <v>43878</v>
      </c>
      <c r="Z34" s="31">
        <v>0.89957175925925925</v>
      </c>
      <c r="AA34"/>
      <c r="AB34" s="8">
        <v>1</v>
      </c>
      <c r="AC34" s="2"/>
      <c r="AD34" s="2">
        <v>7.0674687531080584</v>
      </c>
      <c r="AE34" s="2">
        <v>7.8727143590086568</v>
      </c>
      <c r="AF34" s="2">
        <v>0.80524560590059835</v>
      </c>
      <c r="AG34" s="2">
        <v>1.0806484747674932</v>
      </c>
      <c r="AH34" s="6"/>
      <c r="AI34" s="6"/>
      <c r="AJ34" s="6">
        <v>0.84387639088326105</v>
      </c>
      <c r="AK34" s="6"/>
      <c r="AL34" s="6"/>
      <c r="AM34" s="6"/>
      <c r="AN34" s="6"/>
      <c r="AO34" s="6">
        <v>1.1175650368354118</v>
      </c>
      <c r="AP34" s="6"/>
      <c r="AQ34" s="6"/>
      <c r="AR34" s="6"/>
      <c r="AS34" s="6"/>
      <c r="AT34" s="6">
        <v>3.4877825682433983</v>
      </c>
      <c r="AU34" s="6"/>
      <c r="AV34" s="6"/>
      <c r="AW34" s="6"/>
      <c r="AX34" s="6"/>
      <c r="AY34" s="6">
        <v>0.84431288390989934</v>
      </c>
      <c r="AZ34" s="6"/>
      <c r="BA34" s="6"/>
      <c r="BB34" s="6"/>
      <c r="BC34" s="6">
        <v>7.0974154598222281</v>
      </c>
      <c r="BD34" s="6">
        <v>7.9169529078490797</v>
      </c>
      <c r="BE34" s="6">
        <v>0.81953744802685202</v>
      </c>
      <c r="BF34" s="6">
        <v>1.0852298424574447</v>
      </c>
      <c r="BG34" s="6"/>
      <c r="BH34" s="1">
        <v>3</v>
      </c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</row>
    <row r="35" spans="1:124" s="8" customFormat="1" ht="15.75" customHeight="1">
      <c r="A35">
        <v>50</v>
      </c>
      <c r="B35">
        <v>1</v>
      </c>
      <c r="C35" t="s">
        <v>35</v>
      </c>
      <c r="D35" t="s">
        <v>25</v>
      </c>
      <c r="E35" t="s">
        <v>66</v>
      </c>
      <c r="F35"/>
      <c r="G35">
        <v>0.3</v>
      </c>
      <c r="H35">
        <v>0.3</v>
      </c>
      <c r="I35">
        <v>4427</v>
      </c>
      <c r="J35">
        <v>5014</v>
      </c>
      <c r="K35"/>
      <c r="L35">
        <v>6900</v>
      </c>
      <c r="M35">
        <v>8.2279999999999998</v>
      </c>
      <c r="N35">
        <v>9.2189999999999994</v>
      </c>
      <c r="O35">
        <v>0.99099999999999999</v>
      </c>
      <c r="P35"/>
      <c r="Q35">
        <v>1.28</v>
      </c>
      <c r="R35">
        <v>1</v>
      </c>
      <c r="S35">
        <v>0</v>
      </c>
      <c r="T35">
        <v>0</v>
      </c>
      <c r="U35"/>
      <c r="V35">
        <v>0</v>
      </c>
      <c r="W35"/>
      <c r="X35" s="47">
        <f t="shared" si="0"/>
        <v>333.70000000000005</v>
      </c>
      <c r="Y35" s="35">
        <v>43878</v>
      </c>
      <c r="Z35" s="31">
        <v>0.90541666666666665</v>
      </c>
      <c r="AA35"/>
      <c r="AB35" s="8">
        <v>1</v>
      </c>
      <c r="AC35" s="2"/>
      <c r="AD35" s="2">
        <v>7.1273621665363969</v>
      </c>
      <c r="AE35" s="2">
        <v>7.9611914566895026</v>
      </c>
      <c r="AF35" s="2">
        <v>0.8338292901531057</v>
      </c>
      <c r="AG35" s="2">
        <v>1.0898112101473965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1">
        <v>4</v>
      </c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</row>
    <row r="36" spans="1:124" s="8" customFormat="1" ht="15.75" customHeight="1">
      <c r="A36">
        <v>81</v>
      </c>
      <c r="B36">
        <v>1</v>
      </c>
      <c r="C36" t="s">
        <v>35</v>
      </c>
      <c r="D36" t="s">
        <v>25</v>
      </c>
      <c r="E36" t="s">
        <v>66</v>
      </c>
      <c r="F36"/>
      <c r="G36">
        <v>0.3</v>
      </c>
      <c r="H36">
        <v>0.3</v>
      </c>
      <c r="I36">
        <v>4405</v>
      </c>
      <c r="J36">
        <v>4553</v>
      </c>
      <c r="K36"/>
      <c r="L36">
        <v>6266</v>
      </c>
      <c r="M36">
        <v>8.1890000000000001</v>
      </c>
      <c r="N36">
        <v>8.3800000000000008</v>
      </c>
      <c r="O36">
        <v>0.191</v>
      </c>
      <c r="P36"/>
      <c r="Q36">
        <v>1.1679999999999999</v>
      </c>
      <c r="R36">
        <v>1</v>
      </c>
      <c r="S36">
        <v>0</v>
      </c>
      <c r="T36">
        <v>0</v>
      </c>
      <c r="U36"/>
      <c r="V36">
        <v>0</v>
      </c>
      <c r="W36"/>
      <c r="X36" s="47">
        <f t="shared" si="0"/>
        <v>676.79333333333341</v>
      </c>
      <c r="Y36" s="35">
        <v>43879</v>
      </c>
      <c r="Z36" s="31">
        <v>0.14467592592592593</v>
      </c>
      <c r="AA36"/>
      <c r="AB36" s="8">
        <v>1</v>
      </c>
      <c r="AC36" s="2"/>
      <c r="AD36" s="2">
        <v>7.0917498666600878</v>
      </c>
      <c r="AE36" s="2">
        <v>7.2195925106736949</v>
      </c>
      <c r="AF36" s="2">
        <v>0.12784264401360712</v>
      </c>
      <c r="AG36" s="2">
        <v>0.98965303375328151</v>
      </c>
      <c r="AH36" s="6"/>
      <c r="AI36" s="6"/>
      <c r="AJ36" s="6">
        <v>0.75042153262836631</v>
      </c>
      <c r="AK36" s="6"/>
      <c r="AL36" s="6"/>
      <c r="AM36" s="6"/>
      <c r="AN36" s="6"/>
      <c r="AO36" s="6">
        <v>0.66623527122105775</v>
      </c>
      <c r="AP36" s="6"/>
      <c r="AQ36" s="6"/>
      <c r="AR36" s="6"/>
      <c r="AS36" s="6"/>
      <c r="AT36" s="6">
        <v>4.1178900528715099</v>
      </c>
      <c r="AU36" s="6"/>
      <c r="AV36" s="6"/>
      <c r="AW36" s="6"/>
      <c r="AX36" s="6"/>
      <c r="AY36" s="6">
        <v>2.0382394940786925</v>
      </c>
      <c r="AZ36" s="6"/>
      <c r="BA36" s="6"/>
      <c r="BB36" s="6"/>
      <c r="BC36" s="6">
        <v>7.1184590915673187</v>
      </c>
      <c r="BD36" s="6">
        <v>7.2437226282230167</v>
      </c>
      <c r="BE36" s="6">
        <v>0.12526353665569712</v>
      </c>
      <c r="BF36" s="6">
        <v>0.99984262740851881</v>
      </c>
      <c r="BG36" s="6"/>
      <c r="BH36" s="1">
        <v>5</v>
      </c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</row>
    <row r="37" spans="1:124" s="8" customFormat="1" ht="15.75" customHeight="1">
      <c r="A37">
        <v>82</v>
      </c>
      <c r="B37">
        <v>1</v>
      </c>
      <c r="C37" t="s">
        <v>35</v>
      </c>
      <c r="D37" t="s">
        <v>25</v>
      </c>
      <c r="E37" t="s">
        <v>66</v>
      </c>
      <c r="F37"/>
      <c r="G37">
        <v>0.3</v>
      </c>
      <c r="H37">
        <v>0.3</v>
      </c>
      <c r="I37">
        <v>4438</v>
      </c>
      <c r="J37">
        <v>4583</v>
      </c>
      <c r="K37"/>
      <c r="L37">
        <v>6395</v>
      </c>
      <c r="M37">
        <v>8.25</v>
      </c>
      <c r="N37">
        <v>8.4350000000000005</v>
      </c>
      <c r="O37">
        <v>0.186</v>
      </c>
      <c r="P37"/>
      <c r="Q37">
        <v>1.1910000000000001</v>
      </c>
      <c r="R37">
        <v>1</v>
      </c>
      <c r="S37">
        <v>0</v>
      </c>
      <c r="T37">
        <v>0</v>
      </c>
      <c r="U37"/>
      <c r="V37">
        <v>0</v>
      </c>
      <c r="W37"/>
      <c r="X37" s="47">
        <f t="shared" si="0"/>
        <v>685.34333333333348</v>
      </c>
      <c r="Y37" s="35">
        <v>43879</v>
      </c>
      <c r="Z37" s="31">
        <v>0.15061342592592594</v>
      </c>
      <c r="AA37"/>
      <c r="AB37" s="8">
        <v>1</v>
      </c>
      <c r="AC37" s="2"/>
      <c r="AD37" s="2">
        <v>7.1451683164745505</v>
      </c>
      <c r="AE37" s="2">
        <v>7.2678527457723376</v>
      </c>
      <c r="AF37" s="2">
        <v>0.12268442929778711</v>
      </c>
      <c r="AG37" s="2">
        <v>1.010032221063756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1">
        <v>6</v>
      </c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</row>
    <row r="38" spans="1:124" s="8" customFormat="1" ht="15.75" customHeight="1">
      <c r="A38">
        <v>11</v>
      </c>
      <c r="B38">
        <v>1</v>
      </c>
      <c r="C38" t="s">
        <v>35</v>
      </c>
      <c r="D38" t="s">
        <v>25</v>
      </c>
      <c r="E38" t="s">
        <v>66</v>
      </c>
      <c r="F38"/>
      <c r="G38">
        <v>0.3</v>
      </c>
      <c r="H38">
        <v>0.3</v>
      </c>
      <c r="I38">
        <v>4614</v>
      </c>
      <c r="J38">
        <v>5370</v>
      </c>
      <c r="K38"/>
      <c r="L38">
        <v>6717</v>
      </c>
      <c r="M38">
        <v>8.5679999999999996</v>
      </c>
      <c r="N38">
        <v>9.8680000000000003</v>
      </c>
      <c r="O38">
        <v>1.3</v>
      </c>
      <c r="P38"/>
      <c r="Q38">
        <v>1.248</v>
      </c>
      <c r="R38">
        <v>1</v>
      </c>
      <c r="S38">
        <v>0</v>
      </c>
      <c r="T38">
        <v>0</v>
      </c>
      <c r="U38"/>
      <c r="V38">
        <v>0</v>
      </c>
      <c r="W38"/>
      <c r="X38" s="47">
        <f>1440*IF(Y38=Y$38,(Z38-Z$38),((0.999-Z$38)+Z38))</f>
        <v>0</v>
      </c>
      <c r="Y38" s="35">
        <v>43879</v>
      </c>
      <c r="Z38" s="31">
        <v>0.52726851851851853</v>
      </c>
      <c r="AA38"/>
      <c r="AB38" s="8">
        <v>1</v>
      </c>
      <c r="AC38" s="2"/>
      <c r="AD38" s="2">
        <v>8.1329112443417948</v>
      </c>
      <c r="AE38" s="2">
        <v>9.2169854188233558</v>
      </c>
      <c r="AF38" s="2">
        <v>1.084074174481561</v>
      </c>
      <c r="AG38" s="2">
        <v>1.1909021011875507</v>
      </c>
      <c r="AH38" s="6"/>
      <c r="AI38" s="6"/>
      <c r="AJ38" s="6">
        <v>0.94271111405963581</v>
      </c>
      <c r="AK38" s="6"/>
      <c r="AL38" s="6"/>
      <c r="AM38" s="6"/>
      <c r="AN38" s="6"/>
      <c r="AO38" s="6">
        <v>9.6161323462615176</v>
      </c>
      <c r="AP38" s="6"/>
      <c r="AQ38" s="6"/>
      <c r="AR38" s="6"/>
      <c r="AS38" s="6"/>
      <c r="AT38" s="6">
        <v>148.16893751512663</v>
      </c>
      <c r="AU38" s="6"/>
      <c r="AV38" s="6"/>
      <c r="AW38" s="6"/>
      <c r="AX38" s="6"/>
      <c r="AY38" s="6">
        <v>7.6253884387085078</v>
      </c>
      <c r="AZ38" s="6"/>
      <c r="BA38" s="6"/>
      <c r="BB38" s="6"/>
      <c r="BC38" s="6"/>
      <c r="BD38" s="6"/>
      <c r="BE38" s="6"/>
      <c r="BF38" s="6"/>
      <c r="BG38" s="6"/>
      <c r="BH38" s="1">
        <v>7</v>
      </c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</row>
    <row r="39" spans="1:124" s="8" customFormat="1" ht="15.75" customHeight="1">
      <c r="A39">
        <v>12</v>
      </c>
      <c r="B39">
        <v>1</v>
      </c>
      <c r="C39" t="s">
        <v>35</v>
      </c>
      <c r="D39" t="s">
        <v>25</v>
      </c>
      <c r="E39" t="s">
        <v>66</v>
      </c>
      <c r="F39"/>
      <c r="G39">
        <v>0.3</v>
      </c>
      <c r="H39">
        <v>0.3</v>
      </c>
      <c r="I39">
        <v>4658</v>
      </c>
      <c r="J39">
        <v>4911</v>
      </c>
      <c r="K39"/>
      <c r="L39">
        <v>6241</v>
      </c>
      <c r="M39">
        <v>8.6479999999999997</v>
      </c>
      <c r="N39">
        <v>9.0329999999999995</v>
      </c>
      <c r="O39">
        <v>0.38500000000000001</v>
      </c>
      <c r="P39"/>
      <c r="Q39">
        <v>1.1639999999999999</v>
      </c>
      <c r="R39">
        <v>1</v>
      </c>
      <c r="S39">
        <v>0</v>
      </c>
      <c r="T39">
        <v>0</v>
      </c>
      <c r="U39"/>
      <c r="V39">
        <v>0</v>
      </c>
      <c r="W39"/>
      <c r="X39" s="47">
        <f t="shared" ref="X39:X43" si="1">1440*IF(Y39=Y$38,(Z39-Z$38),((0.999-Z$38)+Z39))</f>
        <v>8.3166666666666345</v>
      </c>
      <c r="Y39" s="35">
        <v>43879</v>
      </c>
      <c r="Z39" s="31">
        <v>0.53304398148148147</v>
      </c>
      <c r="AA39"/>
      <c r="AB39" s="8">
        <v>1</v>
      </c>
      <c r="AC39" s="2"/>
      <c r="AD39" s="2">
        <v>8.2099442016638928</v>
      </c>
      <c r="AE39" s="2">
        <v>8.3713276860057437</v>
      </c>
      <c r="AF39" s="2">
        <v>0.1613834843418509</v>
      </c>
      <c r="AG39" s="2">
        <v>1.1034263721130211</v>
      </c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1">
        <v>8</v>
      </c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</row>
    <row r="40" spans="1:124" s="8" customFormat="1" ht="15.75" customHeight="1">
      <c r="A40">
        <v>41</v>
      </c>
      <c r="B40">
        <v>1</v>
      </c>
      <c r="C40" t="s">
        <v>35</v>
      </c>
      <c r="D40" t="s">
        <v>25</v>
      </c>
      <c r="E40" t="s">
        <v>66</v>
      </c>
      <c r="F40"/>
      <c r="G40">
        <v>0.3</v>
      </c>
      <c r="H40">
        <v>0.3</v>
      </c>
      <c r="I40">
        <v>4339</v>
      </c>
      <c r="J40">
        <v>4609</v>
      </c>
      <c r="K40"/>
      <c r="L40">
        <v>6346</v>
      </c>
      <c r="M40">
        <v>8.07</v>
      </c>
      <c r="N40">
        <v>8.4819999999999993</v>
      </c>
      <c r="O40">
        <v>0.41199999999999998</v>
      </c>
      <c r="P40"/>
      <c r="Q40">
        <v>1.1830000000000001</v>
      </c>
      <c r="R40">
        <v>1</v>
      </c>
      <c r="S40">
        <v>0</v>
      </c>
      <c r="T40">
        <v>0</v>
      </c>
      <c r="U40"/>
      <c r="V40">
        <v>0</v>
      </c>
      <c r="W40"/>
      <c r="X40" s="47">
        <f t="shared" si="1"/>
        <v>327.33333333333326</v>
      </c>
      <c r="Y40" s="35">
        <v>43879</v>
      </c>
      <c r="Z40" s="31">
        <v>0.75458333333333327</v>
      </c>
      <c r="AA40"/>
      <c r="AB40" s="8">
        <v>1</v>
      </c>
      <c r="AC40" s="2"/>
      <c r="AD40" s="2">
        <v>7.6514552610786897</v>
      </c>
      <c r="AE40" s="2">
        <v>7.8149254304263982</v>
      </c>
      <c r="AF40" s="2">
        <v>0.16347016934770853</v>
      </c>
      <c r="AG40" s="2">
        <v>1.1227224888206382</v>
      </c>
      <c r="AH40" s="6"/>
      <c r="AI40" s="6"/>
      <c r="AJ40" s="6">
        <v>3.0197934746987434</v>
      </c>
      <c r="AK40" s="6"/>
      <c r="AL40" s="6"/>
      <c r="AM40" s="6"/>
      <c r="AN40" s="6"/>
      <c r="AO40" s="6">
        <v>0.4703968872946851</v>
      </c>
      <c r="AP40" s="6"/>
      <c r="AQ40" s="6"/>
      <c r="AR40" s="6"/>
      <c r="AS40" s="6"/>
      <c r="AT40" s="6">
        <v>306.14738896317471</v>
      </c>
      <c r="AU40" s="6"/>
      <c r="AV40" s="6"/>
      <c r="AW40" s="6"/>
      <c r="AX40" s="6"/>
      <c r="AY40" s="6">
        <v>1.4623909722497872</v>
      </c>
      <c r="AZ40" s="6"/>
      <c r="BA40" s="6"/>
      <c r="BB40" s="6"/>
      <c r="BC40" s="6">
        <v>7.7687554460918822</v>
      </c>
      <c r="BD40" s="6">
        <v>7.8333493461740584</v>
      </c>
      <c r="BE40" s="6">
        <v>6.4593900082176248E-2</v>
      </c>
      <c r="BF40" s="6">
        <v>1.1309922531239023</v>
      </c>
      <c r="BG40" s="6"/>
      <c r="BH40" s="1">
        <v>9</v>
      </c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</row>
    <row r="41" spans="1:124" s="8" customFormat="1" ht="15.75" customHeight="1">
      <c r="A41">
        <v>42</v>
      </c>
      <c r="B41">
        <v>1</v>
      </c>
      <c r="C41" t="s">
        <v>35</v>
      </c>
      <c r="D41" t="s">
        <v>25</v>
      </c>
      <c r="E41" t="s">
        <v>66</v>
      </c>
      <c r="F41"/>
      <c r="G41">
        <v>0.3</v>
      </c>
      <c r="H41">
        <v>0.3</v>
      </c>
      <c r="I41">
        <v>4473</v>
      </c>
      <c r="J41">
        <v>4629</v>
      </c>
      <c r="K41"/>
      <c r="L41">
        <v>6436</v>
      </c>
      <c r="M41">
        <v>8.3119999999999994</v>
      </c>
      <c r="N41">
        <v>8.5180000000000007</v>
      </c>
      <c r="O41">
        <v>0.20599999999999999</v>
      </c>
      <c r="P41"/>
      <c r="Q41">
        <v>1.198</v>
      </c>
      <c r="R41">
        <v>1</v>
      </c>
      <c r="S41">
        <v>0</v>
      </c>
      <c r="T41">
        <v>0</v>
      </c>
      <c r="U41"/>
      <c r="V41">
        <v>0</v>
      </c>
      <c r="W41"/>
      <c r="X41" s="47">
        <f t="shared" si="1"/>
        <v>335.73333333333329</v>
      </c>
      <c r="Y41" s="35">
        <v>43879</v>
      </c>
      <c r="Z41" s="31">
        <v>0.76041666666666663</v>
      </c>
      <c r="AA41"/>
      <c r="AB41" s="8">
        <v>1</v>
      </c>
      <c r="AC41" s="2"/>
      <c r="AD41" s="2">
        <v>7.8860556311050756</v>
      </c>
      <c r="AE41" s="2">
        <v>7.8517732619217195</v>
      </c>
      <c r="AF41" s="2">
        <v>-3.4282369183356032E-2</v>
      </c>
      <c r="AG41" s="2">
        <v>1.1392620174271666</v>
      </c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1">
        <v>10</v>
      </c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</row>
    <row r="42" spans="1:124" s="8" customFormat="1" ht="15.75" customHeight="1">
      <c r="A42">
        <v>73</v>
      </c>
      <c r="B42">
        <v>1</v>
      </c>
      <c r="C42" t="s">
        <v>35</v>
      </c>
      <c r="D42" t="s">
        <v>25</v>
      </c>
      <c r="E42" t="s">
        <v>66</v>
      </c>
      <c r="F42"/>
      <c r="G42">
        <v>0.3</v>
      </c>
      <c r="H42">
        <v>0.3</v>
      </c>
      <c r="I42">
        <v>4450</v>
      </c>
      <c r="J42">
        <v>4679</v>
      </c>
      <c r="K42"/>
      <c r="L42">
        <v>6271</v>
      </c>
      <c r="M42">
        <v>8.27</v>
      </c>
      <c r="N42">
        <v>8.609</v>
      </c>
      <c r="O42">
        <v>0.33900000000000002</v>
      </c>
      <c r="P42"/>
      <c r="Q42">
        <v>1.169</v>
      </c>
      <c r="R42">
        <v>1</v>
      </c>
      <c r="S42">
        <v>0</v>
      </c>
      <c r="T42">
        <v>0</v>
      </c>
      <c r="U42"/>
      <c r="V42">
        <v>0</v>
      </c>
      <c r="W42"/>
      <c r="X42" s="47">
        <f t="shared" si="1"/>
        <v>679.54333333333341</v>
      </c>
      <c r="Y42" s="35">
        <v>43880</v>
      </c>
      <c r="Z42" s="31">
        <v>1.7361111111111112E-4</v>
      </c>
      <c r="AA42"/>
      <c r="AB42" s="8">
        <v>1</v>
      </c>
      <c r="AC42" s="2"/>
      <c r="AD42" s="2">
        <v>7.8457884034139793</v>
      </c>
      <c r="AE42" s="2">
        <v>7.9438928406600224</v>
      </c>
      <c r="AF42" s="2">
        <v>9.8104437246043119E-2</v>
      </c>
      <c r="AG42" s="2">
        <v>1.1089395483151976</v>
      </c>
      <c r="AH42" s="6"/>
      <c r="AI42" s="6"/>
      <c r="AJ42" s="6">
        <v>1.3478937163510032</v>
      </c>
      <c r="AK42" s="6"/>
      <c r="AL42" s="6"/>
      <c r="AM42" s="6"/>
      <c r="AN42" s="6"/>
      <c r="AO42" s="6">
        <v>8.4412014950608985</v>
      </c>
      <c r="AP42" s="6"/>
      <c r="AQ42" s="6"/>
      <c r="AR42" s="6"/>
      <c r="AS42" s="6"/>
      <c r="AT42" s="6">
        <v>160.81162375935412</v>
      </c>
      <c r="AU42" s="6"/>
      <c r="AV42" s="6"/>
      <c r="AW42" s="6"/>
      <c r="AX42" s="6"/>
      <c r="AY42" s="6">
        <v>8.6869611457436751</v>
      </c>
      <c r="AZ42" s="6"/>
      <c r="BA42" s="6"/>
      <c r="BB42" s="6"/>
      <c r="BC42" s="6">
        <v>7.7932659325125488</v>
      </c>
      <c r="BD42" s="6">
        <v>8.2939472398655703</v>
      </c>
      <c r="BE42" s="6">
        <v>0.50068130735302052</v>
      </c>
      <c r="BF42" s="6">
        <v>1.1592932242950735</v>
      </c>
      <c r="BG42" s="6"/>
      <c r="BH42" s="1">
        <v>11</v>
      </c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</row>
    <row r="43" spans="1:124" s="8" customFormat="1" ht="15.75" customHeight="1">
      <c r="A43">
        <v>74</v>
      </c>
      <c r="B43">
        <v>1</v>
      </c>
      <c r="C43" t="s">
        <v>35</v>
      </c>
      <c r="D43" t="s">
        <v>25</v>
      </c>
      <c r="E43" t="s">
        <v>66</v>
      </c>
      <c r="F43"/>
      <c r="G43">
        <v>0.3</v>
      </c>
      <c r="H43">
        <v>0.3</v>
      </c>
      <c r="I43">
        <v>4390</v>
      </c>
      <c r="J43">
        <v>5059</v>
      </c>
      <c r="K43"/>
      <c r="L43">
        <v>6819</v>
      </c>
      <c r="M43">
        <v>8.1620000000000008</v>
      </c>
      <c r="N43">
        <v>9.3030000000000008</v>
      </c>
      <c r="O43">
        <v>1.141</v>
      </c>
      <c r="P43"/>
      <c r="Q43">
        <v>1.266</v>
      </c>
      <c r="R43">
        <v>1</v>
      </c>
      <c r="S43">
        <v>0</v>
      </c>
      <c r="T43">
        <v>0</v>
      </c>
      <c r="U43"/>
      <c r="V43">
        <v>0</v>
      </c>
      <c r="W43"/>
      <c r="X43" s="47">
        <f t="shared" si="1"/>
        <v>687.96</v>
      </c>
      <c r="Y43" s="35">
        <v>43880</v>
      </c>
      <c r="Z43" s="31">
        <v>6.0185185185185177E-3</v>
      </c>
      <c r="AA43"/>
      <c r="AB43" s="8">
        <v>1</v>
      </c>
      <c r="AC43" s="2"/>
      <c r="AD43" s="2">
        <v>7.7407434616111193</v>
      </c>
      <c r="AE43" s="2">
        <v>8.6440016390711172</v>
      </c>
      <c r="AF43" s="2">
        <v>0.90325817745999792</v>
      </c>
      <c r="AG43" s="2">
        <v>1.2096469002749497</v>
      </c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1">
        <v>12</v>
      </c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</row>
    <row r="44" spans="1:124" s="8" customFormat="1" ht="15.75" customHeight="1">
      <c r="A44">
        <v>11</v>
      </c>
      <c r="B44">
        <v>1</v>
      </c>
      <c r="C44" t="s">
        <v>35</v>
      </c>
      <c r="D44" t="s">
        <v>25</v>
      </c>
      <c r="E44" t="s">
        <v>66</v>
      </c>
      <c r="F44"/>
      <c r="G44">
        <v>0.3</v>
      </c>
      <c r="H44">
        <v>0.3</v>
      </c>
      <c r="I44">
        <v>3922</v>
      </c>
      <c r="J44">
        <v>4839</v>
      </c>
      <c r="K44"/>
      <c r="L44">
        <v>7464</v>
      </c>
      <c r="M44">
        <v>7.3120000000000003</v>
      </c>
      <c r="N44">
        <v>8.9009999999999998</v>
      </c>
      <c r="O44">
        <v>1.589</v>
      </c>
      <c r="P44"/>
      <c r="Q44">
        <v>1.377</v>
      </c>
      <c r="R44">
        <v>1</v>
      </c>
      <c r="S44">
        <v>0</v>
      </c>
      <c r="T44">
        <v>0</v>
      </c>
      <c r="U44"/>
      <c r="V44">
        <v>0</v>
      </c>
      <c r="W44"/>
      <c r="X44" s="47">
        <f>1440*IF(Y44=Y$44,(Z44-Z$44),((0.999-Z$44)+Z44))</f>
        <v>0</v>
      </c>
      <c r="Y44" s="35">
        <v>43880</v>
      </c>
      <c r="Z44" s="31">
        <v>0.54702546296296295</v>
      </c>
      <c r="AA44" t="s">
        <v>718</v>
      </c>
      <c r="AB44" s="8">
        <v>1</v>
      </c>
      <c r="AC44" s="2"/>
      <c r="AD44" s="2">
        <v>6.9961110743087085</v>
      </c>
      <c r="AE44" s="2">
        <v>8.5183957606817149</v>
      </c>
      <c r="AF44" s="2">
        <v>1.5222846863730064</v>
      </c>
      <c r="AG44" s="2">
        <v>1.4652849368572383</v>
      </c>
      <c r="AH44" s="6"/>
      <c r="AI44" s="6"/>
      <c r="AJ44" s="6">
        <v>1.5220744665920318</v>
      </c>
      <c r="AK44" s="6"/>
      <c r="AL44" s="6"/>
      <c r="AM44" s="6"/>
      <c r="AN44" s="6"/>
      <c r="AO44" s="6">
        <v>1.3256678284640442</v>
      </c>
      <c r="AP44" s="6"/>
      <c r="AQ44" s="6"/>
      <c r="AR44" s="6"/>
      <c r="AS44" s="6"/>
      <c r="AT44" s="6">
        <v>0.4279236828733286</v>
      </c>
      <c r="AU44" s="6"/>
      <c r="AV44" s="6"/>
      <c r="AW44" s="6"/>
      <c r="AX44" s="6"/>
      <c r="AY44" s="6">
        <v>0.89195338755081277</v>
      </c>
      <c r="AZ44" s="6"/>
      <c r="BA44" s="6"/>
      <c r="BB44" s="6"/>
      <c r="BC44" s="6"/>
      <c r="BD44" s="6"/>
      <c r="BE44" s="6"/>
      <c r="BF44" s="6"/>
      <c r="BG44" s="6"/>
      <c r="BH44" s="1">
        <v>13</v>
      </c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</row>
    <row r="45" spans="1:124" s="8" customFormat="1" ht="15.75" customHeight="1">
      <c r="A45">
        <v>12</v>
      </c>
      <c r="B45">
        <v>1</v>
      </c>
      <c r="C45" t="s">
        <v>35</v>
      </c>
      <c r="D45" t="s">
        <v>25</v>
      </c>
      <c r="E45" t="s">
        <v>66</v>
      </c>
      <c r="F45"/>
      <c r="G45">
        <v>0.3</v>
      </c>
      <c r="H45">
        <v>0.3</v>
      </c>
      <c r="I45">
        <v>3862</v>
      </c>
      <c r="J45">
        <v>4776</v>
      </c>
      <c r="K45"/>
      <c r="L45">
        <v>7398</v>
      </c>
      <c r="M45">
        <v>7.2039999999999997</v>
      </c>
      <c r="N45">
        <v>8.7859999999999996</v>
      </c>
      <c r="O45">
        <v>1.5820000000000001</v>
      </c>
      <c r="P45"/>
      <c r="Q45">
        <v>1.3660000000000001</v>
      </c>
      <c r="R45">
        <v>1</v>
      </c>
      <c r="S45">
        <v>0</v>
      </c>
      <c r="T45">
        <v>0</v>
      </c>
      <c r="U45"/>
      <c r="V45">
        <v>0</v>
      </c>
      <c r="W45"/>
      <c r="X45" s="47">
        <f t="shared" ref="X45:X49" si="2">1440*IF(Y45=Y$44,(Z45-Z$44),((0.999-Z$44)+Z45))</f>
        <v>8.3500000000000263</v>
      </c>
      <c r="Y45" s="35">
        <v>43880</v>
      </c>
      <c r="Z45" s="31">
        <v>0.55282407407407408</v>
      </c>
      <c r="AA45"/>
      <c r="AB45" s="8">
        <v>1</v>
      </c>
      <c r="AC45" s="2"/>
      <c r="AD45" s="2">
        <v>6.8904293314045351</v>
      </c>
      <c r="AE45" s="2">
        <v>8.4062137092635929</v>
      </c>
      <c r="AF45" s="2">
        <v>1.5157843778590578</v>
      </c>
      <c r="AG45" s="2">
        <v>1.4522733070620353</v>
      </c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1">
        <v>14</v>
      </c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</row>
    <row r="46" spans="1:124" s="8" customFormat="1" ht="15.75" customHeight="1">
      <c r="A46">
        <v>40</v>
      </c>
      <c r="B46">
        <v>1</v>
      </c>
      <c r="C46" t="s">
        <v>35</v>
      </c>
      <c r="D46" t="s">
        <v>25</v>
      </c>
      <c r="E46" t="s">
        <v>66</v>
      </c>
      <c r="F46"/>
      <c r="G46">
        <v>0.3</v>
      </c>
      <c r="H46">
        <v>0.3</v>
      </c>
      <c r="I46">
        <v>3727</v>
      </c>
      <c r="J46">
        <v>4447</v>
      </c>
      <c r="K46"/>
      <c r="L46">
        <v>7324</v>
      </c>
      <c r="M46">
        <v>6.9569999999999999</v>
      </c>
      <c r="N46">
        <v>8.1869999999999994</v>
      </c>
      <c r="O46">
        <v>1.2290000000000001</v>
      </c>
      <c r="P46"/>
      <c r="Q46">
        <v>1.353</v>
      </c>
      <c r="R46">
        <v>1</v>
      </c>
      <c r="S46">
        <v>0</v>
      </c>
      <c r="T46">
        <v>0</v>
      </c>
      <c r="U46"/>
      <c r="V46">
        <v>0</v>
      </c>
      <c r="W46"/>
      <c r="X46" s="47">
        <f t="shared" si="2"/>
        <v>323.45000000000005</v>
      </c>
      <c r="Y46" s="35">
        <v>43880</v>
      </c>
      <c r="Z46" s="31">
        <v>0.77164351851851853</v>
      </c>
      <c r="AA46"/>
      <c r="AB46" s="8">
        <v>1</v>
      </c>
      <c r="AC46" s="2"/>
      <c r="AD46" s="2">
        <v>6.6526454098701455</v>
      </c>
      <c r="AE46" s="2">
        <v>7.8203741074134072</v>
      </c>
      <c r="AF46" s="2">
        <v>1.1677286975432617</v>
      </c>
      <c r="AG46" s="2">
        <v>1.4376845100189288</v>
      </c>
      <c r="AH46" s="6"/>
      <c r="AI46" s="6"/>
      <c r="AJ46" s="6">
        <v>0.84366193677711265</v>
      </c>
      <c r="AK46" s="6"/>
      <c r="AL46" s="6"/>
      <c r="AM46" s="6"/>
      <c r="AN46" s="6"/>
      <c r="AO46" s="6">
        <v>1.2445348771336513</v>
      </c>
      <c r="AP46" s="6"/>
      <c r="AQ46" s="6"/>
      <c r="AR46" s="6"/>
      <c r="AS46" s="6"/>
      <c r="AT46" s="6">
        <v>3.4979033847137919</v>
      </c>
      <c r="AU46" s="6"/>
      <c r="AV46" s="6"/>
      <c r="AW46" s="6"/>
      <c r="AX46" s="6"/>
      <c r="AY46" s="6">
        <v>1.3619358367654995</v>
      </c>
      <c r="AZ46" s="6"/>
      <c r="BA46" s="6"/>
      <c r="BB46" s="6"/>
      <c r="BC46" s="6">
        <v>6.6808272079779254</v>
      </c>
      <c r="BD46" s="6">
        <v>7.8693424631911579</v>
      </c>
      <c r="BE46" s="6">
        <v>1.1885152552132334</v>
      </c>
      <c r="BF46" s="6">
        <v>1.4475418053183251</v>
      </c>
      <c r="BG46" s="6"/>
      <c r="BH46" s="1">
        <v>15</v>
      </c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</row>
    <row r="47" spans="1:124" s="8" customFormat="1" ht="15.75" customHeight="1">
      <c r="A47">
        <v>41</v>
      </c>
      <c r="B47">
        <v>1</v>
      </c>
      <c r="C47" t="s">
        <v>35</v>
      </c>
      <c r="D47" t="s">
        <v>25</v>
      </c>
      <c r="E47" t="s">
        <v>66</v>
      </c>
      <c r="F47"/>
      <c r="G47">
        <v>0.3</v>
      </c>
      <c r="H47">
        <v>0.3</v>
      </c>
      <c r="I47">
        <v>3759</v>
      </c>
      <c r="J47">
        <v>4502</v>
      </c>
      <c r="K47"/>
      <c r="L47">
        <v>7424</v>
      </c>
      <c r="M47">
        <v>7.016</v>
      </c>
      <c r="N47">
        <v>8.2859999999999996</v>
      </c>
      <c r="O47">
        <v>1.2709999999999999</v>
      </c>
      <c r="P47"/>
      <c r="Q47">
        <v>1.37</v>
      </c>
      <c r="R47">
        <v>1</v>
      </c>
      <c r="S47">
        <v>0</v>
      </c>
      <c r="T47">
        <v>0</v>
      </c>
      <c r="U47"/>
      <c r="V47">
        <v>0</v>
      </c>
      <c r="W47"/>
      <c r="X47" s="47">
        <f t="shared" si="2"/>
        <v>331.78333333333347</v>
      </c>
      <c r="Y47" s="35">
        <v>43880</v>
      </c>
      <c r="Z47" s="31">
        <v>0.77743055555555562</v>
      </c>
      <c r="AA47"/>
      <c r="AB47" s="8">
        <v>1</v>
      </c>
      <c r="AC47" s="2"/>
      <c r="AD47" s="2">
        <v>6.7090090060857044</v>
      </c>
      <c r="AE47" s="2">
        <v>7.9183108189689095</v>
      </c>
      <c r="AF47" s="2">
        <v>1.2093018128832052</v>
      </c>
      <c r="AG47" s="2">
        <v>1.4573991006177214</v>
      </c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1">
        <v>16</v>
      </c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</row>
    <row r="48" spans="1:124" s="8" customFormat="1" ht="15.75" customHeight="1">
      <c r="A48">
        <v>72</v>
      </c>
      <c r="B48">
        <v>1</v>
      </c>
      <c r="C48" t="s">
        <v>35</v>
      </c>
      <c r="D48" t="s">
        <v>25</v>
      </c>
      <c r="E48" t="s">
        <v>66</v>
      </c>
      <c r="F48"/>
      <c r="G48">
        <v>0.3</v>
      </c>
      <c r="H48">
        <v>0.3</v>
      </c>
      <c r="I48">
        <v>3734</v>
      </c>
      <c r="J48">
        <v>4437</v>
      </c>
      <c r="K48"/>
      <c r="L48">
        <v>7461</v>
      </c>
      <c r="M48">
        <v>6.97</v>
      </c>
      <c r="N48">
        <v>8.1690000000000005</v>
      </c>
      <c r="O48">
        <v>1.1990000000000001</v>
      </c>
      <c r="P48"/>
      <c r="Q48">
        <v>1.377</v>
      </c>
      <c r="R48">
        <v>1</v>
      </c>
      <c r="S48">
        <v>0</v>
      </c>
      <c r="T48">
        <v>0</v>
      </c>
      <c r="U48"/>
      <c r="V48">
        <v>0</v>
      </c>
      <c r="W48"/>
      <c r="X48" s="47">
        <f t="shared" si="2"/>
        <v>675.72666666666669</v>
      </c>
      <c r="Y48" s="35">
        <v>43881</v>
      </c>
      <c r="Z48" s="31">
        <v>1.7280092592592593E-2</v>
      </c>
      <c r="AA48"/>
      <c r="AB48" s="8">
        <v>1</v>
      </c>
      <c r="AC48" s="2"/>
      <c r="AD48" s="2">
        <v>6.6649749465422978</v>
      </c>
      <c r="AE48" s="2">
        <v>7.8025674325851346</v>
      </c>
      <c r="AF48" s="2">
        <v>1.1375924860428368</v>
      </c>
      <c r="AG48" s="2">
        <v>1.4646934991392746</v>
      </c>
      <c r="AH48" s="6"/>
      <c r="AI48" s="6"/>
      <c r="AJ48" s="6">
        <v>1.4373214187453656</v>
      </c>
      <c r="AK48" s="6"/>
      <c r="AL48" s="6"/>
      <c r="AM48" s="6"/>
      <c r="AN48" s="6"/>
      <c r="AO48" s="6">
        <v>6.8488120265346647E-2</v>
      </c>
      <c r="AP48" s="6"/>
      <c r="AQ48" s="6"/>
      <c r="AR48" s="6"/>
      <c r="AS48" s="6"/>
      <c r="AT48" s="6">
        <v>7.591815300898948</v>
      </c>
      <c r="AU48" s="6"/>
      <c r="AV48" s="6"/>
      <c r="AW48" s="6"/>
      <c r="AX48" s="6"/>
      <c r="AY48" s="6">
        <v>0.46998855785292332</v>
      </c>
      <c r="AZ48" s="6"/>
      <c r="BA48" s="6"/>
      <c r="BB48" s="6"/>
      <c r="BC48" s="6">
        <v>6.6174181622354205</v>
      </c>
      <c r="BD48" s="6">
        <v>7.7998964313608932</v>
      </c>
      <c r="BE48" s="6">
        <v>1.1824782691254732</v>
      </c>
      <c r="BF48" s="6">
        <v>1.4681435524940634</v>
      </c>
      <c r="BG48" s="6"/>
      <c r="BH48" s="1">
        <v>17</v>
      </c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</row>
    <row r="49" spans="1:124" s="8" customFormat="1" ht="15.75" customHeight="1">
      <c r="A49">
        <v>73</v>
      </c>
      <c r="B49">
        <v>1</v>
      </c>
      <c r="C49" t="s">
        <v>35</v>
      </c>
      <c r="D49" t="s">
        <v>25</v>
      </c>
      <c r="E49" t="s">
        <v>66</v>
      </c>
      <c r="F49"/>
      <c r="G49">
        <v>0.3</v>
      </c>
      <c r="H49">
        <v>0.3</v>
      </c>
      <c r="I49">
        <v>3680</v>
      </c>
      <c r="J49">
        <v>4434</v>
      </c>
      <c r="K49"/>
      <c r="L49">
        <v>7496</v>
      </c>
      <c r="M49">
        <v>6.8719999999999999</v>
      </c>
      <c r="N49">
        <v>8.1630000000000003</v>
      </c>
      <c r="O49">
        <v>1.2909999999999999</v>
      </c>
      <c r="P49"/>
      <c r="Q49">
        <v>1.383</v>
      </c>
      <c r="R49">
        <v>1</v>
      </c>
      <c r="S49">
        <v>0</v>
      </c>
      <c r="T49">
        <v>0</v>
      </c>
      <c r="U49"/>
      <c r="V49">
        <v>0</v>
      </c>
      <c r="W49"/>
      <c r="X49" s="47">
        <f t="shared" si="2"/>
        <v>683.92666666666673</v>
      </c>
      <c r="Y49" s="35">
        <v>43881</v>
      </c>
      <c r="Z49" s="31">
        <v>2.297453703703704E-2</v>
      </c>
      <c r="AA49"/>
      <c r="AB49" s="8">
        <v>1</v>
      </c>
      <c r="AC49" s="2"/>
      <c r="AD49" s="2">
        <v>6.5698613779285422</v>
      </c>
      <c r="AE49" s="2">
        <v>7.7972254301366517</v>
      </c>
      <c r="AF49" s="2">
        <v>1.2273640522081095</v>
      </c>
      <c r="AG49" s="2">
        <v>1.4715936058488521</v>
      </c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1">
        <v>18</v>
      </c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</row>
    <row r="50" spans="1:124" s="9" customFormat="1" ht="15.75" customHeight="1">
      <c r="A50" s="2">
        <v>11</v>
      </c>
      <c r="B50" s="2">
        <v>1</v>
      </c>
      <c r="C50" s="2" t="s">
        <v>35</v>
      </c>
      <c r="D50" s="2" t="s">
        <v>25</v>
      </c>
      <c r="E50" s="2" t="s">
        <v>66</v>
      </c>
      <c r="F50" s="2"/>
      <c r="G50" s="2">
        <v>0.3</v>
      </c>
      <c r="H50" s="2">
        <v>0.3</v>
      </c>
      <c r="I50" s="2">
        <v>3612</v>
      </c>
      <c r="J50" s="2">
        <v>4843</v>
      </c>
      <c r="K50" s="2"/>
      <c r="L50" s="2">
        <v>7746</v>
      </c>
      <c r="M50" s="2">
        <v>6.7480000000000002</v>
      </c>
      <c r="N50" s="2">
        <v>8.9079999999999995</v>
      </c>
      <c r="O50" s="2">
        <v>2.16</v>
      </c>
      <c r="P50" s="2"/>
      <c r="Q50" s="2">
        <v>1.4259999999999999</v>
      </c>
      <c r="R50" s="2">
        <v>1</v>
      </c>
      <c r="S50" s="2">
        <v>0</v>
      </c>
      <c r="T50" s="2">
        <v>0</v>
      </c>
      <c r="U50" s="2"/>
      <c r="V50" s="2">
        <v>0</v>
      </c>
      <c r="W50" s="2"/>
      <c r="X50" s="47">
        <f>1440*IF(Y50=Y$50,(Z50-Z$50),((0.999-Z$50)+Z50))</f>
        <v>0</v>
      </c>
      <c r="Y50" s="58">
        <v>43881</v>
      </c>
      <c r="Z50" s="59">
        <v>0.50675925925925924</v>
      </c>
      <c r="AA50" s="2"/>
      <c r="AB50" s="9">
        <v>1</v>
      </c>
      <c r="AC50" s="2"/>
      <c r="AD50" s="2">
        <v>7.0179224636417636</v>
      </c>
      <c r="AE50" s="2">
        <v>8.0139158260552712</v>
      </c>
      <c r="AF50" s="2">
        <v>0.99599336241350755</v>
      </c>
      <c r="AG50" s="2">
        <v>1.3185611239666299</v>
      </c>
      <c r="AH50" s="60"/>
      <c r="AI50" s="60"/>
      <c r="AJ50" s="60">
        <v>5.4641287048138872E-2</v>
      </c>
      <c r="AK50" s="60"/>
      <c r="AL50" s="60"/>
      <c r="AM50" s="60"/>
      <c r="AN50" s="60"/>
      <c r="AO50" s="60">
        <v>0.69272881593960312</v>
      </c>
      <c r="AP50" s="60"/>
      <c r="AQ50" s="60"/>
      <c r="AR50" s="60"/>
      <c r="AS50" s="60"/>
      <c r="AT50" s="60">
        <v>5.80457990481165</v>
      </c>
      <c r="AU50" s="60"/>
      <c r="AV50" s="60"/>
      <c r="AW50" s="60"/>
      <c r="AX50" s="60"/>
      <c r="AY50" s="60">
        <v>0.26769723460753425</v>
      </c>
      <c r="AZ50" s="60"/>
      <c r="BA50" s="60"/>
      <c r="BB50" s="60"/>
      <c r="BC50" s="60"/>
      <c r="BD50" s="60"/>
      <c r="BE50" s="60"/>
      <c r="BF50" s="60"/>
      <c r="BG50" s="60"/>
      <c r="BH50" s="1">
        <v>19</v>
      </c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</row>
    <row r="51" spans="1:124" s="9" customFormat="1" ht="15.75" customHeight="1">
      <c r="A51" s="2">
        <v>12</v>
      </c>
      <c r="B51" s="2">
        <v>1</v>
      </c>
      <c r="C51" s="2" t="s">
        <v>35</v>
      </c>
      <c r="D51" s="2" t="s">
        <v>25</v>
      </c>
      <c r="E51" s="2" t="s">
        <v>66</v>
      </c>
      <c r="F51" s="2"/>
      <c r="G51" s="2">
        <v>0.3</v>
      </c>
      <c r="H51" s="2">
        <v>0.3</v>
      </c>
      <c r="I51" s="2">
        <v>3610</v>
      </c>
      <c r="J51" s="2">
        <v>4877</v>
      </c>
      <c r="K51" s="2"/>
      <c r="L51" s="2">
        <v>7767</v>
      </c>
      <c r="M51" s="2">
        <v>6.7450000000000001</v>
      </c>
      <c r="N51" s="2">
        <v>8.9710000000000001</v>
      </c>
      <c r="O51" s="2">
        <v>2.226</v>
      </c>
      <c r="P51" s="2"/>
      <c r="Q51" s="2">
        <v>1.429</v>
      </c>
      <c r="R51" s="2">
        <v>1</v>
      </c>
      <c r="S51" s="2">
        <v>0</v>
      </c>
      <c r="T51" s="2">
        <v>0</v>
      </c>
      <c r="U51" s="2"/>
      <c r="V51" s="2">
        <v>0</v>
      </c>
      <c r="W51" s="2"/>
      <c r="X51" s="47">
        <f t="shared" ref="X51:X55" si="3">1440*IF(Y51=Y$50,(Z51-Z$50),((0.999-Z$50)+Z51))</f>
        <v>8.3166666666666345</v>
      </c>
      <c r="Y51" s="58">
        <v>43881</v>
      </c>
      <c r="Z51" s="59">
        <v>0.51253472222222218</v>
      </c>
      <c r="AA51" s="2"/>
      <c r="AB51" s="9">
        <v>1</v>
      </c>
      <c r="AC51" s="2"/>
      <c r="AD51" s="2">
        <v>7.0140888278575559</v>
      </c>
      <c r="AE51" s="2">
        <v>8.0696234817593737</v>
      </c>
      <c r="AF51" s="2">
        <v>1.0555346539018178</v>
      </c>
      <c r="AG51" s="2">
        <v>1.3220956064880824</v>
      </c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1">
        <v>20</v>
      </c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</row>
    <row r="52" spans="1:124" s="9" customFormat="1" ht="15.75" customHeight="1">
      <c r="A52" s="2">
        <v>41</v>
      </c>
      <c r="B52" s="2">
        <v>1</v>
      </c>
      <c r="C52" s="2" t="s">
        <v>35</v>
      </c>
      <c r="D52" s="2" t="s">
        <v>25</v>
      </c>
      <c r="E52" s="2" t="s">
        <v>66</v>
      </c>
      <c r="F52" s="2"/>
      <c r="G52" s="2">
        <v>0.3</v>
      </c>
      <c r="H52" s="2">
        <v>0.3</v>
      </c>
      <c r="I52" s="2">
        <v>3413</v>
      </c>
      <c r="J52" s="2">
        <v>4434</v>
      </c>
      <c r="K52" s="2"/>
      <c r="L52" s="2">
        <v>7540</v>
      </c>
      <c r="M52" s="2">
        <v>6.3879999999999999</v>
      </c>
      <c r="N52" s="2">
        <v>8.1630000000000003</v>
      </c>
      <c r="O52" s="2">
        <v>1.7749999999999999</v>
      </c>
      <c r="P52" s="2"/>
      <c r="Q52" s="2">
        <v>1.39</v>
      </c>
      <c r="R52" s="2">
        <v>1</v>
      </c>
      <c r="S52" s="2">
        <v>0</v>
      </c>
      <c r="T52" s="2">
        <v>0</v>
      </c>
      <c r="U52" s="2"/>
      <c r="V52" s="2">
        <v>0</v>
      </c>
      <c r="W52" s="2"/>
      <c r="X52" s="47">
        <f t="shared" si="3"/>
        <v>327.51666666666665</v>
      </c>
      <c r="Y52" s="58">
        <v>43881</v>
      </c>
      <c r="Z52" s="59">
        <v>0.73420138888888886</v>
      </c>
      <c r="AA52" s="2"/>
      <c r="AB52" s="9">
        <v>1</v>
      </c>
      <c r="AC52" s="2"/>
      <c r="AD52" s="2">
        <v>6.6364757031130734</v>
      </c>
      <c r="AE52" s="2">
        <v>7.3437854971441574</v>
      </c>
      <c r="AF52" s="2">
        <v>0.70730979403108396</v>
      </c>
      <c r="AG52" s="2">
        <v>1.2838895335180964</v>
      </c>
      <c r="AH52" s="60"/>
      <c r="AI52" s="60"/>
      <c r="AJ52" s="60">
        <v>0.31821927812624395</v>
      </c>
      <c r="AK52" s="60"/>
      <c r="AL52" s="60"/>
      <c r="AM52" s="60"/>
      <c r="AN52" s="60"/>
      <c r="AO52" s="60">
        <v>4.1296802191689403</v>
      </c>
      <c r="AP52" s="60"/>
      <c r="AQ52" s="60"/>
      <c r="AR52" s="60"/>
      <c r="AS52" s="60"/>
      <c r="AT52" s="60">
        <v>37.900655974504446</v>
      </c>
      <c r="AU52" s="60"/>
      <c r="AV52" s="60"/>
      <c r="AW52" s="60"/>
      <c r="AX52" s="60"/>
      <c r="AY52" s="60">
        <v>0.84848829107941515</v>
      </c>
      <c r="AZ52" s="60"/>
      <c r="BA52" s="60"/>
      <c r="BB52" s="60"/>
      <c r="BC52" s="60">
        <v>6.6259332047065014</v>
      </c>
      <c r="BD52" s="60">
        <v>7.4986200107923242</v>
      </c>
      <c r="BE52" s="60">
        <v>0.87268680608582327</v>
      </c>
      <c r="BF52" s="60">
        <v>1.2893595659917727</v>
      </c>
      <c r="BG52" s="60"/>
      <c r="BH52" s="1">
        <v>21</v>
      </c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</row>
    <row r="53" spans="1:124" s="9" customFormat="1" ht="15.75" customHeight="1">
      <c r="A53" s="2">
        <v>42</v>
      </c>
      <c r="B53" s="2">
        <v>1</v>
      </c>
      <c r="C53" s="2" t="s">
        <v>35</v>
      </c>
      <c r="D53" s="2" t="s">
        <v>25</v>
      </c>
      <c r="E53" s="2" t="s">
        <v>66</v>
      </c>
      <c r="F53" s="2"/>
      <c r="G53" s="2">
        <v>0.3</v>
      </c>
      <c r="H53" s="2">
        <v>0.3</v>
      </c>
      <c r="I53" s="2">
        <v>3402</v>
      </c>
      <c r="J53" s="2">
        <v>4623</v>
      </c>
      <c r="K53" s="2"/>
      <c r="L53" s="2">
        <v>7605</v>
      </c>
      <c r="M53" s="2">
        <v>6.367</v>
      </c>
      <c r="N53" s="2">
        <v>8.5079999999999991</v>
      </c>
      <c r="O53" s="2">
        <v>2.141</v>
      </c>
      <c r="P53" s="2"/>
      <c r="Q53" s="2">
        <v>1.401</v>
      </c>
      <c r="R53" s="2">
        <v>1</v>
      </c>
      <c r="S53" s="2">
        <v>0</v>
      </c>
      <c r="T53" s="2">
        <v>0</v>
      </c>
      <c r="U53" s="2"/>
      <c r="V53" s="2">
        <v>0</v>
      </c>
      <c r="W53" s="2"/>
      <c r="X53" s="47">
        <f t="shared" si="3"/>
        <v>335.68333333333328</v>
      </c>
      <c r="Y53" s="58">
        <v>43881</v>
      </c>
      <c r="Z53" s="59">
        <v>0.73987268518518512</v>
      </c>
      <c r="AA53" s="2"/>
      <c r="AB53" s="9">
        <v>1</v>
      </c>
      <c r="AC53" s="2"/>
      <c r="AD53" s="2">
        <v>6.6153907062999293</v>
      </c>
      <c r="AE53" s="2">
        <v>7.6534545244404919</v>
      </c>
      <c r="AF53" s="2">
        <v>1.0380638181405626</v>
      </c>
      <c r="AG53" s="2">
        <v>1.294829598465449</v>
      </c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1">
        <v>22</v>
      </c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</row>
    <row r="54" spans="1:124" s="9" customFormat="1" ht="15.75" customHeight="1">
      <c r="A54" s="2">
        <v>73</v>
      </c>
      <c r="B54" s="2">
        <v>1</v>
      </c>
      <c r="C54" s="2" t="s">
        <v>35</v>
      </c>
      <c r="D54" s="2" t="s">
        <v>25</v>
      </c>
      <c r="E54" s="2" t="s">
        <v>66</v>
      </c>
      <c r="F54" s="2"/>
      <c r="G54" s="2">
        <v>0.3</v>
      </c>
      <c r="H54" s="2">
        <v>0.3</v>
      </c>
      <c r="I54" s="2">
        <v>3442</v>
      </c>
      <c r="J54" s="2">
        <v>4416</v>
      </c>
      <c r="K54" s="2"/>
      <c r="L54" s="2">
        <v>7379</v>
      </c>
      <c r="M54" s="2">
        <v>6.44</v>
      </c>
      <c r="N54" s="2">
        <v>8.1300000000000008</v>
      </c>
      <c r="O54" s="2">
        <v>1.69</v>
      </c>
      <c r="P54" s="2"/>
      <c r="Q54" s="2">
        <v>1.363</v>
      </c>
      <c r="R54" s="2">
        <v>1</v>
      </c>
      <c r="S54" s="2">
        <v>0</v>
      </c>
      <c r="T54" s="2">
        <v>0</v>
      </c>
      <c r="U54" s="2"/>
      <c r="V54" s="2">
        <v>0</v>
      </c>
      <c r="W54" s="2"/>
      <c r="X54" s="47">
        <f t="shared" si="3"/>
        <v>677.61666666666667</v>
      </c>
      <c r="Y54" s="58">
        <v>43881</v>
      </c>
      <c r="Z54" s="59">
        <v>0.9773263888888889</v>
      </c>
      <c r="AA54" s="2"/>
      <c r="AB54" s="9">
        <v>1</v>
      </c>
      <c r="AC54" s="2"/>
      <c r="AD54" s="2">
        <v>6.6920634219840887</v>
      </c>
      <c r="AE54" s="2">
        <v>7.3142932088302217</v>
      </c>
      <c r="AF54" s="2">
        <v>0.62222978684613306</v>
      </c>
      <c r="AG54" s="2">
        <v>1.2567918341869611</v>
      </c>
      <c r="AH54" s="60"/>
      <c r="AI54" s="60"/>
      <c r="AJ54" s="60">
        <v>8.5966390966312131E-2</v>
      </c>
      <c r="AK54" s="60"/>
      <c r="AL54" s="60"/>
      <c r="AM54" s="60"/>
      <c r="AN54" s="60"/>
      <c r="AO54" s="60">
        <v>0.95861768956980198</v>
      </c>
      <c r="AP54" s="60"/>
      <c r="AQ54" s="60"/>
      <c r="AR54" s="60"/>
      <c r="AS54" s="60"/>
      <c r="AT54" s="60">
        <v>11.540295412987167</v>
      </c>
      <c r="AU54" s="60"/>
      <c r="AV54" s="60"/>
      <c r="AW54" s="60"/>
      <c r="AX54" s="60"/>
      <c r="AY54" s="60">
        <v>1.6732660626138933</v>
      </c>
      <c r="AZ54" s="60"/>
      <c r="BA54" s="60"/>
      <c r="BB54" s="60"/>
      <c r="BC54" s="60">
        <v>6.6891881951459329</v>
      </c>
      <c r="BD54" s="60">
        <v>7.3495201087607569</v>
      </c>
      <c r="BE54" s="60">
        <v>0.66033191361482402</v>
      </c>
      <c r="BF54" s="60">
        <v>1.2673952817513183</v>
      </c>
      <c r="BG54" s="60"/>
      <c r="BH54" s="1">
        <v>23</v>
      </c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</row>
    <row r="55" spans="1:124" s="9" customFormat="1" ht="15.75" customHeight="1">
      <c r="A55" s="2">
        <v>74</v>
      </c>
      <c r="B55" s="2">
        <v>1</v>
      </c>
      <c r="C55" s="2" t="s">
        <v>35</v>
      </c>
      <c r="D55" s="2" t="s">
        <v>25</v>
      </c>
      <c r="E55" s="2" t="s">
        <v>66</v>
      </c>
      <c r="F55" s="2"/>
      <c r="G55" s="2">
        <v>0.3</v>
      </c>
      <c r="H55" s="2">
        <v>0.3</v>
      </c>
      <c r="I55" s="2">
        <v>3439</v>
      </c>
      <c r="J55" s="2">
        <v>4459</v>
      </c>
      <c r="K55" s="2"/>
      <c r="L55" s="2">
        <v>7505</v>
      </c>
      <c r="M55" s="2">
        <v>6.4340000000000002</v>
      </c>
      <c r="N55" s="2">
        <v>8.2080000000000002</v>
      </c>
      <c r="O55" s="2">
        <v>1.7729999999999999</v>
      </c>
      <c r="P55" s="2"/>
      <c r="Q55" s="2">
        <v>1.3839999999999999</v>
      </c>
      <c r="R55" s="2">
        <v>1</v>
      </c>
      <c r="S55" s="2">
        <v>0</v>
      </c>
      <c r="T55" s="2">
        <v>0</v>
      </c>
      <c r="U55" s="2"/>
      <c r="V55" s="2">
        <v>0</v>
      </c>
      <c r="W55" s="2"/>
      <c r="X55" s="47">
        <f t="shared" si="3"/>
        <v>685.9</v>
      </c>
      <c r="Y55" s="58">
        <v>43881</v>
      </c>
      <c r="Z55" s="59">
        <v>0.98307870370370365</v>
      </c>
      <c r="AA55" s="2"/>
      <c r="AB55" s="9">
        <v>1</v>
      </c>
      <c r="AC55" s="2"/>
      <c r="AD55" s="2">
        <v>6.6863129683077771</v>
      </c>
      <c r="AE55" s="2">
        <v>7.3847470086912921</v>
      </c>
      <c r="AF55" s="2">
        <v>0.69843404038351498</v>
      </c>
      <c r="AG55" s="2">
        <v>1.2779987293156756</v>
      </c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1">
        <v>24</v>
      </c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1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1"/>
      <c r="DJ55" s="61"/>
      <c r="DK55" s="61"/>
      <c r="DL55" s="61"/>
      <c r="DM55" s="61"/>
      <c r="DN55" s="61"/>
      <c r="DO55" s="61"/>
      <c r="DP55" s="61"/>
      <c r="DQ55" s="61"/>
      <c r="DR55" s="61"/>
      <c r="DS55" s="61"/>
      <c r="DT55" s="61"/>
    </row>
    <row r="56" spans="1:124" s="9" customFormat="1" ht="15.75" customHeight="1">
      <c r="A56" s="2">
        <v>11</v>
      </c>
      <c r="B56" s="2">
        <v>1</v>
      </c>
      <c r="C56" s="2" t="s">
        <v>35</v>
      </c>
      <c r="D56" s="2" t="s">
        <v>25</v>
      </c>
      <c r="E56" s="2" t="s">
        <v>66</v>
      </c>
      <c r="F56" s="2"/>
      <c r="G56" s="2">
        <v>0.3</v>
      </c>
      <c r="H56" s="2">
        <v>0.3</v>
      </c>
      <c r="I56" s="2">
        <v>3640</v>
      </c>
      <c r="J56" s="2">
        <v>4790</v>
      </c>
      <c r="K56" s="2"/>
      <c r="L56" s="2">
        <v>7322</v>
      </c>
      <c r="M56" s="2">
        <v>6.8</v>
      </c>
      <c r="N56" s="2">
        <v>8.8119999999999994</v>
      </c>
      <c r="O56" s="2">
        <v>2.012</v>
      </c>
      <c r="P56" s="2"/>
      <c r="Q56" s="2">
        <v>1.353</v>
      </c>
      <c r="R56" s="2">
        <v>1</v>
      </c>
      <c r="S56" s="2">
        <v>0</v>
      </c>
      <c r="T56" s="2">
        <v>0</v>
      </c>
      <c r="U56" s="2"/>
      <c r="V56" s="2">
        <v>0</v>
      </c>
      <c r="W56" s="2"/>
      <c r="X56" s="47">
        <f>1440*IF(Y56=Y$56,(Z56-Z$56),((0.999-Z$56)+Z56))</f>
        <v>0</v>
      </c>
      <c r="Y56" s="58">
        <v>43882</v>
      </c>
      <c r="Z56" s="59">
        <v>0.56004629629629632</v>
      </c>
      <c r="AA56" s="2"/>
      <c r="AB56" s="9">
        <v>1</v>
      </c>
      <c r="AC56" s="2"/>
      <c r="AD56" s="2">
        <v>6.9142039961150958</v>
      </c>
      <c r="AE56" s="2">
        <v>8.0572850924583292</v>
      </c>
      <c r="AF56" s="2">
        <v>1.1430810963432334</v>
      </c>
      <c r="AG56" s="2">
        <v>1.255024224429991</v>
      </c>
      <c r="AH56" s="60"/>
      <c r="AI56" s="60"/>
      <c r="AJ56" s="60">
        <v>0.30023843655618349</v>
      </c>
      <c r="AK56" s="60"/>
      <c r="AL56" s="60"/>
      <c r="AM56" s="60"/>
      <c r="AN56" s="60"/>
      <c r="AO56" s="60">
        <v>1.1547516278191827</v>
      </c>
      <c r="AP56" s="60"/>
      <c r="AQ56" s="60"/>
      <c r="AR56" s="60"/>
      <c r="AS56" s="60"/>
      <c r="AT56" s="60">
        <v>6.1715190022890534</v>
      </c>
      <c r="AU56" s="60"/>
      <c r="AV56" s="60"/>
      <c r="AW56" s="60"/>
      <c r="AX56" s="60"/>
      <c r="AY56" s="60">
        <v>1.0239416207793717</v>
      </c>
      <c r="AZ56" s="60"/>
      <c r="BA56" s="60"/>
      <c r="BB56" s="60"/>
      <c r="BC56" s="60"/>
      <c r="BD56" s="60"/>
      <c r="BE56" s="60"/>
      <c r="BF56" s="60"/>
      <c r="BG56" s="60"/>
      <c r="BH56" s="1">
        <v>25</v>
      </c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/>
      <c r="CQ56" s="61"/>
      <c r="CR56" s="61"/>
      <c r="CS56" s="61"/>
      <c r="CT56" s="61"/>
      <c r="CU56" s="61"/>
      <c r="CV56" s="61"/>
      <c r="CW56" s="61"/>
      <c r="CX56" s="61"/>
      <c r="CY56" s="61"/>
      <c r="CZ56" s="61"/>
      <c r="DA56" s="61"/>
      <c r="DB56" s="61"/>
      <c r="DC56" s="61"/>
      <c r="DD56" s="61"/>
      <c r="DE56" s="61"/>
      <c r="DF56" s="61"/>
      <c r="DG56" s="61"/>
      <c r="DH56" s="61"/>
      <c r="DI56" s="61"/>
      <c r="DJ56" s="61"/>
      <c r="DK56" s="61"/>
      <c r="DL56" s="61"/>
      <c r="DM56" s="61"/>
      <c r="DN56" s="61"/>
      <c r="DO56" s="61"/>
      <c r="DP56" s="61"/>
      <c r="DQ56" s="61"/>
      <c r="DR56" s="61"/>
      <c r="DS56" s="61"/>
      <c r="DT56" s="61"/>
    </row>
    <row r="57" spans="1:124" s="9" customFormat="1" ht="15.75" customHeight="1">
      <c r="A57" s="2">
        <v>12</v>
      </c>
      <c r="B57" s="2">
        <v>1</v>
      </c>
      <c r="C57" s="2" t="s">
        <v>35</v>
      </c>
      <c r="D57" s="2" t="s">
        <v>25</v>
      </c>
      <c r="E57" s="2" t="s">
        <v>66</v>
      </c>
      <c r="F57" s="2"/>
      <c r="G57" s="2">
        <v>0.3</v>
      </c>
      <c r="H57" s="2">
        <v>0.3</v>
      </c>
      <c r="I57" s="2">
        <v>3651</v>
      </c>
      <c r="J57" s="2">
        <v>4846</v>
      </c>
      <c r="K57" s="2"/>
      <c r="L57" s="2">
        <v>7398</v>
      </c>
      <c r="M57" s="2">
        <v>6.82</v>
      </c>
      <c r="N57" s="2">
        <v>8.9139999999999997</v>
      </c>
      <c r="O57" s="2">
        <v>2.093</v>
      </c>
      <c r="P57" s="2"/>
      <c r="Q57" s="2">
        <v>1.3660000000000001</v>
      </c>
      <c r="R57" s="2">
        <v>1</v>
      </c>
      <c r="S57" s="2">
        <v>0</v>
      </c>
      <c r="T57" s="2">
        <v>0</v>
      </c>
      <c r="U57" s="2"/>
      <c r="V57" s="2">
        <v>0</v>
      </c>
      <c r="W57" s="2"/>
      <c r="X57" s="47">
        <f t="shared" ref="X57:X61" si="4">1440*IF(Y57=Y$56,(Z57-Z$56),((0.999-Z$56)+Z57))</f>
        <v>8.2666666666666266</v>
      </c>
      <c r="Y57" s="58">
        <v>43882</v>
      </c>
      <c r="Z57" s="59">
        <v>0.56578703703703703</v>
      </c>
      <c r="AA57" s="2"/>
      <c r="AB57" s="9">
        <v>1</v>
      </c>
      <c r="AC57" s="2"/>
      <c r="AD57" s="2">
        <v>6.9349943043415241</v>
      </c>
      <c r="AE57" s="2">
        <v>8.1508670427688017</v>
      </c>
      <c r="AF57" s="2">
        <v>1.2158727384272776</v>
      </c>
      <c r="AG57" s="2">
        <v>1.2679410702952463</v>
      </c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1">
        <v>26</v>
      </c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1"/>
      <c r="DJ57" s="61"/>
      <c r="DK57" s="61"/>
      <c r="DL57" s="61"/>
      <c r="DM57" s="61"/>
      <c r="DN57" s="61"/>
      <c r="DO57" s="61"/>
      <c r="DP57" s="61"/>
      <c r="DQ57" s="61"/>
      <c r="DR57" s="61"/>
      <c r="DS57" s="61"/>
      <c r="DT57" s="61"/>
    </row>
    <row r="58" spans="1:124" s="9" customFormat="1" ht="15.75" customHeight="1">
      <c r="A58" s="2">
        <v>41</v>
      </c>
      <c r="B58" s="2">
        <v>1</v>
      </c>
      <c r="C58" s="2" t="s">
        <v>35</v>
      </c>
      <c r="D58" s="2" t="s">
        <v>25</v>
      </c>
      <c r="E58" s="2" t="s">
        <v>66</v>
      </c>
      <c r="F58" s="2"/>
      <c r="G58" s="2">
        <v>0.3</v>
      </c>
      <c r="H58" s="2">
        <v>0.3</v>
      </c>
      <c r="I58" s="2">
        <v>3465</v>
      </c>
      <c r="J58" s="2">
        <v>4525</v>
      </c>
      <c r="K58" s="2"/>
      <c r="L58" s="2">
        <v>7374</v>
      </c>
      <c r="M58" s="2">
        <v>6.4809999999999999</v>
      </c>
      <c r="N58" s="2">
        <v>8.3290000000000006</v>
      </c>
      <c r="O58" s="2">
        <v>1.8480000000000001</v>
      </c>
      <c r="P58" s="2"/>
      <c r="Q58" s="2">
        <v>1.3620000000000001</v>
      </c>
      <c r="R58" s="2">
        <v>1</v>
      </c>
      <c r="S58" s="2">
        <v>0</v>
      </c>
      <c r="T58" s="2">
        <v>0</v>
      </c>
      <c r="U58" s="2"/>
      <c r="V58" s="2">
        <v>0</v>
      </c>
      <c r="W58" s="2"/>
      <c r="X58" s="47">
        <f t="shared" si="4"/>
        <v>327.83333333333331</v>
      </c>
      <c r="Y58" s="58">
        <v>43882</v>
      </c>
      <c r="Z58" s="59">
        <v>0.78770833333333334</v>
      </c>
      <c r="AA58" s="2"/>
      <c r="AB58" s="9">
        <v>1</v>
      </c>
      <c r="AC58" s="2"/>
      <c r="AD58" s="2">
        <v>6.5834490925128328</v>
      </c>
      <c r="AE58" s="2">
        <v>7.6144419347391281</v>
      </c>
      <c r="AF58" s="2">
        <v>1.0309928422262953</v>
      </c>
      <c r="AG58" s="2">
        <v>1.2638620663377973</v>
      </c>
      <c r="AH58" s="60"/>
      <c r="AI58" s="60"/>
      <c r="AJ58" s="60">
        <v>2.2425631490665059</v>
      </c>
      <c r="AK58" s="60"/>
      <c r="AL58" s="60"/>
      <c r="AM58" s="60"/>
      <c r="AN58" s="60"/>
      <c r="AO58" s="60">
        <v>0.45981766265210205</v>
      </c>
      <c r="AP58" s="60"/>
      <c r="AQ58" s="60"/>
      <c r="AR58" s="60"/>
      <c r="AS58" s="60"/>
      <c r="AT58" s="60">
        <v>11.728199494440966</v>
      </c>
      <c r="AU58" s="60"/>
      <c r="AV58" s="60"/>
      <c r="AW58" s="60"/>
      <c r="AX58" s="60"/>
      <c r="AY58" s="60">
        <v>1.0301281510330156</v>
      </c>
      <c r="AZ58" s="60"/>
      <c r="BA58" s="60"/>
      <c r="BB58" s="60"/>
      <c r="BC58" s="60">
        <v>6.6581051993259148</v>
      </c>
      <c r="BD58" s="60">
        <v>7.6319885504223421</v>
      </c>
      <c r="BE58" s="60">
        <v>0.97388335109642732</v>
      </c>
      <c r="BF58" s="60">
        <v>1.2704054685195385</v>
      </c>
      <c r="BG58" s="60"/>
      <c r="BH58" s="1">
        <v>27</v>
      </c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/>
      <c r="CQ58" s="61"/>
      <c r="CR58" s="61"/>
      <c r="CS58" s="61"/>
      <c r="CT58" s="61"/>
      <c r="CU58" s="61"/>
      <c r="CV58" s="61"/>
      <c r="CW58" s="61"/>
      <c r="CX58" s="61"/>
      <c r="CY58" s="61"/>
      <c r="CZ58" s="61"/>
      <c r="DA58" s="61"/>
      <c r="DB58" s="61"/>
      <c r="DC58" s="61"/>
      <c r="DD58" s="61"/>
      <c r="DE58" s="61"/>
      <c r="DF58" s="61"/>
      <c r="DG58" s="61"/>
      <c r="DH58" s="61"/>
      <c r="DI58" s="61"/>
      <c r="DJ58" s="61"/>
      <c r="DK58" s="61"/>
      <c r="DL58" s="61"/>
      <c r="DM58" s="61"/>
      <c r="DN58" s="61"/>
      <c r="DO58" s="61"/>
      <c r="DP58" s="61"/>
      <c r="DQ58" s="61"/>
      <c r="DR58" s="61"/>
      <c r="DS58" s="61"/>
      <c r="DT58" s="61"/>
    </row>
    <row r="59" spans="1:124" s="9" customFormat="1" ht="15.75" customHeight="1">
      <c r="A59" s="2">
        <v>42</v>
      </c>
      <c r="B59" s="2">
        <v>1</v>
      </c>
      <c r="C59" s="2" t="s">
        <v>35</v>
      </c>
      <c r="D59" s="2" t="s">
        <v>25</v>
      </c>
      <c r="E59" s="2" t="s">
        <v>66</v>
      </c>
      <c r="F59" s="2"/>
      <c r="G59" s="2">
        <v>0.3</v>
      </c>
      <c r="H59" s="2">
        <v>0.3</v>
      </c>
      <c r="I59" s="2">
        <v>3544</v>
      </c>
      <c r="J59" s="2">
        <v>4546</v>
      </c>
      <c r="K59" s="2"/>
      <c r="L59" s="2">
        <v>7451</v>
      </c>
      <c r="M59" s="2">
        <v>6.625</v>
      </c>
      <c r="N59" s="2">
        <v>8.3670000000000009</v>
      </c>
      <c r="O59" s="2">
        <v>1.7430000000000001</v>
      </c>
      <c r="P59" s="2"/>
      <c r="Q59" s="2">
        <v>1.375</v>
      </c>
      <c r="R59" s="2">
        <v>1</v>
      </c>
      <c r="S59" s="2">
        <v>0</v>
      </c>
      <c r="T59" s="2">
        <v>0</v>
      </c>
      <c r="U59" s="2"/>
      <c r="V59" s="2">
        <v>0</v>
      </c>
      <c r="W59" s="2"/>
      <c r="X59" s="47">
        <f t="shared" si="4"/>
        <v>336.04999999999995</v>
      </c>
      <c r="Y59" s="58">
        <v>43882</v>
      </c>
      <c r="Z59" s="59">
        <v>0.79341435185185183</v>
      </c>
      <c r="AA59" s="2"/>
      <c r="AB59" s="9">
        <v>1</v>
      </c>
      <c r="AC59" s="2"/>
      <c r="AD59" s="2">
        <v>6.7327613061389968</v>
      </c>
      <c r="AE59" s="2">
        <v>7.6495351661055562</v>
      </c>
      <c r="AF59" s="2">
        <v>0.91677385996655936</v>
      </c>
      <c r="AG59" s="2">
        <v>1.2769488707012799</v>
      </c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1">
        <v>28</v>
      </c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</row>
    <row r="60" spans="1:124" s="9" customFormat="1" ht="15.75" customHeight="1">
      <c r="A60" s="2">
        <v>73</v>
      </c>
      <c r="B60" s="2">
        <v>1</v>
      </c>
      <c r="C60" s="2" t="s">
        <v>35</v>
      </c>
      <c r="D60" s="2" t="s">
        <v>25</v>
      </c>
      <c r="E60" s="2" t="s">
        <v>66</v>
      </c>
      <c r="F60" s="2"/>
      <c r="G60" s="2">
        <v>0.3</v>
      </c>
      <c r="H60" s="2">
        <v>0.3</v>
      </c>
      <c r="I60" s="2">
        <v>3578</v>
      </c>
      <c r="J60" s="2">
        <v>4523</v>
      </c>
      <c r="K60" s="2"/>
      <c r="L60" s="2">
        <v>7384</v>
      </c>
      <c r="M60" s="2">
        <v>6.6870000000000003</v>
      </c>
      <c r="N60" s="2">
        <v>8.3260000000000005</v>
      </c>
      <c r="O60" s="2">
        <v>1.6379999999999999</v>
      </c>
      <c r="P60" s="2"/>
      <c r="Q60" s="2">
        <v>1.3640000000000001</v>
      </c>
      <c r="R60" s="2">
        <v>1</v>
      </c>
      <c r="S60" s="2">
        <v>0</v>
      </c>
      <c r="T60" s="2">
        <v>0</v>
      </c>
      <c r="U60" s="2"/>
      <c r="V60" s="2">
        <v>0</v>
      </c>
      <c r="W60" s="2"/>
      <c r="X60" s="47">
        <f t="shared" si="4"/>
        <v>677.79333333333329</v>
      </c>
      <c r="Y60" s="58">
        <v>43883</v>
      </c>
      <c r="Z60" s="59">
        <v>3.1736111111111111E-2</v>
      </c>
      <c r="AA60" s="2"/>
      <c r="AB60" s="9">
        <v>1</v>
      </c>
      <c r="AC60" s="2"/>
      <c r="AD60" s="2">
        <v>6.7970222588388651</v>
      </c>
      <c r="AE60" s="2">
        <v>7.6110997222280421</v>
      </c>
      <c r="AF60" s="2">
        <v>0.81407746338917697</v>
      </c>
      <c r="AG60" s="2">
        <v>1.2655616513200678</v>
      </c>
      <c r="AH60" s="60"/>
      <c r="AI60" s="60"/>
      <c r="AJ60" s="60">
        <v>1.7673025019776192</v>
      </c>
      <c r="AK60" s="60"/>
      <c r="AL60" s="60"/>
      <c r="AM60" s="60"/>
      <c r="AN60" s="60"/>
      <c r="AO60" s="60">
        <v>0.26382163206547371</v>
      </c>
      <c r="AP60" s="60"/>
      <c r="AQ60" s="60"/>
      <c r="AR60" s="60"/>
      <c r="AS60" s="60"/>
      <c r="AT60" s="60">
        <v>11.465958108801621</v>
      </c>
      <c r="AU60" s="60"/>
      <c r="AV60" s="60"/>
      <c r="AW60" s="60"/>
      <c r="AX60" s="60"/>
      <c r="AY60" s="60">
        <v>0.37532012029937989</v>
      </c>
      <c r="AZ60" s="60"/>
      <c r="BA60" s="60"/>
      <c r="BB60" s="60"/>
      <c r="BC60" s="60">
        <v>6.7374863761904571</v>
      </c>
      <c r="BD60" s="60">
        <v>7.6010730846947769</v>
      </c>
      <c r="BE60" s="60">
        <v>0.86358670850431896</v>
      </c>
      <c r="BF60" s="60">
        <v>1.2679410702952465</v>
      </c>
      <c r="BG60" s="60"/>
      <c r="BH60" s="1">
        <v>29</v>
      </c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</row>
    <row r="61" spans="1:124" s="9" customFormat="1" ht="15.75" customHeight="1">
      <c r="A61" s="2">
        <v>74</v>
      </c>
      <c r="B61" s="2">
        <v>1</v>
      </c>
      <c r="C61" s="2" t="s">
        <v>35</v>
      </c>
      <c r="D61" s="2" t="s">
        <v>25</v>
      </c>
      <c r="E61" s="2" t="s">
        <v>66</v>
      </c>
      <c r="F61" s="2"/>
      <c r="G61" s="2">
        <v>0.3</v>
      </c>
      <c r="H61" s="2">
        <v>0.3</v>
      </c>
      <c r="I61" s="2">
        <v>3515</v>
      </c>
      <c r="J61" s="2">
        <v>4511</v>
      </c>
      <c r="K61" s="2"/>
      <c r="L61" s="2">
        <v>7412</v>
      </c>
      <c r="M61" s="2">
        <v>6.5720000000000001</v>
      </c>
      <c r="N61" s="2">
        <v>8.3030000000000008</v>
      </c>
      <c r="O61" s="2">
        <v>1.7310000000000001</v>
      </c>
      <c r="P61" s="2"/>
      <c r="Q61" s="2">
        <v>1.3680000000000001</v>
      </c>
      <c r="R61" s="2">
        <v>1</v>
      </c>
      <c r="S61" s="2">
        <v>0</v>
      </c>
      <c r="T61" s="2">
        <v>0</v>
      </c>
      <c r="U61" s="2"/>
      <c r="V61" s="2">
        <v>0</v>
      </c>
      <c r="W61" s="2"/>
      <c r="X61" s="47">
        <f t="shared" si="4"/>
        <v>686.14333333333332</v>
      </c>
      <c r="Y61" s="58">
        <v>43883</v>
      </c>
      <c r="Z61" s="59">
        <v>3.7534722222222219E-2</v>
      </c>
      <c r="AA61" s="2"/>
      <c r="AB61" s="9">
        <v>1</v>
      </c>
      <c r="AC61" s="2"/>
      <c r="AD61" s="2">
        <v>6.6779504935420499</v>
      </c>
      <c r="AE61" s="2">
        <v>7.5910464471615109</v>
      </c>
      <c r="AF61" s="2">
        <v>0.91309595361946094</v>
      </c>
      <c r="AG61" s="2">
        <v>1.2703204892704252</v>
      </c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1">
        <v>30</v>
      </c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</row>
    <row r="62" spans="1:124" s="9" customFormat="1" ht="15.75" customHeight="1">
      <c r="A62" s="2">
        <v>11</v>
      </c>
      <c r="B62" s="2">
        <v>1</v>
      </c>
      <c r="C62" s="2" t="s">
        <v>35</v>
      </c>
      <c r="D62" s="2" t="s">
        <v>25</v>
      </c>
      <c r="E62" s="2" t="s">
        <v>66</v>
      </c>
      <c r="F62" s="2"/>
      <c r="G62" s="2">
        <v>0.3</v>
      </c>
      <c r="H62" s="2">
        <v>0.3</v>
      </c>
      <c r="I62" s="2">
        <v>3247</v>
      </c>
      <c r="J62" s="2">
        <v>4962</v>
      </c>
      <c r="K62" s="2"/>
      <c r="L62" s="2">
        <v>7740</v>
      </c>
      <c r="M62" s="2">
        <v>6.085</v>
      </c>
      <c r="N62" s="2">
        <v>9.125</v>
      </c>
      <c r="O62" s="2">
        <v>3.04</v>
      </c>
      <c r="P62" s="2"/>
      <c r="Q62" s="2">
        <v>1.425</v>
      </c>
      <c r="R62" s="2">
        <v>1</v>
      </c>
      <c r="S62" s="2">
        <v>0</v>
      </c>
      <c r="T62" s="2">
        <v>0</v>
      </c>
      <c r="U62" s="2"/>
      <c r="V62" s="2">
        <v>0</v>
      </c>
      <c r="W62" s="2"/>
      <c r="X62" s="47">
        <f>1440*IF(Y62=Y$62,(Z62-Z$62),((0.999-Z$62)+Z62))</f>
        <v>0</v>
      </c>
      <c r="Y62" s="58">
        <v>43885</v>
      </c>
      <c r="Z62" s="59">
        <v>0.74026620370370377</v>
      </c>
      <c r="AA62" s="2"/>
      <c r="AB62" s="9">
        <v>1</v>
      </c>
      <c r="AC62" s="2"/>
      <c r="AD62" s="2">
        <v>7.2043490295743862</v>
      </c>
      <c r="AE62" s="2">
        <v>8.5278307647089306</v>
      </c>
      <c r="AF62" s="2">
        <v>1.3234817351345445</v>
      </c>
      <c r="AG62" s="2">
        <v>1.2155028419116933</v>
      </c>
      <c r="AH62" s="60"/>
      <c r="AI62" s="60"/>
      <c r="AJ62" s="60">
        <v>0.81844340951510897</v>
      </c>
      <c r="AK62" s="60"/>
      <c r="AL62" s="60"/>
      <c r="AM62" s="60"/>
      <c r="AN62" s="60"/>
      <c r="AO62" s="60">
        <v>6.0175403490228936E-2</v>
      </c>
      <c r="AP62" s="60"/>
      <c r="AQ62" s="60"/>
      <c r="AR62" s="60"/>
      <c r="AS62" s="60"/>
      <c r="AT62" s="60">
        <v>4.7112250531403284</v>
      </c>
      <c r="AU62" s="60"/>
      <c r="AV62" s="60"/>
      <c r="AW62" s="60"/>
      <c r="AX62" s="60"/>
      <c r="AY62" s="60">
        <v>0.60384785593008683</v>
      </c>
      <c r="AZ62" s="60"/>
      <c r="BA62" s="60"/>
      <c r="BB62" s="60"/>
      <c r="BC62" s="60"/>
      <c r="BD62" s="60"/>
      <c r="BE62" s="60"/>
      <c r="BF62" s="60"/>
      <c r="BG62" s="60"/>
      <c r="BH62" s="1">
        <v>31</v>
      </c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/>
      <c r="DA62" s="61"/>
      <c r="DB62" s="61"/>
      <c r="DC62" s="61"/>
      <c r="DD62" s="61"/>
      <c r="DE62" s="61"/>
      <c r="DF62" s="61"/>
      <c r="DG62" s="61"/>
      <c r="DH62" s="61"/>
      <c r="DI62" s="61"/>
      <c r="DJ62" s="61"/>
      <c r="DK62" s="61"/>
      <c r="DL62" s="61"/>
      <c r="DM62" s="61"/>
      <c r="DN62" s="61"/>
      <c r="DO62" s="61"/>
      <c r="DP62" s="61"/>
      <c r="DQ62" s="61"/>
      <c r="DR62" s="61"/>
      <c r="DS62" s="61"/>
      <c r="DT62" s="61"/>
    </row>
    <row r="63" spans="1:124" s="9" customFormat="1" ht="15.75" customHeight="1">
      <c r="A63" s="2">
        <v>12</v>
      </c>
      <c r="B63" s="2">
        <v>1</v>
      </c>
      <c r="C63" s="2" t="s">
        <v>35</v>
      </c>
      <c r="D63" s="2" t="s">
        <v>25</v>
      </c>
      <c r="E63" s="2" t="s">
        <v>66</v>
      </c>
      <c r="F63" s="2"/>
      <c r="G63" s="2">
        <v>0.3</v>
      </c>
      <c r="H63" s="2">
        <v>0.3</v>
      </c>
      <c r="I63" s="2">
        <v>3220</v>
      </c>
      <c r="J63" s="2">
        <v>4965</v>
      </c>
      <c r="K63" s="2"/>
      <c r="L63" s="2">
        <v>7787</v>
      </c>
      <c r="M63" s="2">
        <v>6.0369999999999999</v>
      </c>
      <c r="N63" s="2">
        <v>9.1310000000000002</v>
      </c>
      <c r="O63" s="2">
        <v>3.0939999999999999</v>
      </c>
      <c r="P63" s="2"/>
      <c r="Q63" s="2">
        <v>1.4330000000000001</v>
      </c>
      <c r="R63" s="2">
        <v>1</v>
      </c>
      <c r="S63" s="2">
        <v>0</v>
      </c>
      <c r="T63" s="2">
        <v>0</v>
      </c>
      <c r="U63" s="2"/>
      <c r="V63" s="2">
        <v>0</v>
      </c>
      <c r="W63" s="2"/>
      <c r="X63" s="47">
        <f t="shared" ref="X63:X67" si="5">1440*IF(Y63=Y$62,(Z63-Z$62),((0.999-Z$62)+Z63))</f>
        <v>8.0666666666665954</v>
      </c>
      <c r="Y63" s="58">
        <v>43885</v>
      </c>
      <c r="Z63" s="59">
        <v>0.74586805555555558</v>
      </c>
      <c r="AA63" s="2"/>
      <c r="AB63" s="9">
        <v>1</v>
      </c>
      <c r="AC63" s="2"/>
      <c r="AD63" s="2">
        <v>7.1456258178713883</v>
      </c>
      <c r="AE63" s="2">
        <v>8.5329639657427752</v>
      </c>
      <c r="AF63" s="2">
        <v>1.3873381478713869</v>
      </c>
      <c r="AG63" s="2">
        <v>1.2228648574478305</v>
      </c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1">
        <v>32</v>
      </c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1"/>
      <c r="DJ63" s="61"/>
      <c r="DK63" s="61"/>
      <c r="DL63" s="61"/>
      <c r="DM63" s="61"/>
      <c r="DN63" s="61"/>
      <c r="DO63" s="61"/>
      <c r="DP63" s="61"/>
      <c r="DQ63" s="61"/>
      <c r="DR63" s="61"/>
      <c r="DS63" s="61"/>
      <c r="DT63" s="61"/>
    </row>
    <row r="64" spans="1:124" s="9" customFormat="1" ht="15.75" customHeight="1">
      <c r="A64" s="2">
        <v>41</v>
      </c>
      <c r="B64" s="2">
        <v>1</v>
      </c>
      <c r="C64" s="2" t="s">
        <v>35</v>
      </c>
      <c r="D64" s="2" t="s">
        <v>25</v>
      </c>
      <c r="E64" s="2" t="s">
        <v>66</v>
      </c>
      <c r="F64" s="2"/>
      <c r="G64" s="2">
        <v>0.3</v>
      </c>
      <c r="H64" s="2">
        <v>0.3</v>
      </c>
      <c r="I64" s="2">
        <v>3172</v>
      </c>
      <c r="J64" s="2">
        <v>4730</v>
      </c>
      <c r="K64" s="2"/>
      <c r="L64" s="2">
        <v>7521</v>
      </c>
      <c r="M64" s="2">
        <v>5.9489999999999998</v>
      </c>
      <c r="N64" s="2">
        <v>8.702</v>
      </c>
      <c r="O64" s="2">
        <v>2.7530000000000001</v>
      </c>
      <c r="P64" s="2"/>
      <c r="Q64" s="2">
        <v>1.387</v>
      </c>
      <c r="R64" s="2">
        <v>1</v>
      </c>
      <c r="S64" s="2">
        <v>0</v>
      </c>
      <c r="T64" s="2">
        <v>0</v>
      </c>
      <c r="U64" s="2"/>
      <c r="V64" s="2">
        <v>0</v>
      </c>
      <c r="W64" s="2"/>
      <c r="X64" s="47">
        <f t="shared" si="5"/>
        <v>331.16666666666657</v>
      </c>
      <c r="Y64" s="58">
        <v>43885</v>
      </c>
      <c r="Z64" s="59">
        <v>0.97024305555555557</v>
      </c>
      <c r="AA64" s="2"/>
      <c r="AB64" s="9">
        <v>1</v>
      </c>
      <c r="AC64" s="2"/>
      <c r="AD64" s="2">
        <v>7.0412289970660558</v>
      </c>
      <c r="AE64" s="2">
        <v>8.1308632180916369</v>
      </c>
      <c r="AF64" s="2">
        <v>1.0896342210255812</v>
      </c>
      <c r="AG64" s="2">
        <v>1.1811989822858622</v>
      </c>
      <c r="AH64" s="60"/>
      <c r="AI64" s="60"/>
      <c r="AJ64" s="60">
        <v>0.18550321715759732</v>
      </c>
      <c r="AK64" s="60"/>
      <c r="AL64" s="60"/>
      <c r="AM64" s="60"/>
      <c r="AN64" s="60"/>
      <c r="AO64" s="60">
        <v>0.29418404557125255</v>
      </c>
      <c r="AP64" s="60"/>
      <c r="AQ64" s="60"/>
      <c r="AR64" s="60"/>
      <c r="AS64" s="60"/>
      <c r="AT64" s="60">
        <v>3.3393486312947234</v>
      </c>
      <c r="AU64" s="60"/>
      <c r="AV64" s="60"/>
      <c r="AW64" s="60"/>
      <c r="AX64" s="60"/>
      <c r="AY64" s="60">
        <v>0.60815046818849761</v>
      </c>
      <c r="AZ64" s="60"/>
      <c r="BA64" s="60"/>
      <c r="BB64" s="60"/>
      <c r="BC64" s="60">
        <v>7.0347041957657233</v>
      </c>
      <c r="BD64" s="60">
        <v>8.142840687170608</v>
      </c>
      <c r="BE64" s="60">
        <v>1.1081364914048843</v>
      </c>
      <c r="BF64" s="60">
        <v>1.1848016707397164</v>
      </c>
      <c r="BG64" s="60"/>
      <c r="BH64" s="1">
        <v>33</v>
      </c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/>
      <c r="CZ64" s="61"/>
      <c r="DA64" s="61"/>
      <c r="DB64" s="61"/>
      <c r="DC64" s="61"/>
      <c r="DD64" s="61"/>
      <c r="DE64" s="61"/>
      <c r="DF64" s="61"/>
      <c r="DG64" s="61"/>
      <c r="DH64" s="61"/>
      <c r="DI64" s="61"/>
      <c r="DJ64" s="61"/>
      <c r="DK64" s="61"/>
      <c r="DL64" s="61"/>
      <c r="DM64" s="61"/>
      <c r="DN64" s="61"/>
      <c r="DO64" s="61"/>
      <c r="DP64" s="61"/>
      <c r="DQ64" s="61"/>
      <c r="DR64" s="61"/>
      <c r="DS64" s="61"/>
      <c r="DT64" s="61"/>
    </row>
    <row r="65" spans="1:124" s="9" customFormat="1" ht="15.75" customHeight="1">
      <c r="A65" s="2">
        <v>42</v>
      </c>
      <c r="B65" s="2">
        <v>1</v>
      </c>
      <c r="C65" s="2" t="s">
        <v>35</v>
      </c>
      <c r="D65" s="2" t="s">
        <v>25</v>
      </c>
      <c r="E65" s="2" t="s">
        <v>66</v>
      </c>
      <c r="F65" s="2"/>
      <c r="G65" s="2">
        <v>0.3</v>
      </c>
      <c r="H65" s="2">
        <v>0.3</v>
      </c>
      <c r="I65" s="2">
        <v>3166</v>
      </c>
      <c r="J65" s="2">
        <v>4744</v>
      </c>
      <c r="K65" s="2"/>
      <c r="L65" s="2">
        <v>7567</v>
      </c>
      <c r="M65" s="2">
        <v>5.9379999999999997</v>
      </c>
      <c r="N65" s="2">
        <v>8.7279999999999998</v>
      </c>
      <c r="O65" s="2">
        <v>2.79</v>
      </c>
      <c r="P65" s="2"/>
      <c r="Q65" s="2">
        <v>1.395</v>
      </c>
      <c r="R65" s="2">
        <v>1</v>
      </c>
      <c r="S65" s="2">
        <v>0</v>
      </c>
      <c r="T65" s="2">
        <v>0</v>
      </c>
      <c r="U65" s="2"/>
      <c r="V65" s="2">
        <v>0</v>
      </c>
      <c r="W65" s="2"/>
      <c r="X65" s="47">
        <f t="shared" si="5"/>
        <v>339.33333333333337</v>
      </c>
      <c r="Y65" s="58">
        <v>43885</v>
      </c>
      <c r="Z65" s="59">
        <v>0.97591435185185194</v>
      </c>
      <c r="AA65" s="2"/>
      <c r="AB65" s="9">
        <v>1</v>
      </c>
      <c r="AC65" s="2"/>
      <c r="AD65" s="2">
        <v>7.0281793944653899</v>
      </c>
      <c r="AE65" s="2">
        <v>8.1548181562495774</v>
      </c>
      <c r="AF65" s="2">
        <v>1.1266387617841875</v>
      </c>
      <c r="AG65" s="2">
        <v>1.1884043591935709</v>
      </c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1">
        <v>34</v>
      </c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1"/>
      <c r="DJ65" s="61"/>
      <c r="DK65" s="61"/>
      <c r="DL65" s="61"/>
      <c r="DM65" s="61"/>
      <c r="DN65" s="61"/>
      <c r="DO65" s="61"/>
      <c r="DP65" s="61"/>
      <c r="DQ65" s="61"/>
      <c r="DR65" s="61"/>
      <c r="DS65" s="61"/>
      <c r="DT65" s="61"/>
    </row>
    <row r="66" spans="1:124" s="9" customFormat="1" ht="15.75" customHeight="1">
      <c r="A66" s="2">
        <v>73</v>
      </c>
      <c r="B66" s="2">
        <v>1</v>
      </c>
      <c r="C66" s="2" t="s">
        <v>35</v>
      </c>
      <c r="D66" s="2" t="s">
        <v>25</v>
      </c>
      <c r="E66" s="2" t="s">
        <v>66</v>
      </c>
      <c r="F66" s="2"/>
      <c r="G66" s="2">
        <v>0.3</v>
      </c>
      <c r="H66" s="2">
        <v>0.3</v>
      </c>
      <c r="I66" s="2">
        <v>3117</v>
      </c>
      <c r="J66" s="2">
        <v>4780</v>
      </c>
      <c r="K66" s="2"/>
      <c r="L66" s="2">
        <v>7545</v>
      </c>
      <c r="M66" s="2">
        <v>5.85</v>
      </c>
      <c r="N66" s="2">
        <v>8.7929999999999993</v>
      </c>
      <c r="O66" s="2">
        <v>2.944</v>
      </c>
      <c r="P66" s="2"/>
      <c r="Q66" s="2">
        <v>1.391</v>
      </c>
      <c r="R66" s="2">
        <v>1</v>
      </c>
      <c r="S66" s="2">
        <v>0</v>
      </c>
      <c r="T66" s="2">
        <v>0</v>
      </c>
      <c r="U66" s="2"/>
      <c r="V66" s="2">
        <v>0</v>
      </c>
      <c r="W66" s="2"/>
      <c r="X66" s="47">
        <f t="shared" si="5"/>
        <v>682.3266666666666</v>
      </c>
      <c r="Y66" s="58">
        <v>43886</v>
      </c>
      <c r="Z66" s="59">
        <v>0.21510416666666665</v>
      </c>
      <c r="AA66" s="2"/>
      <c r="AB66" s="9">
        <v>1</v>
      </c>
      <c r="AC66" s="2"/>
      <c r="AD66" s="2">
        <v>6.9216076398932787</v>
      </c>
      <c r="AE66" s="2">
        <v>8.2164165686557098</v>
      </c>
      <c r="AF66" s="2">
        <v>1.2948089287624311</v>
      </c>
      <c r="AG66" s="2">
        <v>1.1849583093681446</v>
      </c>
      <c r="AH66" s="60"/>
      <c r="AI66" s="60"/>
      <c r="AJ66" s="60">
        <v>4.7546810761999456</v>
      </c>
      <c r="AK66" s="60"/>
      <c r="AL66" s="60"/>
      <c r="AM66" s="60"/>
      <c r="AN66" s="60"/>
      <c r="AO66" s="60">
        <v>0.60210625292076692</v>
      </c>
      <c r="AP66" s="60"/>
      <c r="AQ66" s="60"/>
      <c r="AR66" s="60"/>
      <c r="AS66" s="60"/>
      <c r="AT66" s="60">
        <v>24.976394160880773</v>
      </c>
      <c r="AU66" s="60"/>
      <c r="AV66" s="60"/>
      <c r="AW66" s="60"/>
      <c r="AX66" s="60"/>
      <c r="AY66" s="60">
        <v>0.6587686844265801</v>
      </c>
      <c r="AZ66" s="60"/>
      <c r="BA66" s="60"/>
      <c r="BB66" s="60"/>
      <c r="BC66" s="60">
        <v>7.0901650068185553</v>
      </c>
      <c r="BD66" s="60">
        <v>8.2412270403192895</v>
      </c>
      <c r="BE66" s="60">
        <v>1.1510620335007347</v>
      </c>
      <c r="BF66" s="60">
        <v>1.1888742750788561</v>
      </c>
      <c r="BG66" s="60"/>
      <c r="BH66" s="1">
        <v>35</v>
      </c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/>
      <c r="CZ66" s="61"/>
      <c r="DA66" s="61"/>
      <c r="DB66" s="61"/>
      <c r="DC66" s="61"/>
      <c r="DD66" s="61"/>
      <c r="DE66" s="61"/>
      <c r="DF66" s="61"/>
      <c r="DG66" s="61"/>
      <c r="DH66" s="61"/>
      <c r="DI66" s="61"/>
      <c r="DJ66" s="61"/>
      <c r="DK66" s="61"/>
      <c r="DL66" s="61"/>
      <c r="DM66" s="61"/>
      <c r="DN66" s="61"/>
      <c r="DO66" s="61"/>
      <c r="DP66" s="61"/>
      <c r="DQ66" s="61"/>
      <c r="DR66" s="61"/>
      <c r="DS66" s="61"/>
      <c r="DT66" s="61"/>
    </row>
    <row r="67" spans="1:124" s="9" customFormat="1" ht="15.75" customHeight="1">
      <c r="A67" s="2">
        <v>74</v>
      </c>
      <c r="B67" s="2">
        <v>1</v>
      </c>
      <c r="C67" s="2" t="s">
        <v>35</v>
      </c>
      <c r="D67" s="2" t="s">
        <v>25</v>
      </c>
      <c r="E67" s="2" t="s">
        <v>66</v>
      </c>
      <c r="F67" s="2"/>
      <c r="G67" s="2">
        <v>0.3</v>
      </c>
      <c r="H67" s="2">
        <v>0.3</v>
      </c>
      <c r="I67" s="2">
        <v>3272</v>
      </c>
      <c r="J67" s="2">
        <v>4809</v>
      </c>
      <c r="K67" s="2"/>
      <c r="L67" s="2">
        <v>7595</v>
      </c>
      <c r="M67" s="2">
        <v>6.1310000000000002</v>
      </c>
      <c r="N67" s="2">
        <v>8.8460000000000001</v>
      </c>
      <c r="O67" s="2">
        <v>2.7149999999999999</v>
      </c>
      <c r="P67" s="2"/>
      <c r="Q67" s="2">
        <v>1.4</v>
      </c>
      <c r="R67" s="2">
        <v>1</v>
      </c>
      <c r="S67" s="2">
        <v>0</v>
      </c>
      <c r="T67" s="2">
        <v>0</v>
      </c>
      <c r="U67" s="2"/>
      <c r="V67" s="2">
        <v>0</v>
      </c>
      <c r="W67" s="2"/>
      <c r="X67" s="47">
        <f t="shared" si="5"/>
        <v>690.70999999999992</v>
      </c>
      <c r="Y67" s="58">
        <v>43886</v>
      </c>
      <c r="Z67" s="59">
        <v>0.22092592592592594</v>
      </c>
      <c r="AA67" s="2"/>
      <c r="AB67" s="9">
        <v>1</v>
      </c>
      <c r="AC67" s="2"/>
      <c r="AD67" s="2">
        <v>7.2587223737438311</v>
      </c>
      <c r="AE67" s="2">
        <v>8.2660375119828693</v>
      </c>
      <c r="AF67" s="2">
        <v>1.0073151382390382</v>
      </c>
      <c r="AG67" s="2">
        <v>1.1927902407895676</v>
      </c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1">
        <v>36</v>
      </c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1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1"/>
    </row>
    <row r="68" spans="1:124" s="9" customFormat="1" ht="15.75" customHeight="1">
      <c r="A68" s="2">
        <v>11</v>
      </c>
      <c r="B68" s="2">
        <v>1</v>
      </c>
      <c r="C68" s="2" t="s">
        <v>35</v>
      </c>
      <c r="D68" s="2" t="s">
        <v>25</v>
      </c>
      <c r="E68" s="2" t="s">
        <v>66</v>
      </c>
      <c r="F68" s="2"/>
      <c r="G68" s="2">
        <v>0.5</v>
      </c>
      <c r="H68" s="2">
        <v>0.5</v>
      </c>
      <c r="I68" s="2">
        <v>5628</v>
      </c>
      <c r="J68" s="2">
        <v>8214</v>
      </c>
      <c r="K68" s="2"/>
      <c r="L68" s="2">
        <v>13290</v>
      </c>
      <c r="M68" s="2">
        <v>6.2450000000000001</v>
      </c>
      <c r="N68" s="2">
        <v>9.0039999999999996</v>
      </c>
      <c r="O68" s="2">
        <v>2.758</v>
      </c>
      <c r="P68" s="2"/>
      <c r="Q68" s="2">
        <v>1.3819999999999999</v>
      </c>
      <c r="R68" s="2">
        <v>1</v>
      </c>
      <c r="S68" s="2">
        <v>0</v>
      </c>
      <c r="T68" s="2">
        <v>0</v>
      </c>
      <c r="U68" s="2"/>
      <c r="V68" s="2">
        <v>0</v>
      </c>
      <c r="W68" s="2"/>
      <c r="X68" s="47">
        <f>1440*IF(Y68=Y$68,(Z68-Z$68),((0.999-Z$68)+Z68))</f>
        <v>0</v>
      </c>
      <c r="Y68" s="58">
        <v>43886</v>
      </c>
      <c r="Z68" s="59">
        <v>0.79001157407407396</v>
      </c>
      <c r="AA68" s="2"/>
      <c r="AB68" s="9">
        <v>1</v>
      </c>
      <c r="AC68" s="2"/>
      <c r="AD68" s="2">
        <v>7.0440963414258979</v>
      </c>
      <c r="AE68" s="2">
        <v>8.0460583371979268</v>
      </c>
      <c r="AF68" s="2">
        <v>1.0019619957720289</v>
      </c>
      <c r="AG68" s="2">
        <v>1.2067501314986002</v>
      </c>
      <c r="AH68" s="60"/>
      <c r="AI68" s="60"/>
      <c r="AJ68" s="60">
        <v>0.98930163194838683</v>
      </c>
      <c r="AK68" s="60"/>
      <c r="AL68" s="60"/>
      <c r="AM68" s="60"/>
      <c r="AN68" s="60"/>
      <c r="AO68" s="60">
        <v>1.1425202370559109</v>
      </c>
      <c r="AP68" s="60"/>
      <c r="AQ68" s="60"/>
      <c r="AR68" s="60"/>
      <c r="AS68" s="60"/>
      <c r="AT68" s="60">
        <v>17.52410518034322</v>
      </c>
      <c r="AU68" s="60"/>
      <c r="AV68" s="60"/>
      <c r="AW68" s="60"/>
      <c r="AX68" s="60"/>
      <c r="AY68" s="60">
        <v>0.14340328021282456</v>
      </c>
      <c r="AZ68" s="60"/>
      <c r="BA68" s="60"/>
      <c r="BB68" s="60"/>
      <c r="BC68" s="60"/>
      <c r="BD68" s="60"/>
      <c r="BE68" s="60"/>
      <c r="BF68" s="60"/>
      <c r="BG68" s="60"/>
      <c r="BH68" s="1">
        <v>37</v>
      </c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/>
      <c r="CZ68" s="61"/>
      <c r="DA68" s="61"/>
      <c r="DB68" s="61"/>
      <c r="DC68" s="61"/>
      <c r="DD68" s="61"/>
      <c r="DE68" s="61"/>
      <c r="DF68" s="61"/>
      <c r="DG68" s="61"/>
      <c r="DH68" s="61"/>
      <c r="DI68" s="61"/>
      <c r="DJ68" s="61"/>
      <c r="DK68" s="61"/>
      <c r="DL68" s="61"/>
      <c r="DM68" s="61"/>
      <c r="DN68" s="61"/>
      <c r="DO68" s="61"/>
      <c r="DP68" s="61"/>
      <c r="DQ68" s="61"/>
      <c r="DR68" s="61"/>
      <c r="DS68" s="61"/>
      <c r="DT68" s="61"/>
    </row>
    <row r="69" spans="1:124" s="9" customFormat="1" ht="15.75" customHeight="1">
      <c r="A69" s="2">
        <v>12</v>
      </c>
      <c r="B69" s="2">
        <v>1</v>
      </c>
      <c r="C69" s="2" t="s">
        <v>35</v>
      </c>
      <c r="D69" s="2" t="s">
        <v>25</v>
      </c>
      <c r="E69" s="2" t="s">
        <v>66</v>
      </c>
      <c r="F69" s="2"/>
      <c r="G69" s="2">
        <v>0.5</v>
      </c>
      <c r="H69" s="2">
        <v>0.5</v>
      </c>
      <c r="I69" s="2">
        <v>5684</v>
      </c>
      <c r="J69" s="2">
        <v>8123</v>
      </c>
      <c r="K69" s="2"/>
      <c r="L69" s="2">
        <v>13271</v>
      </c>
      <c r="M69" s="2">
        <v>6.3049999999999997</v>
      </c>
      <c r="N69" s="2">
        <v>8.9060000000000006</v>
      </c>
      <c r="O69" s="2">
        <v>2.601</v>
      </c>
      <c r="P69" s="2"/>
      <c r="Q69" s="2">
        <v>1.38</v>
      </c>
      <c r="R69" s="2">
        <v>1</v>
      </c>
      <c r="S69" s="2">
        <v>0</v>
      </c>
      <c r="T69" s="2">
        <v>0</v>
      </c>
      <c r="U69" s="2"/>
      <c r="V69" s="2">
        <v>0</v>
      </c>
      <c r="W69" s="2"/>
      <c r="X69" s="47">
        <f t="shared" ref="X69:X73" si="6">1440*IF(Y69=Y$68,(Z69-Z$68),((0.999-Z$68)+Z69))</f>
        <v>8.8833333333334963</v>
      </c>
      <c r="Y69" s="58">
        <v>43886</v>
      </c>
      <c r="Z69" s="59">
        <v>0.79618055555555556</v>
      </c>
      <c r="AA69" s="2"/>
      <c r="AB69" s="9">
        <v>1</v>
      </c>
      <c r="AC69" s="2"/>
      <c r="AD69" s="2">
        <v>7.1141301241654196</v>
      </c>
      <c r="AE69" s="2">
        <v>7.9546526566093876</v>
      </c>
      <c r="AF69" s="2">
        <v>0.84052253244396802</v>
      </c>
      <c r="AG69" s="2">
        <v>1.2050208521477153</v>
      </c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1">
        <v>38</v>
      </c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  <c r="CY69" s="61"/>
      <c r="CZ69" s="61"/>
      <c r="DA69" s="61"/>
      <c r="DB69" s="61"/>
      <c r="DC69" s="61"/>
      <c r="DD69" s="61"/>
      <c r="DE69" s="61"/>
      <c r="DF69" s="61"/>
      <c r="DG69" s="61"/>
      <c r="DH69" s="61"/>
      <c r="DI69" s="61"/>
      <c r="DJ69" s="61"/>
      <c r="DK69" s="61"/>
      <c r="DL69" s="61"/>
      <c r="DM69" s="61"/>
      <c r="DN69" s="61"/>
      <c r="DO69" s="61"/>
      <c r="DP69" s="61"/>
      <c r="DQ69" s="61"/>
      <c r="DR69" s="61"/>
      <c r="DS69" s="61"/>
      <c r="DT69" s="61"/>
    </row>
    <row r="70" spans="1:124" s="9" customFormat="1" ht="15.75" customHeight="1">
      <c r="A70" s="2">
        <v>41</v>
      </c>
      <c r="B70" s="2">
        <v>1</v>
      </c>
      <c r="C70" s="2" t="s">
        <v>35</v>
      </c>
      <c r="D70" s="2" t="s">
        <v>25</v>
      </c>
      <c r="E70" s="2" t="s">
        <v>66</v>
      </c>
      <c r="F70" s="2"/>
      <c r="G70" s="2">
        <v>0.5</v>
      </c>
      <c r="H70" s="2">
        <v>0.5</v>
      </c>
      <c r="I70" s="2">
        <v>5485</v>
      </c>
      <c r="J70" s="2">
        <v>7843</v>
      </c>
      <c r="K70" s="2"/>
      <c r="L70" s="2">
        <v>13473</v>
      </c>
      <c r="M70" s="2">
        <v>6.0890000000000004</v>
      </c>
      <c r="N70" s="2">
        <v>8.6039999999999992</v>
      </c>
      <c r="O70" s="2">
        <v>2.5150000000000001</v>
      </c>
      <c r="P70" s="2"/>
      <c r="Q70" s="2">
        <v>1.3979999999999999</v>
      </c>
      <c r="R70" s="2">
        <v>1</v>
      </c>
      <c r="S70" s="2">
        <v>0</v>
      </c>
      <c r="T70" s="2">
        <v>0</v>
      </c>
      <c r="U70" s="2"/>
      <c r="V70" s="2">
        <v>0</v>
      </c>
      <c r="W70" s="2"/>
      <c r="X70" s="47">
        <f t="shared" si="6"/>
        <v>346.74333333333351</v>
      </c>
      <c r="Y70" s="58">
        <v>43887</v>
      </c>
      <c r="Z70" s="59">
        <v>3.1805555555555552E-2</v>
      </c>
      <c r="AA70" s="2"/>
      <c r="AB70" s="9">
        <v>1</v>
      </c>
      <c r="AC70" s="2"/>
      <c r="AD70" s="2">
        <v>6.865260074787475</v>
      </c>
      <c r="AE70" s="2">
        <v>7.6734044086446547</v>
      </c>
      <c r="AF70" s="2">
        <v>0.80814433385717965</v>
      </c>
      <c r="AG70" s="2">
        <v>1.2234058220887021</v>
      </c>
      <c r="AH70" s="60"/>
      <c r="AI70" s="60"/>
      <c r="AJ70" s="60">
        <v>1.4467700543609487</v>
      </c>
      <c r="AK70" s="60"/>
      <c r="AL70" s="60"/>
      <c r="AM70" s="60"/>
      <c r="AN70" s="60"/>
      <c r="AO70" s="60">
        <v>1.1850918638451269</v>
      </c>
      <c r="AP70" s="60"/>
      <c r="AQ70" s="60"/>
      <c r="AR70" s="60"/>
      <c r="AS70" s="60"/>
      <c r="AT70" s="60">
        <v>26.714020170102035</v>
      </c>
      <c r="AU70" s="60"/>
      <c r="AV70" s="60"/>
      <c r="AW70" s="60"/>
      <c r="AX70" s="60"/>
      <c r="AY70" s="60">
        <v>1.6501837993029782</v>
      </c>
      <c r="AZ70" s="60"/>
      <c r="BA70" s="60"/>
      <c r="BB70" s="60"/>
      <c r="BC70" s="60">
        <v>6.9152842053157055</v>
      </c>
      <c r="BD70" s="60">
        <v>7.6282037973646082</v>
      </c>
      <c r="BE70" s="60">
        <v>0.71291959204890309</v>
      </c>
      <c r="BF70" s="60">
        <v>1.2133942047941053</v>
      </c>
      <c r="BG70" s="60"/>
      <c r="BH70" s="1">
        <v>39</v>
      </c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</row>
    <row r="71" spans="1:124" s="9" customFormat="1" ht="15.75" customHeight="1">
      <c r="A71" s="2">
        <v>42</v>
      </c>
      <c r="B71" s="2">
        <v>1</v>
      </c>
      <c r="C71" s="2" t="s">
        <v>35</v>
      </c>
      <c r="D71" s="2" t="s">
        <v>25</v>
      </c>
      <c r="E71" s="2" t="s">
        <v>66</v>
      </c>
      <c r="F71" s="2"/>
      <c r="G71" s="2">
        <v>0.5</v>
      </c>
      <c r="H71" s="2">
        <v>0.5</v>
      </c>
      <c r="I71" s="2">
        <v>5565</v>
      </c>
      <c r="J71" s="2">
        <v>7753</v>
      </c>
      <c r="K71" s="2"/>
      <c r="L71" s="2">
        <v>13253</v>
      </c>
      <c r="M71" s="2">
        <v>6.1760000000000002</v>
      </c>
      <c r="N71" s="2">
        <v>8.5060000000000002</v>
      </c>
      <c r="O71" s="2">
        <v>2.33</v>
      </c>
      <c r="P71" s="2"/>
      <c r="Q71" s="2">
        <v>1.379</v>
      </c>
      <c r="R71" s="2">
        <v>1</v>
      </c>
      <c r="S71" s="2">
        <v>0</v>
      </c>
      <c r="T71" s="2">
        <v>0</v>
      </c>
      <c r="U71" s="2"/>
      <c r="V71" s="2">
        <v>0</v>
      </c>
      <c r="W71" s="2"/>
      <c r="X71" s="47">
        <f t="shared" si="6"/>
        <v>355.62666666666684</v>
      </c>
      <c r="Y71" s="58">
        <v>43887</v>
      </c>
      <c r="Z71" s="59">
        <v>3.7974537037037036E-2</v>
      </c>
      <c r="AA71" s="2"/>
      <c r="AB71" s="9">
        <v>1</v>
      </c>
      <c r="AC71" s="2"/>
      <c r="AD71" s="2">
        <v>6.9653083358439352</v>
      </c>
      <c r="AE71" s="2">
        <v>7.5830031860845617</v>
      </c>
      <c r="AF71" s="2">
        <v>0.61769485024062654</v>
      </c>
      <c r="AG71" s="2">
        <v>1.2033825874995085</v>
      </c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1">
        <v>40</v>
      </c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</row>
    <row r="72" spans="1:124" s="9" customFormat="1" ht="15.75" customHeight="1">
      <c r="A72" s="2">
        <v>73</v>
      </c>
      <c r="B72" s="2">
        <v>1</v>
      </c>
      <c r="C72" s="2" t="s">
        <v>35</v>
      </c>
      <c r="D72" s="2" t="s">
        <v>25</v>
      </c>
      <c r="E72" s="2" t="s">
        <v>66</v>
      </c>
      <c r="F72" s="2"/>
      <c r="G72" s="2">
        <v>0.5</v>
      </c>
      <c r="H72" s="2">
        <v>0.5</v>
      </c>
      <c r="I72" s="2">
        <v>5190</v>
      </c>
      <c r="J72" s="2">
        <v>7745</v>
      </c>
      <c r="K72" s="2"/>
      <c r="L72" s="2">
        <v>13322</v>
      </c>
      <c r="M72" s="2">
        <v>5.7690000000000001</v>
      </c>
      <c r="N72" s="2">
        <v>8.4990000000000006</v>
      </c>
      <c r="O72" s="2">
        <v>2.73</v>
      </c>
      <c r="P72" s="2"/>
      <c r="Q72" s="2">
        <v>1.385</v>
      </c>
      <c r="R72" s="2">
        <v>1</v>
      </c>
      <c r="S72" s="2">
        <v>0</v>
      </c>
      <c r="T72" s="2">
        <v>0</v>
      </c>
      <c r="U72" s="2"/>
      <c r="V72" s="2">
        <v>0</v>
      </c>
      <c r="W72" s="2"/>
      <c r="X72" s="47">
        <f t="shared" si="6"/>
        <v>718.84333333333348</v>
      </c>
      <c r="Y72" s="58">
        <v>43887</v>
      </c>
      <c r="Z72" s="59">
        <v>0.29020833333333335</v>
      </c>
      <c r="AA72" s="2"/>
      <c r="AB72" s="9">
        <v>1</v>
      </c>
      <c r="AC72" s="2"/>
      <c r="AD72" s="2">
        <v>6.4963321121417792</v>
      </c>
      <c r="AE72" s="2">
        <v>7.5749675218569967</v>
      </c>
      <c r="AF72" s="2">
        <v>1.0786354097152175</v>
      </c>
      <c r="AG72" s="2">
        <v>1.2096626019843009</v>
      </c>
      <c r="AH72" s="60"/>
      <c r="AI72" s="60"/>
      <c r="AJ72" s="60">
        <v>0.88948037343579089</v>
      </c>
      <c r="AK72" s="60"/>
      <c r="AL72" s="60"/>
      <c r="AM72" s="60"/>
      <c r="AN72" s="60"/>
      <c r="AO72" s="60">
        <v>0.17253168262802876</v>
      </c>
      <c r="AP72" s="60"/>
      <c r="AQ72" s="60"/>
      <c r="AR72" s="60"/>
      <c r="AS72" s="60"/>
      <c r="AT72" s="60">
        <v>4.0395126865821922</v>
      </c>
      <c r="AU72" s="60"/>
      <c r="AV72" s="60"/>
      <c r="AW72" s="60"/>
      <c r="AX72" s="60"/>
      <c r="AY72" s="60">
        <v>0.21044960055120973</v>
      </c>
      <c r="AZ72" s="60"/>
      <c r="BA72" s="60"/>
      <c r="BB72" s="60"/>
      <c r="BC72" s="60">
        <v>6.467568237088047</v>
      </c>
      <c r="BD72" s="60">
        <v>7.5684385446721016</v>
      </c>
      <c r="BE72" s="60">
        <v>1.1008703075840547</v>
      </c>
      <c r="BF72" s="60">
        <v>1.210936807821795</v>
      </c>
      <c r="BG72" s="60"/>
      <c r="BH72" s="1">
        <v>41</v>
      </c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/>
      <c r="DA72" s="61"/>
      <c r="DB72" s="61"/>
      <c r="DC72" s="61"/>
      <c r="DD72" s="61"/>
      <c r="DE72" s="61"/>
      <c r="DF72" s="61"/>
      <c r="DG72" s="61"/>
      <c r="DH72" s="61"/>
      <c r="DI72" s="61"/>
      <c r="DJ72" s="61"/>
      <c r="DK72" s="61"/>
      <c r="DL72" s="61"/>
      <c r="DM72" s="61"/>
      <c r="DN72" s="61"/>
      <c r="DO72" s="61"/>
      <c r="DP72" s="61"/>
      <c r="DQ72" s="61"/>
      <c r="DR72" s="61"/>
      <c r="DS72" s="61"/>
      <c r="DT72" s="61"/>
    </row>
    <row r="73" spans="1:124" s="9" customFormat="1" ht="15.75" customHeight="1">
      <c r="A73" s="2">
        <v>74</v>
      </c>
      <c r="B73" s="2">
        <v>1</v>
      </c>
      <c r="C73" s="2" t="s">
        <v>35</v>
      </c>
      <c r="D73" s="2" t="s">
        <v>25</v>
      </c>
      <c r="E73" s="2" t="s">
        <v>66</v>
      </c>
      <c r="F73" s="2"/>
      <c r="G73" s="2">
        <v>0.5</v>
      </c>
      <c r="H73" s="2">
        <v>0.5</v>
      </c>
      <c r="I73" s="2">
        <v>5144</v>
      </c>
      <c r="J73" s="2">
        <v>7732</v>
      </c>
      <c r="K73" s="2"/>
      <c r="L73" s="2">
        <v>13350</v>
      </c>
      <c r="M73" s="2">
        <v>5.718</v>
      </c>
      <c r="N73" s="2">
        <v>8.484</v>
      </c>
      <c r="O73" s="2">
        <v>2.766</v>
      </c>
      <c r="P73" s="2"/>
      <c r="Q73" s="2">
        <v>1.387</v>
      </c>
      <c r="R73" s="2">
        <v>1</v>
      </c>
      <c r="S73" s="2">
        <v>0</v>
      </c>
      <c r="T73" s="2">
        <v>0</v>
      </c>
      <c r="U73" s="2"/>
      <c r="V73" s="2">
        <v>0</v>
      </c>
      <c r="W73" s="2"/>
      <c r="X73" s="47">
        <f t="shared" si="6"/>
        <v>727.47666666666692</v>
      </c>
      <c r="Y73" s="58">
        <v>43887</v>
      </c>
      <c r="Z73" s="59">
        <v>0.29620370370370369</v>
      </c>
      <c r="AA73" s="2"/>
      <c r="AB73" s="9">
        <v>1</v>
      </c>
      <c r="AC73" s="2"/>
      <c r="AD73" s="2">
        <v>6.4388043620343138</v>
      </c>
      <c r="AE73" s="2">
        <v>7.5619095674872057</v>
      </c>
      <c r="AF73" s="2">
        <v>1.1231052054528918</v>
      </c>
      <c r="AG73" s="2">
        <v>1.2122110136592894</v>
      </c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1">
        <v>42</v>
      </c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  <c r="CY73" s="61"/>
      <c r="CZ73" s="61"/>
      <c r="DA73" s="61"/>
      <c r="DB73" s="61"/>
      <c r="DC73" s="61"/>
      <c r="DD73" s="61"/>
      <c r="DE73" s="61"/>
      <c r="DF73" s="61"/>
      <c r="DG73" s="61"/>
      <c r="DH73" s="61"/>
      <c r="DI73" s="61"/>
      <c r="DJ73" s="61"/>
      <c r="DK73" s="61"/>
      <c r="DL73" s="61"/>
      <c r="DM73" s="61"/>
      <c r="DN73" s="61"/>
      <c r="DO73" s="61"/>
      <c r="DP73" s="61"/>
      <c r="DQ73" s="61"/>
      <c r="DR73" s="61"/>
      <c r="DS73" s="61"/>
      <c r="DT73" s="61"/>
    </row>
    <row r="74" spans="1:124" s="9" customFormat="1" ht="15.75" customHeight="1">
      <c r="A74" s="2">
        <v>11</v>
      </c>
      <c r="B74" s="2">
        <v>1</v>
      </c>
      <c r="C74" s="2" t="s">
        <v>35</v>
      </c>
      <c r="D74" s="2" t="s">
        <v>25</v>
      </c>
      <c r="E74" s="2" t="s">
        <v>66</v>
      </c>
      <c r="F74" s="2"/>
      <c r="G74" s="2">
        <v>0.5</v>
      </c>
      <c r="H74" s="2">
        <v>0.5</v>
      </c>
      <c r="I74" s="2">
        <v>5294</v>
      </c>
      <c r="J74" s="2">
        <v>8115</v>
      </c>
      <c r="K74" s="2"/>
      <c r="L74" s="2">
        <v>13726</v>
      </c>
      <c r="M74" s="2">
        <v>5.8810000000000002</v>
      </c>
      <c r="N74" s="2">
        <v>8.8979999999999997</v>
      </c>
      <c r="O74" s="2">
        <v>3.016</v>
      </c>
      <c r="P74" s="2"/>
      <c r="Q74" s="2">
        <v>1.42</v>
      </c>
      <c r="R74" s="2">
        <v>1</v>
      </c>
      <c r="S74" s="2">
        <v>0</v>
      </c>
      <c r="T74" s="2">
        <v>0</v>
      </c>
      <c r="U74" s="2"/>
      <c r="V74" s="2">
        <v>0</v>
      </c>
      <c r="W74" s="2"/>
      <c r="X74" s="47">
        <f>1440*IF(Y74=Y$74,(Z74-Z$74),((0.999-Z$74)+Z74))</f>
        <v>0</v>
      </c>
      <c r="Y74" s="58">
        <v>43887</v>
      </c>
      <c r="Z74" s="59">
        <v>0.50839120370370372</v>
      </c>
      <c r="AA74" s="2"/>
      <c r="AB74" s="9">
        <v>1</v>
      </c>
      <c r="AC74" s="2"/>
      <c r="AD74" s="2">
        <v>7.1991336290257788</v>
      </c>
      <c r="AE74" s="2">
        <v>8.1177759451723475</v>
      </c>
      <c r="AF74" s="2">
        <v>0.91864231614656866</v>
      </c>
      <c r="AG74" s="2">
        <v>1.2860381668127363</v>
      </c>
      <c r="AH74" s="60"/>
      <c r="AI74" s="60"/>
      <c r="AJ74" s="60">
        <v>3.857547752265349</v>
      </c>
      <c r="AK74" s="60"/>
      <c r="AL74" s="60"/>
      <c r="AM74" s="60"/>
      <c r="AN74" s="60"/>
      <c r="AO74" s="60">
        <v>0.78663511362652216</v>
      </c>
      <c r="AP74" s="60"/>
      <c r="AQ74" s="60"/>
      <c r="AR74" s="60"/>
      <c r="AS74" s="60"/>
      <c r="AT74" s="60">
        <v>46.531702820517076</v>
      </c>
      <c r="AU74" s="60"/>
      <c r="AV74" s="60"/>
      <c r="AW74" s="60"/>
      <c r="AX74" s="60"/>
      <c r="AY74" s="60">
        <v>1.94655470231481</v>
      </c>
      <c r="AZ74" s="60"/>
      <c r="BA74" s="60"/>
      <c r="BB74" s="60"/>
      <c r="BC74" s="60"/>
      <c r="BD74" s="60"/>
      <c r="BE74" s="60"/>
      <c r="BF74" s="60"/>
      <c r="BG74" s="60"/>
      <c r="BH74" s="1">
        <v>43</v>
      </c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  <c r="CY74" s="61"/>
      <c r="CZ74" s="61"/>
      <c r="DA74" s="61"/>
      <c r="DB74" s="61"/>
      <c r="DC74" s="61"/>
      <c r="DD74" s="61"/>
      <c r="DE74" s="61"/>
      <c r="DF74" s="61"/>
      <c r="DG74" s="61"/>
      <c r="DH74" s="61"/>
      <c r="DI74" s="61"/>
      <c r="DJ74" s="61"/>
      <c r="DK74" s="61"/>
      <c r="DL74" s="61"/>
      <c r="DM74" s="61"/>
      <c r="DN74" s="61"/>
      <c r="DO74" s="61"/>
      <c r="DP74" s="61"/>
      <c r="DQ74" s="61"/>
      <c r="DR74" s="61"/>
      <c r="DS74" s="61"/>
      <c r="DT74" s="61"/>
    </row>
    <row r="75" spans="1:124" s="9" customFormat="1" ht="15.75" customHeight="1">
      <c r="A75" s="2">
        <v>12</v>
      </c>
      <c r="B75" s="2">
        <v>1</v>
      </c>
      <c r="C75" s="2" t="s">
        <v>35</v>
      </c>
      <c r="D75" s="2" t="s">
        <v>25</v>
      </c>
      <c r="E75" s="2" t="s">
        <v>66</v>
      </c>
      <c r="F75" s="2"/>
      <c r="G75" s="2">
        <v>0.5</v>
      </c>
      <c r="H75" s="2">
        <v>0.5</v>
      </c>
      <c r="I75" s="2">
        <v>5503</v>
      </c>
      <c r="J75" s="2">
        <v>8052</v>
      </c>
      <c r="K75" s="2"/>
      <c r="L75" s="2">
        <v>13460</v>
      </c>
      <c r="M75" s="2">
        <v>6.109</v>
      </c>
      <c r="N75" s="2">
        <v>8.83</v>
      </c>
      <c r="O75" s="2">
        <v>2.72</v>
      </c>
      <c r="P75" s="2"/>
      <c r="Q75" s="2">
        <v>1.397</v>
      </c>
      <c r="R75" s="2">
        <v>1</v>
      </c>
      <c r="S75" s="2">
        <v>0</v>
      </c>
      <c r="T75" s="2">
        <v>0</v>
      </c>
      <c r="U75" s="2"/>
      <c r="V75" s="2">
        <v>0</v>
      </c>
      <c r="W75" s="2"/>
      <c r="X75" s="47">
        <f t="shared" ref="X75:X79" si="7">1440*IF(Y75=Y$74,(Z75-Z$74),((0.999-Z$74)+Z75))</f>
        <v>8.6999999999999211</v>
      </c>
      <c r="Y75" s="58">
        <v>43887</v>
      </c>
      <c r="Z75" s="59">
        <v>0.51443287037037033</v>
      </c>
      <c r="AA75" s="2"/>
      <c r="AB75" s="9">
        <v>1</v>
      </c>
      <c r="AC75" s="2"/>
      <c r="AD75" s="2">
        <v>7.4823053894545772</v>
      </c>
      <c r="AE75" s="2">
        <v>8.0541688470264816</v>
      </c>
      <c r="AF75" s="2">
        <v>0.57186345757190438</v>
      </c>
      <c r="AG75" s="2">
        <v>1.2612460266877832</v>
      </c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1">
        <v>44</v>
      </c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1"/>
      <c r="DQ75" s="61"/>
      <c r="DR75" s="61"/>
      <c r="DS75" s="61"/>
      <c r="DT75" s="61"/>
    </row>
    <row r="76" spans="1:124" s="9" customFormat="1" ht="15.75" customHeight="1">
      <c r="A76" s="2">
        <v>41</v>
      </c>
      <c r="B76" s="2">
        <v>1</v>
      </c>
      <c r="C76" s="2" t="s">
        <v>35</v>
      </c>
      <c r="D76" s="2" t="s">
        <v>25</v>
      </c>
      <c r="E76" s="2" t="s">
        <v>66</v>
      </c>
      <c r="F76" s="2"/>
      <c r="G76" s="2">
        <v>0.5</v>
      </c>
      <c r="H76" s="2">
        <v>0.5</v>
      </c>
      <c r="I76" s="2">
        <v>4871</v>
      </c>
      <c r="J76" s="2">
        <v>7533</v>
      </c>
      <c r="K76" s="2"/>
      <c r="L76" s="2">
        <v>13584</v>
      </c>
      <c r="M76" s="2">
        <v>5.4210000000000003</v>
      </c>
      <c r="N76" s="2">
        <v>8.2680000000000007</v>
      </c>
      <c r="O76" s="2">
        <v>2.8479999999999999</v>
      </c>
      <c r="P76" s="2"/>
      <c r="Q76" s="2">
        <v>1.407</v>
      </c>
      <c r="R76" s="2">
        <v>1</v>
      </c>
      <c r="S76" s="2">
        <v>0</v>
      </c>
      <c r="T76" s="2">
        <v>0</v>
      </c>
      <c r="U76" s="2"/>
      <c r="V76" s="2">
        <v>0</v>
      </c>
      <c r="W76" s="2"/>
      <c r="X76" s="47">
        <f t="shared" si="7"/>
        <v>342.15000000000009</v>
      </c>
      <c r="Y76" s="58">
        <v>43887</v>
      </c>
      <c r="Z76" s="59">
        <v>0.74599537037037045</v>
      </c>
      <c r="AA76" s="2"/>
      <c r="AB76" s="9">
        <v>1</v>
      </c>
      <c r="AC76" s="2"/>
      <c r="AD76" s="2">
        <v>6.6260156641387855</v>
      </c>
      <c r="AE76" s="2">
        <v>7.5301675146819802</v>
      </c>
      <c r="AF76" s="2">
        <v>0.90415185054319469</v>
      </c>
      <c r="AG76" s="2">
        <v>1.2728032649415206</v>
      </c>
      <c r="AH76" s="60"/>
      <c r="AI76" s="60"/>
      <c r="AJ76" s="60">
        <v>1.9639802852629464</v>
      </c>
      <c r="AK76" s="60"/>
      <c r="AL76" s="60"/>
      <c r="AM76" s="60"/>
      <c r="AN76" s="60"/>
      <c r="AO76" s="60">
        <v>0.9835894424201721</v>
      </c>
      <c r="AP76" s="60"/>
      <c r="AQ76" s="60"/>
      <c r="AR76" s="60"/>
      <c r="AS76" s="60"/>
      <c r="AT76" s="60">
        <v>25.590162780917954</v>
      </c>
      <c r="AU76" s="60"/>
      <c r="AV76" s="60"/>
      <c r="AW76" s="60"/>
      <c r="AX76" s="60"/>
      <c r="AY76" s="60">
        <v>1.0600574419927287</v>
      </c>
      <c r="AZ76" s="60"/>
      <c r="BA76" s="60"/>
      <c r="BB76" s="60"/>
      <c r="BC76" s="60">
        <v>6.6917277712239374</v>
      </c>
      <c r="BD76" s="60">
        <v>7.4933157832165191</v>
      </c>
      <c r="BE76" s="60">
        <v>0.80158801199258178</v>
      </c>
      <c r="BF76" s="60">
        <v>1.2660926104716084</v>
      </c>
      <c r="BG76" s="60"/>
      <c r="BH76" s="1">
        <v>45</v>
      </c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</row>
    <row r="77" spans="1:124" s="9" customFormat="1" ht="15.75" customHeight="1">
      <c r="A77" s="2">
        <v>42</v>
      </c>
      <c r="B77" s="2">
        <v>1</v>
      </c>
      <c r="C77" s="2" t="s">
        <v>35</v>
      </c>
      <c r="D77" s="2" t="s">
        <v>25</v>
      </c>
      <c r="E77" s="2" t="s">
        <v>66</v>
      </c>
      <c r="F77" s="2"/>
      <c r="G77" s="2">
        <v>0.5</v>
      </c>
      <c r="H77" s="2">
        <v>0.5</v>
      </c>
      <c r="I77" s="2">
        <v>4968</v>
      </c>
      <c r="J77" s="2">
        <v>7460</v>
      </c>
      <c r="K77" s="2"/>
      <c r="L77" s="2">
        <v>13440</v>
      </c>
      <c r="M77" s="2">
        <v>5.5259999999999998</v>
      </c>
      <c r="N77" s="2">
        <v>8.19</v>
      </c>
      <c r="O77" s="2">
        <v>2.6640000000000001</v>
      </c>
      <c r="P77" s="2"/>
      <c r="Q77" s="2">
        <v>1.395</v>
      </c>
      <c r="R77" s="2">
        <v>1</v>
      </c>
      <c r="S77" s="2">
        <v>0</v>
      </c>
      <c r="T77" s="2">
        <v>0</v>
      </c>
      <c r="U77" s="2"/>
      <c r="V77" s="2">
        <v>0</v>
      </c>
      <c r="W77" s="2"/>
      <c r="X77" s="47">
        <f t="shared" si="7"/>
        <v>350.71666666666658</v>
      </c>
      <c r="Y77" s="58">
        <v>43887</v>
      </c>
      <c r="Z77" s="59">
        <v>0.75194444444444442</v>
      </c>
      <c r="AA77" s="2"/>
      <c r="AB77" s="9">
        <v>1</v>
      </c>
      <c r="AC77" s="2"/>
      <c r="AD77" s="2">
        <v>6.7574398783090892</v>
      </c>
      <c r="AE77" s="2">
        <v>7.4564640517510581</v>
      </c>
      <c r="AF77" s="2">
        <v>0.69902417344196888</v>
      </c>
      <c r="AG77" s="2">
        <v>1.2593819560016963</v>
      </c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1">
        <v>46</v>
      </c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</row>
    <row r="78" spans="1:124" s="9" customFormat="1" ht="15.75" customHeight="1">
      <c r="A78" s="2">
        <v>73</v>
      </c>
      <c r="B78" s="2">
        <v>1</v>
      </c>
      <c r="C78" s="2" t="s">
        <v>35</v>
      </c>
      <c r="D78" s="2" t="s">
        <v>25</v>
      </c>
      <c r="E78" s="2" t="s">
        <v>66</v>
      </c>
      <c r="F78" s="2"/>
      <c r="G78" s="2">
        <v>0.5</v>
      </c>
      <c r="H78" s="2">
        <v>0.5</v>
      </c>
      <c r="I78" s="2">
        <v>4841</v>
      </c>
      <c r="J78" s="2">
        <v>7513</v>
      </c>
      <c r="K78" s="2"/>
      <c r="L78" s="2">
        <v>13578</v>
      </c>
      <c r="M78" s="2">
        <v>5.3890000000000002</v>
      </c>
      <c r="N78" s="2">
        <v>8.2479999999999993</v>
      </c>
      <c r="O78" s="2">
        <v>2.859</v>
      </c>
      <c r="P78" s="2"/>
      <c r="Q78" s="2">
        <v>1.407</v>
      </c>
      <c r="R78" s="2">
        <v>1</v>
      </c>
      <c r="S78" s="2">
        <v>0</v>
      </c>
      <c r="T78" s="2">
        <v>0</v>
      </c>
      <c r="U78" s="2"/>
      <c r="V78" s="2">
        <v>0</v>
      </c>
      <c r="W78" s="2"/>
      <c r="X78" s="47">
        <f t="shared" si="7"/>
        <v>706.2833333333333</v>
      </c>
      <c r="Y78" s="58">
        <v>43887</v>
      </c>
      <c r="Z78" s="59">
        <v>0.99886574074074075</v>
      </c>
      <c r="AA78" s="2"/>
      <c r="AB78" s="9">
        <v>1</v>
      </c>
      <c r="AC78" s="2"/>
      <c r="AD78" s="2">
        <v>6.5853689999624034</v>
      </c>
      <c r="AE78" s="2">
        <v>7.5099747851118641</v>
      </c>
      <c r="AF78" s="2">
        <v>0.92460578514946068</v>
      </c>
      <c r="AG78" s="2">
        <v>1.2722440437356946</v>
      </c>
      <c r="AH78" s="60"/>
      <c r="AI78" s="60"/>
      <c r="AJ78" s="60">
        <v>2.6994389208101119</v>
      </c>
      <c r="AK78" s="60"/>
      <c r="AL78" s="60"/>
      <c r="AM78" s="60"/>
      <c r="AN78" s="60"/>
      <c r="AO78" s="60">
        <v>4.0339953895163067E-2</v>
      </c>
      <c r="AP78" s="60"/>
      <c r="AQ78" s="60"/>
      <c r="AR78" s="60"/>
      <c r="AS78" s="60"/>
      <c r="AT78" s="60">
        <v>21.9965247115918</v>
      </c>
      <c r="AU78" s="60"/>
      <c r="AV78" s="60"/>
      <c r="AW78" s="60"/>
      <c r="AX78" s="60"/>
      <c r="AY78" s="60">
        <v>1.6780876480656914</v>
      </c>
      <c r="AZ78" s="60"/>
      <c r="BA78" s="60"/>
      <c r="BB78" s="60"/>
      <c r="BC78" s="60">
        <v>6.6754691055533844</v>
      </c>
      <c r="BD78" s="60">
        <v>7.5084603303941053</v>
      </c>
      <c r="BE78" s="60">
        <v>0.83299122484072052</v>
      </c>
      <c r="BF78" s="60">
        <v>1.2830090519478454</v>
      </c>
      <c r="BG78" s="60"/>
      <c r="BH78" s="1">
        <v>47</v>
      </c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</row>
    <row r="79" spans="1:124" s="9" customFormat="1" ht="15.75" customHeight="1">
      <c r="A79" s="2">
        <v>74</v>
      </c>
      <c r="B79" s="2">
        <v>1</v>
      </c>
      <c r="C79" s="2" t="s">
        <v>35</v>
      </c>
      <c r="D79" s="2" t="s">
        <v>25</v>
      </c>
      <c r="E79" s="2" t="s">
        <v>66</v>
      </c>
      <c r="F79" s="2"/>
      <c r="G79" s="2">
        <v>0.5</v>
      </c>
      <c r="H79" s="2">
        <v>0.5</v>
      </c>
      <c r="I79" s="2">
        <v>4974</v>
      </c>
      <c r="J79" s="2">
        <v>7510</v>
      </c>
      <c r="K79" s="2"/>
      <c r="L79" s="2">
        <v>13809</v>
      </c>
      <c r="M79" s="2">
        <v>5.5330000000000004</v>
      </c>
      <c r="N79" s="2">
        <v>8.2439999999999998</v>
      </c>
      <c r="O79" s="2">
        <v>2.7109999999999999</v>
      </c>
      <c r="P79" s="2"/>
      <c r="Q79" s="2">
        <v>1.427</v>
      </c>
      <c r="R79" s="2">
        <v>1</v>
      </c>
      <c r="S79" s="2">
        <v>0</v>
      </c>
      <c r="T79" s="2">
        <v>0</v>
      </c>
      <c r="U79" s="2"/>
      <c r="V79" s="2">
        <v>0</v>
      </c>
      <c r="W79" s="2"/>
      <c r="X79" s="47">
        <f t="shared" si="7"/>
        <v>713.51</v>
      </c>
      <c r="Y79" s="58">
        <v>43888</v>
      </c>
      <c r="Z79" s="59">
        <v>4.8842592592592592E-3</v>
      </c>
      <c r="AA79" s="2"/>
      <c r="AB79" s="9">
        <v>1</v>
      </c>
      <c r="AC79" s="2"/>
      <c r="AD79" s="2">
        <v>6.7655692111443662</v>
      </c>
      <c r="AE79" s="2">
        <v>7.5069458756763465</v>
      </c>
      <c r="AF79" s="2">
        <v>0.74137666453198037</v>
      </c>
      <c r="AG79" s="2">
        <v>1.2937740601599961</v>
      </c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1">
        <v>48</v>
      </c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</row>
    <row r="80" spans="1:124" s="9" customFormat="1" ht="15.75" customHeight="1">
      <c r="A80">
        <v>11</v>
      </c>
      <c r="B80">
        <v>1</v>
      </c>
      <c r="C80" t="s">
        <v>35</v>
      </c>
      <c r="D80" t="s">
        <v>25</v>
      </c>
      <c r="E80" t="s">
        <v>66</v>
      </c>
      <c r="F80"/>
      <c r="G80">
        <v>0.5</v>
      </c>
      <c r="H80">
        <v>0.5</v>
      </c>
      <c r="I80">
        <v>5079</v>
      </c>
      <c r="J80">
        <v>8018</v>
      </c>
      <c r="K80"/>
      <c r="L80">
        <v>13419</v>
      </c>
      <c r="M80">
        <v>5.6470000000000002</v>
      </c>
      <c r="N80">
        <v>8.7919999999999998</v>
      </c>
      <c r="O80">
        <v>3.145</v>
      </c>
      <c r="P80"/>
      <c r="Q80">
        <v>1.393</v>
      </c>
      <c r="R80">
        <v>1</v>
      </c>
      <c r="S80">
        <v>0</v>
      </c>
      <c r="T80">
        <v>0</v>
      </c>
      <c r="U80"/>
      <c r="V80">
        <v>0</v>
      </c>
      <c r="W80"/>
      <c r="X80" s="47">
        <f>1440*IF(Y80=Y$80,(Z80-Z$80),((0.999-Z$80)+Z80))</f>
        <v>0</v>
      </c>
      <c r="Y80" s="35">
        <v>43888</v>
      </c>
      <c r="Z80" s="31">
        <v>0.49434027777777773</v>
      </c>
      <c r="AA80" s="2"/>
      <c r="AB80" s="9">
        <v>1</v>
      </c>
      <c r="AC80" s="2"/>
      <c r="AD80" s="2">
        <v>6.8865827609549886</v>
      </c>
      <c r="AE80" s="2">
        <v>8.0376948014715861</v>
      </c>
      <c r="AF80" s="2">
        <v>1.1511120405165975</v>
      </c>
      <c r="AG80" s="2">
        <v>1.2627658283158276</v>
      </c>
      <c r="AH80" s="60"/>
      <c r="AI80" s="60"/>
      <c r="AJ80" s="60">
        <v>0.35373334481958446</v>
      </c>
      <c r="AK80" s="60"/>
      <c r="AL80" s="60"/>
      <c r="AM80" s="60"/>
      <c r="AN80" s="60"/>
      <c r="AO80" s="60">
        <v>1.6425079503180287</v>
      </c>
      <c r="AP80" s="60"/>
      <c r="AQ80" s="60"/>
      <c r="AR80" s="60"/>
      <c r="AS80" s="60"/>
      <c r="AT80" s="60">
        <v>12.800994824051257</v>
      </c>
      <c r="AU80" s="60"/>
      <c r="AV80" s="60"/>
      <c r="AW80" s="60"/>
      <c r="AX80" s="60"/>
      <c r="AY80" s="60">
        <v>2.4465459248649322</v>
      </c>
      <c r="AZ80" s="60"/>
      <c r="BA80" s="60"/>
      <c r="BB80" s="60"/>
      <c r="BC80" s="60"/>
      <c r="BD80" s="60"/>
      <c r="BE80" s="60"/>
      <c r="BF80" s="60"/>
      <c r="BG80" s="60"/>
      <c r="BH80" s="1">
        <v>49</v>
      </c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</row>
    <row r="81" spans="1:124" s="9" customFormat="1" ht="15.75" customHeight="1">
      <c r="A81">
        <v>12</v>
      </c>
      <c r="B81">
        <v>1</v>
      </c>
      <c r="C81" t="s">
        <v>35</v>
      </c>
      <c r="D81" t="s">
        <v>25</v>
      </c>
      <c r="E81" t="s">
        <v>66</v>
      </c>
      <c r="F81"/>
      <c r="G81">
        <v>0.5</v>
      </c>
      <c r="H81">
        <v>0.5</v>
      </c>
      <c r="I81">
        <v>5061</v>
      </c>
      <c r="J81">
        <v>8150</v>
      </c>
      <c r="K81"/>
      <c r="L81">
        <v>13749</v>
      </c>
      <c r="M81">
        <v>5.6280000000000001</v>
      </c>
      <c r="N81">
        <v>8.9359999999999999</v>
      </c>
      <c r="O81">
        <v>3.3069999999999999</v>
      </c>
      <c r="P81"/>
      <c r="Q81">
        <v>1.4219999999999999</v>
      </c>
      <c r="R81">
        <v>1</v>
      </c>
      <c r="S81">
        <v>0</v>
      </c>
      <c r="T81">
        <v>0</v>
      </c>
      <c r="U81"/>
      <c r="V81">
        <v>0</v>
      </c>
      <c r="W81"/>
      <c r="X81" s="47">
        <f t="shared" ref="X81:X87" si="8">1440*IF(Y81=Y$80,(Z81-Z$80),((0.999-Z$80)+Z81))</f>
        <v>8.7166666666667769</v>
      </c>
      <c r="Y81" s="35">
        <v>43888</v>
      </c>
      <c r="Z81" s="31">
        <v>0.50039351851851854</v>
      </c>
      <c r="AA81" s="2"/>
      <c r="AB81" s="9">
        <v>1</v>
      </c>
      <c r="AC81" s="2"/>
      <c r="AD81" s="2">
        <v>6.8622656303106897</v>
      </c>
      <c r="AE81" s="2">
        <v>8.1708077731796607</v>
      </c>
      <c r="AF81" s="2">
        <v>1.308542142868971</v>
      </c>
      <c r="AG81" s="2">
        <v>1.2940425742050672</v>
      </c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1">
        <v>50</v>
      </c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</row>
    <row r="82" spans="1:124" s="9" customFormat="1" ht="15.75" customHeight="1">
      <c r="A82">
        <v>41</v>
      </c>
      <c r="B82">
        <v>1</v>
      </c>
      <c r="C82" t="s">
        <v>35</v>
      </c>
      <c r="D82" t="s">
        <v>25</v>
      </c>
      <c r="E82" t="s">
        <v>66</v>
      </c>
      <c r="F82"/>
      <c r="G82">
        <v>0.5</v>
      </c>
      <c r="H82">
        <v>0.5</v>
      </c>
      <c r="I82">
        <v>4336</v>
      </c>
      <c r="J82">
        <v>7787</v>
      </c>
      <c r="K82"/>
      <c r="L82">
        <v>13833</v>
      </c>
      <c r="M82">
        <v>4.8380000000000001</v>
      </c>
      <c r="N82">
        <v>8.5440000000000005</v>
      </c>
      <c r="O82">
        <v>3.706</v>
      </c>
      <c r="P82"/>
      <c r="Q82">
        <v>1.429</v>
      </c>
      <c r="R82">
        <v>1</v>
      </c>
      <c r="S82">
        <v>0</v>
      </c>
      <c r="T82">
        <v>0</v>
      </c>
      <c r="U82"/>
      <c r="V82">
        <v>0</v>
      </c>
      <c r="W82"/>
      <c r="X82" s="47">
        <f t="shared" si="8"/>
        <v>338.05000000000018</v>
      </c>
      <c r="Y82" s="35">
        <v>43888</v>
      </c>
      <c r="Z82" s="31">
        <v>0.72909722222222229</v>
      </c>
      <c r="AA82" s="2"/>
      <c r="AB82" s="9">
        <v>1</v>
      </c>
      <c r="AC82" s="2"/>
      <c r="AD82" s="2">
        <v>5.8828256460264008</v>
      </c>
      <c r="AE82" s="2">
        <v>7.8047471009824561</v>
      </c>
      <c r="AF82" s="2">
        <v>1.9219214549560553</v>
      </c>
      <c r="AG82" s="2">
        <v>1.3020039277041464</v>
      </c>
      <c r="AH82" s="60"/>
      <c r="AI82" s="60"/>
      <c r="AJ82" s="60">
        <v>0.59529549846370622</v>
      </c>
      <c r="AK82" s="60"/>
      <c r="AL82" s="60"/>
      <c r="AM82" s="60"/>
      <c r="AN82" s="60"/>
      <c r="AO82" s="60">
        <v>0.24519321983526307</v>
      </c>
      <c r="AP82" s="60"/>
      <c r="AQ82" s="60"/>
      <c r="AR82" s="60"/>
      <c r="AS82" s="60"/>
      <c r="AT82" s="60">
        <v>0.83411970098902566</v>
      </c>
      <c r="AU82" s="60"/>
      <c r="AV82" s="60"/>
      <c r="AW82" s="60"/>
      <c r="AX82" s="60"/>
      <c r="AY82" s="60">
        <v>1.5744159925188455</v>
      </c>
      <c r="AZ82" s="60"/>
      <c r="BA82" s="60"/>
      <c r="BB82" s="60"/>
      <c r="BC82" s="60">
        <v>5.9003880181583952</v>
      </c>
      <c r="BD82" s="60">
        <v>7.8143272012190224</v>
      </c>
      <c r="BE82" s="60">
        <v>1.9139391830606267</v>
      </c>
      <c r="BF82" s="60">
        <v>1.3123347316493801</v>
      </c>
      <c r="BG82" s="60"/>
      <c r="BH82" s="1">
        <v>51</v>
      </c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</row>
    <row r="83" spans="1:124" s="9" customFormat="1" ht="15.75" customHeight="1">
      <c r="A83">
        <v>42</v>
      </c>
      <c r="B83">
        <v>1</v>
      </c>
      <c r="C83" t="s">
        <v>35</v>
      </c>
      <c r="D83" t="s">
        <v>25</v>
      </c>
      <c r="E83" t="s">
        <v>66</v>
      </c>
      <c r="F83"/>
      <c r="G83">
        <v>0.5</v>
      </c>
      <c r="H83">
        <v>0.5</v>
      </c>
      <c r="I83">
        <v>4362</v>
      </c>
      <c r="J83">
        <v>7806</v>
      </c>
      <c r="K83"/>
      <c r="L83">
        <v>14051</v>
      </c>
      <c r="M83">
        <v>4.867</v>
      </c>
      <c r="N83">
        <v>8.5640000000000001</v>
      </c>
      <c r="O83">
        <v>3.698</v>
      </c>
      <c r="P83"/>
      <c r="Q83">
        <v>1.448</v>
      </c>
      <c r="R83">
        <v>1</v>
      </c>
      <c r="S83">
        <v>0</v>
      </c>
      <c r="T83">
        <v>0</v>
      </c>
      <c r="U83"/>
      <c r="V83">
        <v>0</v>
      </c>
      <c r="W83"/>
      <c r="X83" s="47">
        <f t="shared" si="8"/>
        <v>346.80000000000007</v>
      </c>
      <c r="Y83" s="35">
        <v>43888</v>
      </c>
      <c r="Z83" s="31">
        <v>0.73517361111111112</v>
      </c>
      <c r="AA83" s="2"/>
      <c r="AB83" s="9">
        <v>1</v>
      </c>
      <c r="AC83" s="2"/>
      <c r="AD83" s="2">
        <v>5.9179503902903896</v>
      </c>
      <c r="AE83" s="2">
        <v>7.8239073014555878</v>
      </c>
      <c r="AF83" s="2">
        <v>1.9059569111651982</v>
      </c>
      <c r="AG83" s="2">
        <v>1.3226655355946135</v>
      </c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1">
        <v>52</v>
      </c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</row>
    <row r="84" spans="1:124" s="8" customFormat="1" ht="15.75" customHeight="1">
      <c r="A84">
        <v>73</v>
      </c>
      <c r="B84">
        <v>1</v>
      </c>
      <c r="C84" t="s">
        <v>35</v>
      </c>
      <c r="D84" t="s">
        <v>25</v>
      </c>
      <c r="E84" t="s">
        <v>66</v>
      </c>
      <c r="F84"/>
      <c r="G84">
        <v>0.5</v>
      </c>
      <c r="H84">
        <v>0.5</v>
      </c>
      <c r="I84">
        <v>4107</v>
      </c>
      <c r="J84">
        <v>7803</v>
      </c>
      <c r="K84"/>
      <c r="L84">
        <v>13874</v>
      </c>
      <c r="M84">
        <v>4.5890000000000004</v>
      </c>
      <c r="N84">
        <v>8.5609999999999999</v>
      </c>
      <c r="O84">
        <v>3.972</v>
      </c>
      <c r="P84"/>
      <c r="Q84">
        <v>1.4319999999999999</v>
      </c>
      <c r="R84">
        <v>1</v>
      </c>
      <c r="S84">
        <v>0</v>
      </c>
      <c r="T84">
        <v>0</v>
      </c>
      <c r="U84"/>
      <c r="V84">
        <v>0</v>
      </c>
      <c r="W84"/>
      <c r="X84" s="47">
        <f t="shared" si="8"/>
        <v>701.7</v>
      </c>
      <c r="Y84" s="35">
        <v>43888</v>
      </c>
      <c r="Z84" s="31">
        <v>0.98163194444444446</v>
      </c>
      <c r="AA84"/>
      <c r="AB84" s="8">
        <v>1</v>
      </c>
      <c r="AC84" s="2"/>
      <c r="AD84" s="2">
        <v>5.573457706162813</v>
      </c>
      <c r="AE84" s="2">
        <v>7.820882006644041</v>
      </c>
      <c r="AF84" s="2">
        <v>2.247424300481228</v>
      </c>
      <c r="AG84" s="2">
        <v>1.3058898264358396</v>
      </c>
      <c r="AH84" s="60"/>
      <c r="AI84" s="60"/>
      <c r="AJ84" s="60">
        <v>1.1807004719212668</v>
      </c>
      <c r="AK84" s="60"/>
      <c r="AL84" s="60"/>
      <c r="AM84" s="60"/>
      <c r="AN84" s="60"/>
      <c r="AO84" s="60">
        <v>5.1563064824223792E-2</v>
      </c>
      <c r="AP84" s="60"/>
      <c r="AQ84" s="60"/>
      <c r="AR84" s="60"/>
      <c r="AS84" s="60"/>
      <c r="AT84" s="60">
        <v>2.8047513989065287</v>
      </c>
      <c r="AU84" s="60"/>
      <c r="AV84" s="60"/>
      <c r="AW84" s="60"/>
      <c r="AX84" s="60"/>
      <c r="AY84" s="60">
        <v>7.2579979888646364E-3</v>
      </c>
      <c r="AZ84" s="60"/>
      <c r="BA84" s="60"/>
      <c r="BB84" s="60"/>
      <c r="BC84" s="60">
        <v>5.6065560228731091</v>
      </c>
      <c r="BD84" s="60">
        <v>7.8228988698517385</v>
      </c>
      <c r="BE84" s="60">
        <v>2.216342846978629</v>
      </c>
      <c r="BF84" s="60">
        <v>1.3058424374269166</v>
      </c>
      <c r="BG84" s="60"/>
      <c r="BH84" s="1">
        <v>53</v>
      </c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</row>
    <row r="85" spans="1:124" s="8" customFormat="1" ht="15.75" customHeight="1">
      <c r="A85">
        <v>74</v>
      </c>
      <c r="B85">
        <v>1</v>
      </c>
      <c r="C85" t="s">
        <v>35</v>
      </c>
      <c r="D85" t="s">
        <v>25</v>
      </c>
      <c r="E85" t="s">
        <v>66</v>
      </c>
      <c r="F85"/>
      <c r="G85">
        <v>0.5</v>
      </c>
      <c r="H85">
        <v>0.5</v>
      </c>
      <c r="I85">
        <v>4156</v>
      </c>
      <c r="J85">
        <v>7807</v>
      </c>
      <c r="K85"/>
      <c r="L85">
        <v>13873</v>
      </c>
      <c r="M85">
        <v>4.6420000000000003</v>
      </c>
      <c r="N85">
        <v>8.5649999999999995</v>
      </c>
      <c r="O85">
        <v>3.9220000000000002</v>
      </c>
      <c r="P85"/>
      <c r="Q85">
        <v>1.4319999999999999</v>
      </c>
      <c r="R85">
        <v>1</v>
      </c>
      <c r="S85">
        <v>0</v>
      </c>
      <c r="T85">
        <v>0</v>
      </c>
      <c r="U85"/>
      <c r="V85">
        <v>0</v>
      </c>
      <c r="W85"/>
      <c r="X85" s="47">
        <f t="shared" si="8"/>
        <v>710.21666666666681</v>
      </c>
      <c r="Y85" s="35">
        <v>43888</v>
      </c>
      <c r="Z85" s="31">
        <v>0.98754629629629631</v>
      </c>
      <c r="AA85"/>
      <c r="AB85" s="8">
        <v>1</v>
      </c>
      <c r="AC85" s="2"/>
      <c r="AD85" s="2">
        <v>5.639654339583406</v>
      </c>
      <c r="AE85" s="2">
        <v>7.8249157330594361</v>
      </c>
      <c r="AF85" s="2">
        <v>2.1852613934760301</v>
      </c>
      <c r="AG85" s="2">
        <v>1.3057950484179934</v>
      </c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1">
        <v>54</v>
      </c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</row>
    <row r="86" spans="1:124" s="8" customFormat="1" ht="15.75" customHeight="1">
      <c r="A86">
        <v>91</v>
      </c>
      <c r="B86">
        <v>1</v>
      </c>
      <c r="C86" t="s">
        <v>35</v>
      </c>
      <c r="D86" t="s">
        <v>25</v>
      </c>
      <c r="E86" t="s">
        <v>66</v>
      </c>
      <c r="F86"/>
      <c r="G86">
        <v>0.5</v>
      </c>
      <c r="H86">
        <v>0.5</v>
      </c>
      <c r="I86">
        <v>4109</v>
      </c>
      <c r="J86">
        <v>7536</v>
      </c>
      <c r="K86"/>
      <c r="L86">
        <v>13575</v>
      </c>
      <c r="M86">
        <v>4.5910000000000002</v>
      </c>
      <c r="N86">
        <v>8.2720000000000002</v>
      </c>
      <c r="O86">
        <v>3.68</v>
      </c>
      <c r="P86"/>
      <c r="Q86">
        <v>1.407</v>
      </c>
      <c r="R86">
        <v>1</v>
      </c>
      <c r="S86">
        <v>0</v>
      </c>
      <c r="T86">
        <v>0</v>
      </c>
      <c r="U86"/>
      <c r="V86">
        <v>0</v>
      </c>
      <c r="W86"/>
      <c r="X86" s="47">
        <f t="shared" si="8"/>
        <v>898.66</v>
      </c>
      <c r="Y86" s="35">
        <v>43889</v>
      </c>
      <c r="Z86" s="31">
        <v>0.11940972222222222</v>
      </c>
      <c r="AA86"/>
      <c r="AB86" s="8">
        <v>1</v>
      </c>
      <c r="AC86" s="2"/>
      <c r="AD86" s="2">
        <v>5.5761596095677346</v>
      </c>
      <c r="AE86" s="2">
        <v>7.5516307684163424</v>
      </c>
      <c r="AF86" s="2">
        <v>1.9754711588486078</v>
      </c>
      <c r="AG86" s="2">
        <v>1.2775511990998316</v>
      </c>
      <c r="AH86" s="60"/>
      <c r="AI86" s="60"/>
      <c r="AJ86" s="60">
        <v>3.1945996565130699</v>
      </c>
      <c r="AK86" s="60"/>
      <c r="AL86" s="60"/>
      <c r="AM86" s="60"/>
      <c r="AN86" s="60"/>
      <c r="AO86" s="60">
        <v>0.30666704363300651</v>
      </c>
      <c r="AP86" s="60"/>
      <c r="AQ86" s="60"/>
      <c r="AR86" s="60"/>
      <c r="AS86" s="60"/>
      <c r="AT86" s="60">
        <v>8.3221237797121006</v>
      </c>
      <c r="AU86" s="60"/>
      <c r="AV86" s="60"/>
      <c r="AW86" s="60"/>
      <c r="AX86" s="60"/>
      <c r="AY86" s="60">
        <v>0.66546370222626894</v>
      </c>
      <c r="AZ86" s="60"/>
      <c r="BA86" s="60"/>
      <c r="BB86" s="60"/>
      <c r="BC86" s="60">
        <v>5.6666733736326274</v>
      </c>
      <c r="BD86" s="60">
        <v>7.5632277318606072</v>
      </c>
      <c r="BE86" s="60">
        <v>1.8965543582279794</v>
      </c>
      <c r="BF86" s="60">
        <v>1.2818162099029098</v>
      </c>
      <c r="BG86" s="60"/>
      <c r="BH86" s="1">
        <v>55</v>
      </c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</row>
    <row r="87" spans="1:124" s="8" customFormat="1" ht="15.75" customHeight="1">
      <c r="A87">
        <v>92</v>
      </c>
      <c r="B87">
        <v>1</v>
      </c>
      <c r="C87" t="s">
        <v>35</v>
      </c>
      <c r="D87" t="s">
        <v>25</v>
      </c>
      <c r="E87" t="s">
        <v>66</v>
      </c>
      <c r="F87"/>
      <c r="G87">
        <v>0.5</v>
      </c>
      <c r="H87">
        <v>0.5</v>
      </c>
      <c r="I87">
        <v>4243</v>
      </c>
      <c r="J87">
        <v>7559</v>
      </c>
      <c r="K87"/>
      <c r="L87">
        <v>13665</v>
      </c>
      <c r="M87">
        <v>4.7370000000000001</v>
      </c>
      <c r="N87">
        <v>8.2970000000000006</v>
      </c>
      <c r="O87">
        <v>3.56</v>
      </c>
      <c r="P87"/>
      <c r="Q87">
        <v>1.4139999999999999</v>
      </c>
      <c r="R87">
        <v>1</v>
      </c>
      <c r="S87">
        <v>0</v>
      </c>
      <c r="T87">
        <v>0</v>
      </c>
      <c r="U87"/>
      <c r="V87">
        <v>0</v>
      </c>
      <c r="W87"/>
      <c r="X87" s="47">
        <f t="shared" si="8"/>
        <v>907.25999999999988</v>
      </c>
      <c r="Y87" s="35">
        <v>43889</v>
      </c>
      <c r="Z87" s="31">
        <v>0.12538194444444445</v>
      </c>
      <c r="AA87"/>
      <c r="AB87" s="8">
        <v>1</v>
      </c>
      <c r="AC87" s="2"/>
      <c r="AD87" s="2">
        <v>5.7571871376975201</v>
      </c>
      <c r="AE87" s="2">
        <v>7.574824695304871</v>
      </c>
      <c r="AF87" s="2">
        <v>1.8176375576073509</v>
      </c>
      <c r="AG87" s="2">
        <v>1.286081220705988</v>
      </c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1">
        <v>56</v>
      </c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</row>
    <row r="88" spans="1:124" customFormat="1" ht="15">
      <c r="A88">
        <v>11</v>
      </c>
      <c r="B88">
        <v>1</v>
      </c>
      <c r="C88" t="s">
        <v>35</v>
      </c>
      <c r="D88" t="s">
        <v>25</v>
      </c>
      <c r="E88" t="s">
        <v>66</v>
      </c>
      <c r="G88">
        <v>0.5</v>
      </c>
      <c r="H88">
        <v>0.5</v>
      </c>
      <c r="I88">
        <v>6252</v>
      </c>
      <c r="J88">
        <v>7836</v>
      </c>
      <c r="L88">
        <v>12868</v>
      </c>
      <c r="M88">
        <v>6.9240000000000004</v>
      </c>
      <c r="N88">
        <v>8.5960000000000001</v>
      </c>
      <c r="O88">
        <v>1.673</v>
      </c>
      <c r="Q88">
        <v>1.345</v>
      </c>
      <c r="R88">
        <v>1</v>
      </c>
      <c r="S88">
        <v>0</v>
      </c>
      <c r="T88">
        <v>0</v>
      </c>
      <c r="V88">
        <v>0</v>
      </c>
      <c r="Y88" s="35">
        <v>43907</v>
      </c>
      <c r="Z88" s="31">
        <v>0.74122685185185189</v>
      </c>
      <c r="AB88">
        <v>1</v>
      </c>
      <c r="AD88" s="45">
        <v>8.34</v>
      </c>
      <c r="AE88" s="45">
        <v>7.65</v>
      </c>
      <c r="AF88" s="45">
        <v>-0.68</v>
      </c>
      <c r="AG88" s="45">
        <v>1.23</v>
      </c>
      <c r="AJ88">
        <v>2.8723492190000002</v>
      </c>
      <c r="AO88">
        <v>0.20668398199999999</v>
      </c>
      <c r="AT88">
        <v>28.513372570000001</v>
      </c>
      <c r="AY88">
        <v>1.0680857459999999</v>
      </c>
      <c r="BH88" s="1">
        <v>57</v>
      </c>
    </row>
    <row r="89" spans="1:124" customFormat="1" ht="15">
      <c r="A89">
        <v>12</v>
      </c>
      <c r="B89">
        <v>1</v>
      </c>
      <c r="C89" t="s">
        <v>35</v>
      </c>
      <c r="D89" t="s">
        <v>25</v>
      </c>
      <c r="E89" t="s">
        <v>66</v>
      </c>
      <c r="G89">
        <v>0.5</v>
      </c>
      <c r="H89">
        <v>0.5</v>
      </c>
      <c r="I89">
        <v>6436</v>
      </c>
      <c r="J89">
        <v>7852</v>
      </c>
      <c r="L89">
        <v>13006</v>
      </c>
      <c r="M89">
        <v>7.1239999999999997</v>
      </c>
      <c r="N89">
        <v>8.6129999999999995</v>
      </c>
      <c r="O89">
        <v>1.4890000000000001</v>
      </c>
      <c r="Q89">
        <v>1.357</v>
      </c>
      <c r="R89">
        <v>1</v>
      </c>
      <c r="S89">
        <v>0</v>
      </c>
      <c r="T89">
        <v>0</v>
      </c>
      <c r="V89">
        <v>0</v>
      </c>
      <c r="Y89" s="35">
        <v>43907</v>
      </c>
      <c r="Z89" s="31">
        <v>0.74769675925925927</v>
      </c>
      <c r="AB89">
        <v>1</v>
      </c>
      <c r="AD89" s="45">
        <v>8.58</v>
      </c>
      <c r="AE89" s="45">
        <v>7.67</v>
      </c>
      <c r="AF89" s="45">
        <v>-0.91</v>
      </c>
      <c r="AG89" s="45">
        <v>1.25</v>
      </c>
      <c r="BH89" s="1">
        <v>58</v>
      </c>
    </row>
    <row r="90" spans="1:124" customFormat="1" ht="15">
      <c r="A90">
        <v>41</v>
      </c>
      <c r="B90">
        <v>1</v>
      </c>
      <c r="C90" t="s">
        <v>35</v>
      </c>
      <c r="D90" t="s">
        <v>25</v>
      </c>
      <c r="E90" t="s">
        <v>66</v>
      </c>
      <c r="G90">
        <v>0.5</v>
      </c>
      <c r="H90">
        <v>0.5</v>
      </c>
      <c r="I90">
        <v>6342</v>
      </c>
      <c r="J90">
        <v>7704</v>
      </c>
      <c r="L90">
        <v>13043</v>
      </c>
      <c r="M90">
        <v>7.0220000000000002</v>
      </c>
      <c r="N90">
        <v>8.4540000000000006</v>
      </c>
      <c r="O90">
        <v>1.4319999999999999</v>
      </c>
      <c r="Q90">
        <v>1.36</v>
      </c>
      <c r="R90">
        <v>1</v>
      </c>
      <c r="S90">
        <v>0</v>
      </c>
      <c r="T90">
        <v>0</v>
      </c>
      <c r="V90">
        <v>0</v>
      </c>
      <c r="Y90" s="35">
        <v>43907</v>
      </c>
      <c r="Z90" s="31">
        <v>0.99162037037037043</v>
      </c>
      <c r="AB90">
        <v>1</v>
      </c>
      <c r="AD90" s="45">
        <v>8.4499999999999993</v>
      </c>
      <c r="AE90" s="45">
        <v>7.52</v>
      </c>
      <c r="AF90" s="45">
        <v>-0.93</v>
      </c>
      <c r="AG90" s="45">
        <v>1.25</v>
      </c>
      <c r="AJ90">
        <v>0.20279525800000001</v>
      </c>
      <c r="AO90">
        <v>0.55101573400000003</v>
      </c>
      <c r="AT90">
        <v>2.651851631</v>
      </c>
      <c r="AY90">
        <v>2.2242784800000002</v>
      </c>
      <c r="BC90" s="45">
        <v>8.4600000000000009</v>
      </c>
      <c r="BD90" s="45">
        <v>7.54</v>
      </c>
      <c r="BE90" s="45">
        <v>-0.92</v>
      </c>
      <c r="BF90" s="45">
        <v>1.27</v>
      </c>
      <c r="BH90" s="1">
        <v>59</v>
      </c>
    </row>
    <row r="91" spans="1:124" customFormat="1" ht="15">
      <c r="A91">
        <v>42</v>
      </c>
      <c r="B91">
        <v>1</v>
      </c>
      <c r="C91" t="s">
        <v>35</v>
      </c>
      <c r="D91" t="s">
        <v>25</v>
      </c>
      <c r="E91" t="s">
        <v>66</v>
      </c>
      <c r="G91">
        <v>0.5</v>
      </c>
      <c r="H91">
        <v>0.5</v>
      </c>
      <c r="I91">
        <v>6355</v>
      </c>
      <c r="J91">
        <v>7746</v>
      </c>
      <c r="L91">
        <v>13336</v>
      </c>
      <c r="M91">
        <v>7.0359999999999996</v>
      </c>
      <c r="N91">
        <v>8.5</v>
      </c>
      <c r="O91">
        <v>1.464</v>
      </c>
      <c r="Q91">
        <v>1.3859999999999999</v>
      </c>
      <c r="R91">
        <v>1</v>
      </c>
      <c r="S91">
        <v>0</v>
      </c>
      <c r="T91">
        <v>0</v>
      </c>
      <c r="V91">
        <v>0</v>
      </c>
      <c r="Y91" s="35">
        <v>43907</v>
      </c>
      <c r="Z91" s="31">
        <v>0.99822916666666661</v>
      </c>
      <c r="AB91">
        <v>1</v>
      </c>
      <c r="AD91" s="45">
        <v>8.4700000000000006</v>
      </c>
      <c r="AE91" s="45">
        <v>7.56</v>
      </c>
      <c r="AF91" s="45">
        <v>-0.91</v>
      </c>
      <c r="AG91" s="45">
        <v>1.28</v>
      </c>
      <c r="BH91" s="1">
        <v>60</v>
      </c>
    </row>
    <row r="92" spans="1:124" customFormat="1" ht="15">
      <c r="A92">
        <v>73</v>
      </c>
      <c r="B92">
        <v>1</v>
      </c>
      <c r="C92" t="s">
        <v>35</v>
      </c>
      <c r="D92" t="s">
        <v>25</v>
      </c>
      <c r="E92" t="s">
        <v>66</v>
      </c>
      <c r="G92">
        <v>0.5</v>
      </c>
      <c r="H92">
        <v>0.5</v>
      </c>
      <c r="I92">
        <v>6364</v>
      </c>
      <c r="J92">
        <v>7556</v>
      </c>
      <c r="L92">
        <v>13372</v>
      </c>
      <c r="M92">
        <v>7.0460000000000003</v>
      </c>
      <c r="N92">
        <v>8.2940000000000005</v>
      </c>
      <c r="O92">
        <v>1.248</v>
      </c>
      <c r="Q92">
        <v>1.389</v>
      </c>
      <c r="R92">
        <v>1</v>
      </c>
      <c r="S92">
        <v>0</v>
      </c>
      <c r="T92">
        <v>0</v>
      </c>
      <c r="V92">
        <v>0</v>
      </c>
      <c r="Y92" s="35">
        <v>43908</v>
      </c>
      <c r="Z92" s="31">
        <v>0.25078703703703703</v>
      </c>
      <c r="AB92">
        <v>1</v>
      </c>
      <c r="AD92" s="45">
        <v>8.48</v>
      </c>
      <c r="AE92" s="45">
        <v>7.38</v>
      </c>
      <c r="AF92" s="45">
        <v>-1.1100000000000001</v>
      </c>
      <c r="AG92" s="45">
        <v>1.28</v>
      </c>
      <c r="AJ92">
        <v>1.6474706750000001</v>
      </c>
      <c r="AO92">
        <v>0.72189744600000005</v>
      </c>
      <c r="AT92">
        <v>18.98214608</v>
      </c>
      <c r="AY92">
        <v>2.367685067</v>
      </c>
      <c r="BC92" s="45">
        <v>8.41</v>
      </c>
      <c r="BD92" s="45">
        <v>7.4</v>
      </c>
      <c r="BE92" s="45">
        <v>-1.01</v>
      </c>
      <c r="BF92" s="45">
        <v>1.3</v>
      </c>
      <c r="BH92" s="1">
        <v>61</v>
      </c>
    </row>
    <row r="93" spans="1:124" customFormat="1" ht="15">
      <c r="A93">
        <v>74</v>
      </c>
      <c r="B93">
        <v>1</v>
      </c>
      <c r="C93" t="s">
        <v>35</v>
      </c>
      <c r="D93" t="s">
        <v>25</v>
      </c>
      <c r="E93" t="s">
        <v>66</v>
      </c>
      <c r="G93">
        <v>0.5</v>
      </c>
      <c r="H93">
        <v>0.5</v>
      </c>
      <c r="I93">
        <v>6259</v>
      </c>
      <c r="J93">
        <v>7610</v>
      </c>
      <c r="L93">
        <v>13692</v>
      </c>
      <c r="M93">
        <v>6.931</v>
      </c>
      <c r="N93">
        <v>8.3520000000000003</v>
      </c>
      <c r="O93">
        <v>1.421</v>
      </c>
      <c r="Q93">
        <v>1.417</v>
      </c>
      <c r="R93">
        <v>1</v>
      </c>
      <c r="S93">
        <v>0</v>
      </c>
      <c r="T93">
        <v>0</v>
      </c>
      <c r="V93">
        <v>0</v>
      </c>
      <c r="Y93" s="35">
        <v>43908</v>
      </c>
      <c r="Z93" s="31">
        <v>0.25688657407407406</v>
      </c>
      <c r="AB93">
        <v>1</v>
      </c>
      <c r="AD93" s="45">
        <v>8.34</v>
      </c>
      <c r="AE93" s="45">
        <v>7.43</v>
      </c>
      <c r="AF93" s="45">
        <v>-0.92</v>
      </c>
      <c r="AG93" s="45">
        <v>1.31</v>
      </c>
      <c r="BH93" s="1">
        <v>62</v>
      </c>
    </row>
    <row r="94" spans="1:124" s="8" customFormat="1" ht="15.75" customHeight="1">
      <c r="A94">
        <v>11</v>
      </c>
      <c r="B94">
        <v>1</v>
      </c>
      <c r="C94" t="s">
        <v>35</v>
      </c>
      <c r="D94" t="s">
        <v>25</v>
      </c>
      <c r="E94" t="s">
        <v>66</v>
      </c>
      <c r="F94"/>
      <c r="G94">
        <v>0.5</v>
      </c>
      <c r="H94">
        <v>0.5</v>
      </c>
      <c r="I94">
        <v>6498</v>
      </c>
      <c r="J94">
        <v>8012</v>
      </c>
      <c r="K94"/>
      <c r="L94">
        <v>13985</v>
      </c>
      <c r="M94">
        <v>7.1909999999999998</v>
      </c>
      <c r="N94">
        <v>8.7859999999999996</v>
      </c>
      <c r="O94">
        <v>1.595</v>
      </c>
      <c r="P94"/>
      <c r="Q94">
        <v>1.4419999999999999</v>
      </c>
      <c r="R94">
        <v>1</v>
      </c>
      <c r="S94">
        <v>0</v>
      </c>
      <c r="T94">
        <v>0</v>
      </c>
      <c r="U94"/>
      <c r="V94">
        <v>0</v>
      </c>
      <c r="W94"/>
      <c r="X94" s="47"/>
      <c r="Y94" s="35">
        <v>43908</v>
      </c>
      <c r="Z94" s="31">
        <v>0.73222222222222222</v>
      </c>
      <c r="AA94"/>
      <c r="AB94" s="8">
        <v>1</v>
      </c>
      <c r="AC94" s="2"/>
      <c r="AD94" s="2">
        <v>6.8823189350421998</v>
      </c>
      <c r="AE94" s="2">
        <v>7.8109975013329072</v>
      </c>
      <c r="AF94" s="2">
        <v>0.92867856629070733</v>
      </c>
      <c r="AG94" s="2">
        <v>1.3182455828653652</v>
      </c>
      <c r="AH94" s="60"/>
      <c r="AI94" s="60"/>
      <c r="AJ94" s="60">
        <v>1.52992394364145</v>
      </c>
      <c r="AK94" s="60"/>
      <c r="AL94" s="60"/>
      <c r="AM94" s="60"/>
      <c r="AN94" s="60"/>
      <c r="AO94" s="60">
        <v>0.188388309125951</v>
      </c>
      <c r="AP94" s="60"/>
      <c r="AQ94" s="60"/>
      <c r="AR94" s="60"/>
      <c r="AS94" s="60"/>
      <c r="AT94" s="60">
        <v>13.913457090554564</v>
      </c>
      <c r="AU94" s="60"/>
      <c r="AV94" s="60"/>
      <c r="AW94" s="60"/>
      <c r="AX94" s="60"/>
      <c r="AY94" s="60">
        <v>2.8641628276094671</v>
      </c>
      <c r="AZ94" s="60"/>
      <c r="BA94" s="60"/>
      <c r="BB94" s="60"/>
      <c r="BC94" s="60"/>
      <c r="BD94" s="60"/>
      <c r="BE94" s="60"/>
      <c r="BF94" s="60"/>
      <c r="BG94" s="60"/>
      <c r="BH94" s="1">
        <v>63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</row>
    <row r="95" spans="1:124" s="8" customFormat="1" ht="15.75" customHeight="1">
      <c r="A95">
        <v>12</v>
      </c>
      <c r="B95">
        <v>1</v>
      </c>
      <c r="C95" t="s">
        <v>35</v>
      </c>
      <c r="D95" t="s">
        <v>25</v>
      </c>
      <c r="E95" t="s">
        <v>66</v>
      </c>
      <c r="F95"/>
      <c r="G95">
        <v>0.5</v>
      </c>
      <c r="H95">
        <v>0.5</v>
      </c>
      <c r="I95">
        <v>6598</v>
      </c>
      <c r="J95">
        <v>7997</v>
      </c>
      <c r="K95"/>
      <c r="L95">
        <v>14392</v>
      </c>
      <c r="M95">
        <v>7.3</v>
      </c>
      <c r="N95">
        <v>8.77</v>
      </c>
      <c r="O95">
        <v>1.47</v>
      </c>
      <c r="P95"/>
      <c r="Q95">
        <v>1.4770000000000001</v>
      </c>
      <c r="R95">
        <v>1</v>
      </c>
      <c r="S95">
        <v>0</v>
      </c>
      <c r="T95">
        <v>0</v>
      </c>
      <c r="U95"/>
      <c r="V95">
        <v>0</v>
      </c>
      <c r="W95"/>
      <c r="X95" s="47"/>
      <c r="Y95" s="35">
        <v>43908</v>
      </c>
      <c r="Z95" s="31">
        <v>0.73834490740740744</v>
      </c>
      <c r="AA95"/>
      <c r="AB95" s="8">
        <v>1</v>
      </c>
      <c r="AC95" s="2"/>
      <c r="AD95" s="2">
        <v>6.9884248502080508</v>
      </c>
      <c r="AE95" s="2">
        <v>7.7962963428462233</v>
      </c>
      <c r="AF95" s="2">
        <v>0.80787149263817248</v>
      </c>
      <c r="AG95" s="2">
        <v>1.3565508453712547</v>
      </c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1">
        <v>64</v>
      </c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</row>
    <row r="96" spans="1:124" s="8" customFormat="1" ht="15.75" customHeight="1">
      <c r="A96">
        <v>41</v>
      </c>
      <c r="B96">
        <v>1</v>
      </c>
      <c r="C96" t="s">
        <v>35</v>
      </c>
      <c r="D96" t="s">
        <v>25</v>
      </c>
      <c r="E96" t="s">
        <v>66</v>
      </c>
      <c r="F96"/>
      <c r="G96">
        <v>0.5</v>
      </c>
      <c r="H96">
        <v>0.5</v>
      </c>
      <c r="I96">
        <v>6230</v>
      </c>
      <c r="J96">
        <v>6771</v>
      </c>
      <c r="K96"/>
      <c r="L96">
        <v>12104</v>
      </c>
      <c r="M96">
        <v>6.9</v>
      </c>
      <c r="N96">
        <v>7.444</v>
      </c>
      <c r="O96">
        <v>0.54400000000000004</v>
      </c>
      <c r="P96"/>
      <c r="Q96">
        <v>1.276</v>
      </c>
      <c r="R96">
        <v>1</v>
      </c>
      <c r="S96">
        <v>0</v>
      </c>
      <c r="T96">
        <v>0</v>
      </c>
      <c r="U96"/>
      <c r="V96">
        <v>0</v>
      </c>
      <c r="W96"/>
      <c r="X96" s="47"/>
      <c r="Y96" s="35">
        <v>43908</v>
      </c>
      <c r="Z96" s="31">
        <v>0.96983796296296287</v>
      </c>
      <c r="AA96"/>
      <c r="AB96" s="8">
        <v>1</v>
      </c>
      <c r="AC96" s="2"/>
      <c r="AD96" s="2">
        <v>6.5979550823977187</v>
      </c>
      <c r="AE96" s="2">
        <v>6.5947216558680024</v>
      </c>
      <c r="AF96" s="2">
        <v>-3.2334265297162545E-3</v>
      </c>
      <c r="AG96" s="2">
        <v>1.141213153446254</v>
      </c>
      <c r="AH96" s="60"/>
      <c r="AI96" s="60"/>
      <c r="AJ96" s="60">
        <v>2.2892489475789781</v>
      </c>
      <c r="AK96" s="60"/>
      <c r="AL96" s="60"/>
      <c r="AM96" s="60"/>
      <c r="AN96" s="60"/>
      <c r="AO96" s="60">
        <v>12.927839324752039</v>
      </c>
      <c r="AP96" s="60"/>
      <c r="AQ96" s="60"/>
      <c r="AR96" s="60"/>
      <c r="AS96" s="60"/>
      <c r="AT96" s="60">
        <v>201.71942195694137</v>
      </c>
      <c r="AU96" s="60"/>
      <c r="AV96" s="60"/>
      <c r="AW96" s="60"/>
      <c r="AX96" s="60"/>
      <c r="AY96" s="60">
        <v>14.644303213413748</v>
      </c>
      <c r="AZ96" s="60"/>
      <c r="BA96" s="60"/>
      <c r="BB96" s="60"/>
      <c r="BC96" s="60">
        <v>6.6743513413171316</v>
      </c>
      <c r="BD96" s="60">
        <v>7.0504575689551743</v>
      </c>
      <c r="BE96" s="60">
        <v>0.37610622763804269</v>
      </c>
      <c r="BF96" s="60">
        <v>1.2313764003274388</v>
      </c>
      <c r="BG96" s="60"/>
      <c r="BH96" s="1">
        <v>65</v>
      </c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</row>
    <row r="97" spans="1:124" s="8" customFormat="1" ht="15.75" customHeight="1">
      <c r="A97">
        <v>42</v>
      </c>
      <c r="B97">
        <v>1</v>
      </c>
      <c r="C97" t="s">
        <v>35</v>
      </c>
      <c r="D97" t="s">
        <v>25</v>
      </c>
      <c r="E97" t="s">
        <v>66</v>
      </c>
      <c r="F97"/>
      <c r="G97">
        <v>0.5</v>
      </c>
      <c r="H97">
        <v>0.5</v>
      </c>
      <c r="I97">
        <v>6374</v>
      </c>
      <c r="J97">
        <v>7701</v>
      </c>
      <c r="K97"/>
      <c r="L97">
        <v>14020</v>
      </c>
      <c r="M97">
        <v>7.0570000000000004</v>
      </c>
      <c r="N97">
        <v>8.4499999999999993</v>
      </c>
      <c r="O97">
        <v>1.3939999999999999</v>
      </c>
      <c r="P97"/>
      <c r="Q97">
        <v>1.4450000000000001</v>
      </c>
      <c r="R97">
        <v>1</v>
      </c>
      <c r="S97">
        <v>0</v>
      </c>
      <c r="T97">
        <v>0</v>
      </c>
      <c r="U97"/>
      <c r="V97">
        <v>0</v>
      </c>
      <c r="W97"/>
      <c r="X97" s="47"/>
      <c r="Y97" s="35">
        <v>43908</v>
      </c>
      <c r="Z97" s="31">
        <v>0.97598379629629628</v>
      </c>
      <c r="AA97"/>
      <c r="AB97" s="8">
        <v>1</v>
      </c>
      <c r="AC97" s="2"/>
      <c r="AD97" s="2">
        <v>6.7507476002365445</v>
      </c>
      <c r="AE97" s="2">
        <v>7.5061934820423462</v>
      </c>
      <c r="AF97" s="2">
        <v>0.75544588180580163</v>
      </c>
      <c r="AG97" s="2">
        <v>1.3215396472086236</v>
      </c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1">
        <v>66</v>
      </c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</row>
    <row r="98" spans="1:124" s="8" customFormat="1" ht="15.75" customHeight="1">
      <c r="A98">
        <v>73</v>
      </c>
      <c r="B98">
        <v>1</v>
      </c>
      <c r="C98" t="s">
        <v>35</v>
      </c>
      <c r="D98" t="s">
        <v>25</v>
      </c>
      <c r="E98" t="s">
        <v>66</v>
      </c>
      <c r="F98"/>
      <c r="G98">
        <v>0.5</v>
      </c>
      <c r="H98">
        <v>0.5</v>
      </c>
      <c r="I98">
        <v>6080</v>
      </c>
      <c r="J98">
        <v>7587</v>
      </c>
      <c r="K98"/>
      <c r="L98">
        <v>13825</v>
      </c>
      <c r="M98">
        <v>6.7370000000000001</v>
      </c>
      <c r="N98">
        <v>8.327</v>
      </c>
      <c r="O98">
        <v>1.59</v>
      </c>
      <c r="P98"/>
      <c r="Q98">
        <v>1.4279999999999999</v>
      </c>
      <c r="R98">
        <v>1</v>
      </c>
      <c r="S98">
        <v>0</v>
      </c>
      <c r="T98">
        <v>0</v>
      </c>
      <c r="U98"/>
      <c r="V98">
        <v>0</v>
      </c>
      <c r="W98"/>
      <c r="X98" s="47"/>
      <c r="Y98" s="35">
        <v>43909</v>
      </c>
      <c r="Z98" s="31">
        <v>0.2227662037037037</v>
      </c>
      <c r="AA98"/>
      <c r="AB98" s="8">
        <v>1</v>
      </c>
      <c r="AC98" s="2"/>
      <c r="AD98" s="2">
        <v>6.4387962096489417</v>
      </c>
      <c r="AE98" s="2">
        <v>7.3944646775435556</v>
      </c>
      <c r="AF98" s="2">
        <v>0.9556684678946139</v>
      </c>
      <c r="AG98" s="2">
        <v>1.30318700301047</v>
      </c>
      <c r="AH98" s="60"/>
      <c r="AI98" s="60"/>
      <c r="AJ98" s="60">
        <v>1.5695834014472849</v>
      </c>
      <c r="AK98" s="60"/>
      <c r="AL98" s="60"/>
      <c r="AM98" s="60"/>
      <c r="AN98" s="60"/>
      <c r="AO98" s="60">
        <v>0.79210247153085389</v>
      </c>
      <c r="AP98" s="60"/>
      <c r="AQ98" s="60"/>
      <c r="AR98" s="60"/>
      <c r="AS98" s="60"/>
      <c r="AT98" s="60">
        <v>4.6092713212650125</v>
      </c>
      <c r="AU98" s="60"/>
      <c r="AV98" s="60"/>
      <c r="AW98" s="60"/>
      <c r="AX98" s="60"/>
      <c r="AY98" s="60">
        <v>2.0089960173958894</v>
      </c>
      <c r="AZ98" s="60"/>
      <c r="BA98" s="60"/>
      <c r="BB98" s="60"/>
      <c r="BC98" s="60">
        <v>6.4897270489285503</v>
      </c>
      <c r="BD98" s="60">
        <v>7.4238669945169216</v>
      </c>
      <c r="BE98" s="60">
        <v>0.93413994558837121</v>
      </c>
      <c r="BF98" s="60">
        <v>1.3164103184455498</v>
      </c>
      <c r="BG98" s="60"/>
      <c r="BH98" s="1">
        <v>67</v>
      </c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</row>
    <row r="99" spans="1:124" s="8" customFormat="1" ht="15.75" customHeight="1">
      <c r="A99">
        <v>74</v>
      </c>
      <c r="B99">
        <v>1</v>
      </c>
      <c r="C99" t="s">
        <v>35</v>
      </c>
      <c r="D99" t="s">
        <v>25</v>
      </c>
      <c r="E99" t="s">
        <v>66</v>
      </c>
      <c r="F99"/>
      <c r="G99">
        <v>0.5</v>
      </c>
      <c r="H99">
        <v>0.5</v>
      </c>
      <c r="I99">
        <v>6176</v>
      </c>
      <c r="J99">
        <v>7647</v>
      </c>
      <c r="K99"/>
      <c r="L99">
        <v>14106</v>
      </c>
      <c r="M99">
        <v>6.8410000000000002</v>
      </c>
      <c r="N99">
        <v>8.3919999999999995</v>
      </c>
      <c r="O99">
        <v>1.5509999999999999</v>
      </c>
      <c r="P99"/>
      <c r="Q99">
        <v>1.452</v>
      </c>
      <c r="R99">
        <v>1</v>
      </c>
      <c r="S99">
        <v>0</v>
      </c>
      <c r="T99">
        <v>0</v>
      </c>
      <c r="U99"/>
      <c r="V99">
        <v>0</v>
      </c>
      <c r="W99"/>
      <c r="X99" s="47"/>
      <c r="Y99" s="35">
        <v>43909</v>
      </c>
      <c r="Z99" s="31">
        <v>0.2288310185185185</v>
      </c>
      <c r="AA99"/>
      <c r="AB99" s="8">
        <v>1</v>
      </c>
      <c r="AC99" s="2"/>
      <c r="AD99" s="2">
        <v>6.540657888208159</v>
      </c>
      <c r="AE99" s="2">
        <v>7.4532693114902875</v>
      </c>
      <c r="AF99" s="2">
        <v>0.91261142328212852</v>
      </c>
      <c r="AG99" s="2">
        <v>1.3296336338806296</v>
      </c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1">
        <v>68</v>
      </c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</row>
    <row r="100" spans="1:124" s="8" customFormat="1" ht="15.75" customHeight="1">
      <c r="A100">
        <v>11</v>
      </c>
      <c r="B100">
        <v>1</v>
      </c>
      <c r="C100" t="s">
        <v>35</v>
      </c>
      <c r="D100" t="s">
        <v>25</v>
      </c>
      <c r="E100" t="s">
        <v>66</v>
      </c>
      <c r="F100"/>
      <c r="G100">
        <v>0.5</v>
      </c>
      <c r="H100">
        <v>0.5</v>
      </c>
      <c r="I100">
        <v>6141</v>
      </c>
      <c r="J100">
        <v>8084</v>
      </c>
      <c r="K100"/>
      <c r="L100">
        <v>13942</v>
      </c>
      <c r="M100">
        <v>6.8029999999999999</v>
      </c>
      <c r="N100">
        <v>8.8629999999999995</v>
      </c>
      <c r="O100">
        <v>2.0609999999999999</v>
      </c>
      <c r="P100"/>
      <c r="Q100">
        <v>1.4379999999999999</v>
      </c>
      <c r="R100">
        <v>1</v>
      </c>
      <c r="S100">
        <v>0</v>
      </c>
      <c r="T100">
        <v>0</v>
      </c>
      <c r="U100"/>
      <c r="V100">
        <v>0</v>
      </c>
      <c r="W100"/>
      <c r="X100" s="47"/>
      <c r="Y100" s="35">
        <v>43909</v>
      </c>
      <c r="Z100" s="31">
        <v>0.72806712962962961</v>
      </c>
      <c r="AA100"/>
      <c r="AB100" s="8">
        <v>1</v>
      </c>
      <c r="AC100" s="2"/>
      <c r="AD100" s="2">
        <v>6.9606591212301598</v>
      </c>
      <c r="AE100" s="2">
        <v>8.2705627574682534</v>
      </c>
      <c r="AF100" s="2">
        <v>1.3099036362380936</v>
      </c>
      <c r="AG100" s="2">
        <v>1.4541947976729817</v>
      </c>
      <c r="AH100" s="60"/>
      <c r="AI100" s="60"/>
      <c r="AJ100" s="60">
        <v>0.37241884752155929</v>
      </c>
      <c r="AK100" s="60"/>
      <c r="AL100" s="60"/>
      <c r="AM100" s="60"/>
      <c r="AN100" s="60"/>
      <c r="AO100" s="60">
        <v>0.46015841629064264</v>
      </c>
      <c r="AP100" s="60"/>
      <c r="AQ100" s="60"/>
      <c r="AR100" s="60"/>
      <c r="AS100" s="60"/>
      <c r="AT100" s="60">
        <v>4.7708047072023385</v>
      </c>
      <c r="AU100" s="60"/>
      <c r="AV100" s="60"/>
      <c r="AW100" s="60"/>
      <c r="AX100" s="60"/>
      <c r="AY100" s="60">
        <v>1.2637464722252616</v>
      </c>
      <c r="AZ100" s="60"/>
      <c r="BA100" s="60"/>
      <c r="BB100" s="60"/>
      <c r="BC100" s="60"/>
      <c r="BD100" s="60"/>
      <c r="BE100" s="60"/>
      <c r="BF100" s="60"/>
      <c r="BG100" s="60"/>
      <c r="BH100" s="1">
        <v>69</v>
      </c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</row>
    <row r="101" spans="1:124" s="8" customFormat="1" ht="15.75" customHeight="1">
      <c r="A101">
        <v>12</v>
      </c>
      <c r="B101">
        <v>1</v>
      </c>
      <c r="C101" t="s">
        <v>35</v>
      </c>
      <c r="D101" t="s">
        <v>25</v>
      </c>
      <c r="E101" t="s">
        <v>66</v>
      </c>
      <c r="F101"/>
      <c r="G101">
        <v>0.5</v>
      </c>
      <c r="H101">
        <v>0.5</v>
      </c>
      <c r="I101">
        <v>6118</v>
      </c>
      <c r="J101">
        <v>8120</v>
      </c>
      <c r="K101"/>
      <c r="L101">
        <v>14117</v>
      </c>
      <c r="M101">
        <v>6.7779999999999996</v>
      </c>
      <c r="N101">
        <v>8.9019999999999992</v>
      </c>
      <c r="O101">
        <v>2.1240000000000001</v>
      </c>
      <c r="P101"/>
      <c r="Q101">
        <v>1.4530000000000001</v>
      </c>
      <c r="R101">
        <v>1</v>
      </c>
      <c r="S101">
        <v>0</v>
      </c>
      <c r="T101">
        <v>0</v>
      </c>
      <c r="U101"/>
      <c r="V101">
        <v>0</v>
      </c>
      <c r="W101"/>
      <c r="X101" s="47"/>
      <c r="Y101" s="35">
        <v>43909</v>
      </c>
      <c r="Z101" s="31">
        <v>0.73409722222222218</v>
      </c>
      <c r="AA101"/>
      <c r="AB101" s="8">
        <v>1</v>
      </c>
      <c r="AC101" s="2"/>
      <c r="AD101" s="2">
        <v>6.934784495741992</v>
      </c>
      <c r="AE101" s="2">
        <v>8.3087082128329897</v>
      </c>
      <c r="AF101" s="2">
        <v>1.3739237170909977</v>
      </c>
      <c r="AG101" s="2">
        <v>1.4726889929983527</v>
      </c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1">
        <v>70</v>
      </c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</row>
    <row r="102" spans="1:124" s="8" customFormat="1" ht="15.75" customHeight="1">
      <c r="A102">
        <v>41</v>
      </c>
      <c r="B102">
        <v>1</v>
      </c>
      <c r="C102" t="s">
        <v>35</v>
      </c>
      <c r="D102" t="s">
        <v>25</v>
      </c>
      <c r="E102" t="s">
        <v>66</v>
      </c>
      <c r="F102"/>
      <c r="G102">
        <v>0.5</v>
      </c>
      <c r="H102">
        <v>0.5</v>
      </c>
      <c r="I102">
        <v>5836</v>
      </c>
      <c r="J102">
        <v>7612</v>
      </c>
      <c r="K102"/>
      <c r="L102">
        <v>13525</v>
      </c>
      <c r="M102">
        <v>6.4710000000000001</v>
      </c>
      <c r="N102">
        <v>8.3550000000000004</v>
      </c>
      <c r="O102">
        <v>1.8839999999999999</v>
      </c>
      <c r="P102"/>
      <c r="Q102">
        <v>1.4019999999999999</v>
      </c>
      <c r="R102">
        <v>1</v>
      </c>
      <c r="S102">
        <v>0</v>
      </c>
      <c r="T102">
        <v>0</v>
      </c>
      <c r="U102"/>
      <c r="V102">
        <v>0</v>
      </c>
      <c r="W102"/>
      <c r="X102" s="47"/>
      <c r="Y102" s="35">
        <v>43909</v>
      </c>
      <c r="Z102" s="31">
        <v>0.96343749999999995</v>
      </c>
      <c r="AA102"/>
      <c r="AB102" s="8">
        <v>1</v>
      </c>
      <c r="AC102" s="2"/>
      <c r="AD102" s="2">
        <v>6.6175390875827276</v>
      </c>
      <c r="AE102" s="2">
        <v>7.7704334537972741</v>
      </c>
      <c r="AF102" s="2">
        <v>1.1528943662145466</v>
      </c>
      <c r="AG102" s="2">
        <v>1.4101257722405272</v>
      </c>
      <c r="AH102" s="60"/>
      <c r="AI102" s="60"/>
      <c r="AJ102" s="60">
        <v>0.25532601092172308</v>
      </c>
      <c r="AK102" s="60"/>
      <c r="AL102" s="60"/>
      <c r="AM102" s="60"/>
      <c r="AN102" s="60"/>
      <c r="AO102" s="60">
        <v>0.76072561534299998</v>
      </c>
      <c r="AP102" s="60"/>
      <c r="AQ102" s="60"/>
      <c r="AR102" s="60"/>
      <c r="AS102" s="60"/>
      <c r="AT102" s="60">
        <v>6.3990011038677288</v>
      </c>
      <c r="AU102" s="60"/>
      <c r="AV102" s="60"/>
      <c r="AW102" s="60"/>
      <c r="AX102" s="60"/>
      <c r="AY102" s="60">
        <v>2.4868231263979244</v>
      </c>
      <c r="AZ102" s="60"/>
      <c r="BA102" s="60"/>
      <c r="BB102" s="60"/>
      <c r="BC102" s="60">
        <v>6.6091017097061515</v>
      </c>
      <c r="BD102" s="60">
        <v>7.8001021413031797</v>
      </c>
      <c r="BE102" s="60">
        <v>1.1910004315970282</v>
      </c>
      <c r="BF102" s="60">
        <v>1.4278801997528829</v>
      </c>
      <c r="BG102" s="60"/>
      <c r="BH102" s="1">
        <v>71</v>
      </c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</row>
    <row r="103" spans="1:124" s="8" customFormat="1" ht="15.75" customHeight="1">
      <c r="A103">
        <v>42</v>
      </c>
      <c r="B103">
        <v>1</v>
      </c>
      <c r="C103" t="s">
        <v>35</v>
      </c>
      <c r="D103" t="s">
        <v>25</v>
      </c>
      <c r="E103" t="s">
        <v>66</v>
      </c>
      <c r="F103"/>
      <c r="G103">
        <v>0.5</v>
      </c>
      <c r="H103">
        <v>0.5</v>
      </c>
      <c r="I103">
        <v>5821</v>
      </c>
      <c r="J103">
        <v>7668</v>
      </c>
      <c r="K103"/>
      <c r="L103">
        <v>13861</v>
      </c>
      <c r="M103">
        <v>6.4539999999999997</v>
      </c>
      <c r="N103">
        <v>8.4149999999999991</v>
      </c>
      <c r="O103">
        <v>1.96</v>
      </c>
      <c r="P103"/>
      <c r="Q103">
        <v>1.431</v>
      </c>
      <c r="R103">
        <v>1</v>
      </c>
      <c r="S103">
        <v>0</v>
      </c>
      <c r="T103">
        <v>0</v>
      </c>
      <c r="U103"/>
      <c r="V103">
        <v>0</v>
      </c>
      <c r="W103"/>
      <c r="X103" s="47"/>
      <c r="Y103" s="35">
        <v>43909</v>
      </c>
      <c r="Z103" s="31">
        <v>0.9694328703703704</v>
      </c>
      <c r="AA103"/>
      <c r="AB103" s="8">
        <v>1</v>
      </c>
      <c r="AC103" s="2"/>
      <c r="AD103" s="2">
        <v>6.6006643318295755</v>
      </c>
      <c r="AE103" s="2">
        <v>7.8297708288090853</v>
      </c>
      <c r="AF103" s="2">
        <v>1.2291064969795098</v>
      </c>
      <c r="AG103" s="2">
        <v>1.4456346272652387</v>
      </c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1">
        <v>72</v>
      </c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</row>
    <row r="104" spans="1:124" s="8" customFormat="1" ht="15.75" customHeight="1">
      <c r="A104">
        <v>73</v>
      </c>
      <c r="B104">
        <v>1</v>
      </c>
      <c r="C104" t="s">
        <v>35</v>
      </c>
      <c r="D104" t="s">
        <v>25</v>
      </c>
      <c r="E104" t="s">
        <v>66</v>
      </c>
      <c r="F104"/>
      <c r="G104">
        <v>0.5</v>
      </c>
      <c r="H104">
        <v>0.5</v>
      </c>
      <c r="I104">
        <v>5773</v>
      </c>
      <c r="J104">
        <v>7562</v>
      </c>
      <c r="K104"/>
      <c r="L104">
        <v>13438</v>
      </c>
      <c r="M104">
        <v>6.4020000000000001</v>
      </c>
      <c r="N104">
        <v>8.3000000000000007</v>
      </c>
      <c r="O104">
        <v>1.8979999999999999</v>
      </c>
      <c r="P104"/>
      <c r="Q104">
        <v>1.395</v>
      </c>
      <c r="R104">
        <v>1</v>
      </c>
      <c r="S104">
        <v>0</v>
      </c>
      <c r="T104">
        <v>0</v>
      </c>
      <c r="U104"/>
      <c r="V104">
        <v>0</v>
      </c>
      <c r="W104"/>
      <c r="X104" s="47"/>
      <c r="Y104" s="35">
        <v>43910</v>
      </c>
      <c r="Z104" s="31">
        <v>0.21456018518518519</v>
      </c>
      <c r="AA104"/>
      <c r="AB104" s="8">
        <v>1</v>
      </c>
      <c r="AC104" s="2"/>
      <c r="AD104" s="2">
        <v>6.5466651134194871</v>
      </c>
      <c r="AE104" s="2">
        <v>7.717453654679586</v>
      </c>
      <c r="AF104" s="2">
        <v>1.1707885412600989</v>
      </c>
      <c r="AG104" s="2">
        <v>1.4009315151359143</v>
      </c>
      <c r="AH104" s="60"/>
      <c r="AI104" s="60"/>
      <c r="AJ104" s="60">
        <v>2.4107258528993971</v>
      </c>
      <c r="AK104" s="60"/>
      <c r="AL104" s="60"/>
      <c r="AM104" s="60"/>
      <c r="AN104" s="60"/>
      <c r="AO104" s="60">
        <v>0.73867440688043784</v>
      </c>
      <c r="AP104" s="60"/>
      <c r="AQ104" s="60"/>
      <c r="AR104" s="60"/>
      <c r="AS104" s="60"/>
      <c r="AT104" s="60">
        <v>9.1583140766919584</v>
      </c>
      <c r="AU104" s="60"/>
      <c r="AV104" s="60"/>
      <c r="AW104" s="60"/>
      <c r="AX104" s="60"/>
      <c r="AY104" s="60">
        <v>3.0165208252001094</v>
      </c>
      <c r="AZ104" s="60"/>
      <c r="BA104" s="60"/>
      <c r="BB104" s="60"/>
      <c r="BC104" s="60">
        <v>6.6265389573177416</v>
      </c>
      <c r="BD104" s="60">
        <v>7.7460627462031368</v>
      </c>
      <c r="BE104" s="60">
        <v>1.1195237888853957</v>
      </c>
      <c r="BF104" s="60">
        <v>1.4223847817133444</v>
      </c>
      <c r="BG104" s="60"/>
      <c r="BH104" s="1">
        <v>73</v>
      </c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</row>
    <row r="105" spans="1:124" s="8" customFormat="1" ht="15.75" customHeight="1">
      <c r="A105">
        <v>74</v>
      </c>
      <c r="B105">
        <v>1</v>
      </c>
      <c r="C105" t="s">
        <v>35</v>
      </c>
      <c r="D105" t="s">
        <v>25</v>
      </c>
      <c r="E105" t="s">
        <v>66</v>
      </c>
      <c r="F105"/>
      <c r="G105">
        <v>0.5</v>
      </c>
      <c r="H105">
        <v>0.5</v>
      </c>
      <c r="I105">
        <v>5915</v>
      </c>
      <c r="J105">
        <v>7616</v>
      </c>
      <c r="K105"/>
      <c r="L105">
        <v>13844</v>
      </c>
      <c r="M105">
        <v>6.5570000000000004</v>
      </c>
      <c r="N105">
        <v>8.359</v>
      </c>
      <c r="O105">
        <v>1.8009999999999999</v>
      </c>
      <c r="P105"/>
      <c r="Q105">
        <v>1.43</v>
      </c>
      <c r="R105">
        <v>1</v>
      </c>
      <c r="S105">
        <v>0</v>
      </c>
      <c r="T105">
        <v>0</v>
      </c>
      <c r="U105"/>
      <c r="V105">
        <v>0</v>
      </c>
      <c r="W105"/>
      <c r="X105" s="47"/>
      <c r="Y105" s="35">
        <v>43910</v>
      </c>
      <c r="Z105" s="31">
        <v>0.22055555555555553</v>
      </c>
      <c r="AA105"/>
      <c r="AB105" s="8">
        <v>1</v>
      </c>
      <c r="AC105" s="2"/>
      <c r="AD105" s="2">
        <v>6.706412801215996</v>
      </c>
      <c r="AE105" s="2">
        <v>7.7746718377266886</v>
      </c>
      <c r="AF105" s="2">
        <v>1.0682590365106925</v>
      </c>
      <c r="AG105" s="2">
        <v>1.4438380482907744</v>
      </c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1">
        <v>74</v>
      </c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</row>
    <row r="106" spans="1:124" s="8" customFormat="1" ht="15.75" customHeight="1">
      <c r="A106">
        <v>11</v>
      </c>
      <c r="B106">
        <v>1</v>
      </c>
      <c r="C106" t="s">
        <v>35</v>
      </c>
      <c r="D106" t="s">
        <v>25</v>
      </c>
      <c r="E106" t="s">
        <v>66</v>
      </c>
      <c r="F106"/>
      <c r="G106">
        <v>0.5</v>
      </c>
      <c r="H106">
        <v>0.5</v>
      </c>
      <c r="I106">
        <v>6043</v>
      </c>
      <c r="J106">
        <v>7320</v>
      </c>
      <c r="K106"/>
      <c r="L106">
        <v>12370</v>
      </c>
      <c r="M106">
        <v>6.6959999999999997</v>
      </c>
      <c r="N106">
        <v>8.0389999999999997</v>
      </c>
      <c r="O106">
        <v>1.3420000000000001</v>
      </c>
      <c r="P106"/>
      <c r="Q106">
        <v>1.3</v>
      </c>
      <c r="R106">
        <v>1</v>
      </c>
      <c r="S106">
        <v>0</v>
      </c>
      <c r="T106">
        <v>0</v>
      </c>
      <c r="U106"/>
      <c r="V106">
        <v>0</v>
      </c>
      <c r="W106"/>
      <c r="X106" s="47"/>
      <c r="Y106" s="35">
        <v>43910</v>
      </c>
      <c r="Z106" s="31">
        <v>0.67232638888888896</v>
      </c>
      <c r="AA106"/>
      <c r="AB106" s="8">
        <v>1</v>
      </c>
      <c r="AC106" s="2"/>
      <c r="AD106" s="2">
        <v>6.9183356936031721</v>
      </c>
      <c r="AE106" s="2">
        <v>7.3411165555856108</v>
      </c>
      <c r="AF106" s="2">
        <v>0.42278086198243869</v>
      </c>
      <c r="AG106" s="2">
        <v>1.2397468838099244</v>
      </c>
      <c r="AH106" s="60"/>
      <c r="AI106" s="60"/>
      <c r="AJ106" s="60">
        <v>1.002252554397143</v>
      </c>
      <c r="AK106" s="60"/>
      <c r="AL106" s="60"/>
      <c r="AM106" s="60"/>
      <c r="AN106" s="60"/>
      <c r="AO106" s="60">
        <v>9.4218028270365899</v>
      </c>
      <c r="AP106" s="60"/>
      <c r="AQ106" s="60"/>
      <c r="AR106" s="60"/>
      <c r="AS106" s="60"/>
      <c r="AT106" s="60">
        <v>87.388569124456836</v>
      </c>
      <c r="AU106" s="60"/>
      <c r="AV106" s="60"/>
      <c r="AW106" s="60"/>
      <c r="AX106" s="60"/>
      <c r="AY106" s="60">
        <v>10.960298526086023</v>
      </c>
      <c r="AZ106" s="60"/>
      <c r="BA106" s="60"/>
      <c r="BB106" s="60"/>
      <c r="BC106" s="60"/>
      <c r="BD106" s="60"/>
      <c r="BE106" s="60"/>
      <c r="BF106" s="60"/>
      <c r="BG106" s="60"/>
      <c r="BH106" s="1">
        <v>75</v>
      </c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</row>
    <row r="107" spans="1:124" s="8" customFormat="1" ht="15.75" customHeight="1">
      <c r="A107">
        <v>12</v>
      </c>
      <c r="B107">
        <v>1</v>
      </c>
      <c r="C107" t="s">
        <v>35</v>
      </c>
      <c r="D107" t="s">
        <v>25</v>
      </c>
      <c r="E107" t="s">
        <v>66</v>
      </c>
      <c r="F107"/>
      <c r="G107">
        <v>0.5</v>
      </c>
      <c r="H107">
        <v>0.5</v>
      </c>
      <c r="I107">
        <v>6104</v>
      </c>
      <c r="J107">
        <v>8017</v>
      </c>
      <c r="K107"/>
      <c r="L107">
        <v>13790</v>
      </c>
      <c r="M107">
        <v>6.7629999999999999</v>
      </c>
      <c r="N107">
        <v>8.7919999999999998</v>
      </c>
      <c r="O107">
        <v>2.0289999999999999</v>
      </c>
      <c r="P107"/>
      <c r="Q107">
        <v>1.425</v>
      </c>
      <c r="R107">
        <v>1</v>
      </c>
      <c r="S107">
        <v>0</v>
      </c>
      <c r="T107">
        <v>0</v>
      </c>
      <c r="U107"/>
      <c r="V107">
        <v>0</v>
      </c>
      <c r="W107"/>
      <c r="X107" s="47"/>
      <c r="Y107" s="35">
        <v>43910</v>
      </c>
      <c r="Z107" s="31">
        <v>0.67839120370370365</v>
      </c>
      <c r="AA107"/>
      <c r="AB107" s="8">
        <v>1</v>
      </c>
      <c r="AC107" s="2"/>
      <c r="AD107" s="2">
        <v>6.9880241168149588</v>
      </c>
      <c r="AE107" s="2">
        <v>8.0669766355217014</v>
      </c>
      <c r="AF107" s="2">
        <v>1.0789525187067426</v>
      </c>
      <c r="AG107" s="2">
        <v>1.3835050027383622</v>
      </c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1">
        <v>76</v>
      </c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</row>
    <row r="108" spans="1:124" s="8" customFormat="1" ht="15.75" customHeight="1">
      <c r="A108">
        <v>41</v>
      </c>
      <c r="B108">
        <v>1</v>
      </c>
      <c r="C108" t="s">
        <v>35</v>
      </c>
      <c r="D108" t="s">
        <v>25</v>
      </c>
      <c r="E108" t="s">
        <v>66</v>
      </c>
      <c r="F108"/>
      <c r="G108">
        <v>0.5</v>
      </c>
      <c r="H108">
        <v>0.5</v>
      </c>
      <c r="I108">
        <v>5794</v>
      </c>
      <c r="J108">
        <v>7605</v>
      </c>
      <c r="K108"/>
      <c r="L108">
        <v>13481</v>
      </c>
      <c r="M108">
        <v>6.4260000000000002</v>
      </c>
      <c r="N108">
        <v>8.3469999999999995</v>
      </c>
      <c r="O108">
        <v>1.921</v>
      </c>
      <c r="P108"/>
      <c r="Q108">
        <v>1.3979999999999999</v>
      </c>
      <c r="R108">
        <v>1</v>
      </c>
      <c r="S108">
        <v>0</v>
      </c>
      <c r="T108">
        <v>0</v>
      </c>
      <c r="U108"/>
      <c r="V108">
        <v>0</v>
      </c>
      <c r="W108"/>
      <c r="X108" s="47"/>
      <c r="Y108" s="35">
        <v>43910</v>
      </c>
      <c r="Z108" s="31">
        <v>0.90836805555555555</v>
      </c>
      <c r="AA108"/>
      <c r="AB108" s="8">
        <v>1</v>
      </c>
      <c r="AC108" s="2"/>
      <c r="AD108" s="2">
        <v>6.6338698349189889</v>
      </c>
      <c r="AE108" s="2">
        <v>7.6379173056312144</v>
      </c>
      <c r="AF108" s="2">
        <v>1.0040474707122256</v>
      </c>
      <c r="AG108" s="2">
        <v>1.3522224261546387</v>
      </c>
      <c r="AH108" s="60"/>
      <c r="AI108" s="60"/>
      <c r="AJ108" s="60">
        <v>1.2663014276832916</v>
      </c>
      <c r="AK108" s="60"/>
      <c r="AL108" s="60"/>
      <c r="AM108" s="60"/>
      <c r="AN108" s="60"/>
      <c r="AO108" s="60">
        <v>1.8908098011071881</v>
      </c>
      <c r="AP108" s="60"/>
      <c r="AQ108" s="60"/>
      <c r="AR108" s="60"/>
      <c r="AS108" s="60"/>
      <c r="AT108" s="60">
        <v>5.9203859741009905</v>
      </c>
      <c r="AU108" s="60"/>
      <c r="AV108" s="60"/>
      <c r="AW108" s="60"/>
      <c r="AX108" s="60"/>
      <c r="AY108" s="60">
        <v>1.8543447105063986</v>
      </c>
      <c r="AZ108" s="60"/>
      <c r="BA108" s="60"/>
      <c r="BB108" s="60"/>
      <c r="BC108" s="60">
        <v>6.6761398621130237</v>
      </c>
      <c r="BD108" s="60">
        <v>7.7108157354669764</v>
      </c>
      <c r="BE108" s="60">
        <v>1.0346758733539527</v>
      </c>
      <c r="BF108" s="60">
        <v>1.364877190144818</v>
      </c>
      <c r="BG108" s="60"/>
      <c r="BH108" s="1">
        <v>77</v>
      </c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</row>
    <row r="109" spans="1:124" s="8" customFormat="1" ht="15.75" customHeight="1">
      <c r="A109">
        <v>42</v>
      </c>
      <c r="B109">
        <v>1</v>
      </c>
      <c r="C109" t="s">
        <v>35</v>
      </c>
      <c r="D109" t="s">
        <v>25</v>
      </c>
      <c r="E109" t="s">
        <v>66</v>
      </c>
      <c r="F109"/>
      <c r="G109">
        <v>0.5</v>
      </c>
      <c r="H109">
        <v>0.5</v>
      </c>
      <c r="I109">
        <v>5868</v>
      </c>
      <c r="J109">
        <v>7745</v>
      </c>
      <c r="K109"/>
      <c r="L109">
        <v>13731</v>
      </c>
      <c r="M109">
        <v>6.5060000000000002</v>
      </c>
      <c r="N109">
        <v>8.4979999999999993</v>
      </c>
      <c r="O109">
        <v>1.992</v>
      </c>
      <c r="P109"/>
      <c r="Q109">
        <v>1.42</v>
      </c>
      <c r="R109">
        <v>1</v>
      </c>
      <c r="S109">
        <v>0</v>
      </c>
      <c r="T109">
        <v>0</v>
      </c>
      <c r="U109"/>
      <c r="V109">
        <v>0</v>
      </c>
      <c r="W109"/>
      <c r="X109" s="47"/>
      <c r="Y109" s="35">
        <v>43910</v>
      </c>
      <c r="Z109" s="31">
        <v>0.91447916666666673</v>
      </c>
      <c r="AA109"/>
      <c r="AB109" s="8">
        <v>1</v>
      </c>
      <c r="AC109" s="2"/>
      <c r="AD109" s="2">
        <v>6.7184098893070594</v>
      </c>
      <c r="AE109" s="2">
        <v>7.7837141653027393</v>
      </c>
      <c r="AF109" s="2">
        <v>1.0653042759956799</v>
      </c>
      <c r="AG109" s="2">
        <v>1.3775319541349975</v>
      </c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1">
        <v>78</v>
      </c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</row>
    <row r="110" spans="1:124" s="8" customFormat="1" ht="15.75" customHeight="1">
      <c r="A110">
        <v>73</v>
      </c>
      <c r="B110">
        <v>1</v>
      </c>
      <c r="C110" t="s">
        <v>35</v>
      </c>
      <c r="D110" t="s">
        <v>25</v>
      </c>
      <c r="E110" t="s">
        <v>66</v>
      </c>
      <c r="F110"/>
      <c r="G110">
        <v>0.5</v>
      </c>
      <c r="H110">
        <v>0.5</v>
      </c>
      <c r="I110">
        <v>5808</v>
      </c>
      <c r="J110">
        <v>7619</v>
      </c>
      <c r="K110"/>
      <c r="L110">
        <v>13432</v>
      </c>
      <c r="M110">
        <v>6.4409999999999998</v>
      </c>
      <c r="N110">
        <v>8.3610000000000007</v>
      </c>
      <c r="O110">
        <v>1.92</v>
      </c>
      <c r="P110"/>
      <c r="Q110">
        <v>1.3939999999999999</v>
      </c>
      <c r="R110">
        <v>1</v>
      </c>
      <c r="S110">
        <v>0</v>
      </c>
      <c r="T110">
        <v>0</v>
      </c>
      <c r="U110"/>
      <c r="V110">
        <v>0</v>
      </c>
      <c r="W110"/>
      <c r="X110" s="47"/>
      <c r="Y110" s="35">
        <v>43911</v>
      </c>
      <c r="Z110" s="31">
        <v>0.16274305555555554</v>
      </c>
      <c r="AA110"/>
      <c r="AB110" s="8">
        <v>1</v>
      </c>
      <c r="AC110" s="2"/>
      <c r="AD110" s="2">
        <v>6.6498638992626784</v>
      </c>
      <c r="AE110" s="2">
        <v>7.6524969915983672</v>
      </c>
      <c r="AF110" s="2">
        <v>1.0026330923356888</v>
      </c>
      <c r="AG110" s="2">
        <v>1.3472617586704887</v>
      </c>
      <c r="AH110" s="60"/>
      <c r="AI110" s="60"/>
      <c r="AJ110" s="60">
        <v>1.2463100898332109</v>
      </c>
      <c r="AK110" s="60"/>
      <c r="AL110" s="60"/>
      <c r="AM110" s="60"/>
      <c r="AN110" s="60"/>
      <c r="AO110" s="60">
        <v>0.66461089919227601</v>
      </c>
      <c r="AP110" s="60"/>
      <c r="AQ110" s="60"/>
      <c r="AR110" s="60"/>
      <c r="AS110" s="60"/>
      <c r="AT110" s="60">
        <v>3.281338328094856</v>
      </c>
      <c r="AU110" s="60"/>
      <c r="AV110" s="60"/>
      <c r="AW110" s="60"/>
      <c r="AX110" s="60"/>
      <c r="AY110" s="60">
        <v>1.6765581747423679</v>
      </c>
      <c r="AZ110" s="60"/>
      <c r="BA110" s="60"/>
      <c r="BB110" s="60"/>
      <c r="BC110" s="60">
        <v>6.6915627098730104</v>
      </c>
      <c r="BD110" s="60">
        <v>7.6780114420408836</v>
      </c>
      <c r="BE110" s="60">
        <v>0.98644873216787365</v>
      </c>
      <c r="BF110" s="60">
        <v>1.3586510462616499</v>
      </c>
      <c r="BG110" s="60"/>
      <c r="BH110" s="1">
        <v>79</v>
      </c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</row>
    <row r="111" spans="1:124" s="8" customFormat="1" ht="15.75" customHeight="1">
      <c r="A111">
        <v>74</v>
      </c>
      <c r="B111">
        <v>1</v>
      </c>
      <c r="C111" t="s">
        <v>35</v>
      </c>
      <c r="D111" t="s">
        <v>25</v>
      </c>
      <c r="E111" t="s">
        <v>66</v>
      </c>
      <c r="F111"/>
      <c r="G111">
        <v>0.5</v>
      </c>
      <c r="H111">
        <v>0.5</v>
      </c>
      <c r="I111">
        <v>5881</v>
      </c>
      <c r="J111">
        <v>7668</v>
      </c>
      <c r="K111"/>
      <c r="L111">
        <v>13657</v>
      </c>
      <c r="M111">
        <v>6.52</v>
      </c>
      <c r="N111">
        <v>8.4149999999999991</v>
      </c>
      <c r="O111">
        <v>1.895</v>
      </c>
      <c r="P111"/>
      <c r="Q111">
        <v>1.4139999999999999</v>
      </c>
      <c r="R111">
        <v>1</v>
      </c>
      <c r="S111">
        <v>0</v>
      </c>
      <c r="T111">
        <v>0</v>
      </c>
      <c r="U111"/>
      <c r="V111">
        <v>0</v>
      </c>
      <c r="W111"/>
      <c r="X111" s="47"/>
      <c r="Y111" s="35">
        <v>43911</v>
      </c>
      <c r="Z111" s="31">
        <v>0.16881944444444444</v>
      </c>
      <c r="AA111"/>
      <c r="AB111" s="8">
        <v>1</v>
      </c>
      <c r="AC111" s="2"/>
      <c r="AD111" s="2">
        <v>6.7332615204833424</v>
      </c>
      <c r="AE111" s="2">
        <v>7.7035258924834009</v>
      </c>
      <c r="AF111" s="2">
        <v>0.97026437200005855</v>
      </c>
      <c r="AG111" s="2">
        <v>1.3700403338528111</v>
      </c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1">
        <v>80</v>
      </c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</row>
    <row r="112" spans="1:124" s="8" customFormat="1" ht="15.75" customHeight="1">
      <c r="A112">
        <v>11</v>
      </c>
      <c r="B112">
        <v>1</v>
      </c>
      <c r="C112" t="s">
        <v>35</v>
      </c>
      <c r="D112" t="s">
        <v>25</v>
      </c>
      <c r="E112" t="s">
        <v>66</v>
      </c>
      <c r="F112"/>
      <c r="G112">
        <v>0.5</v>
      </c>
      <c r="H112">
        <v>0.5</v>
      </c>
      <c r="I112">
        <v>6134</v>
      </c>
      <c r="J112">
        <v>8053</v>
      </c>
      <c r="K112"/>
      <c r="L112">
        <v>13690</v>
      </c>
      <c r="M112">
        <v>6.7949999999999999</v>
      </c>
      <c r="N112">
        <v>8.83</v>
      </c>
      <c r="O112">
        <v>2.0350000000000001</v>
      </c>
      <c r="P112"/>
      <c r="Q112">
        <v>1.417</v>
      </c>
      <c r="R112">
        <v>1</v>
      </c>
      <c r="S112">
        <v>0</v>
      </c>
      <c r="T112">
        <v>0</v>
      </c>
      <c r="U112"/>
      <c r="V112">
        <v>0</v>
      </c>
      <c r="W112"/>
      <c r="X112" s="47"/>
      <c r="Y112" s="35">
        <v>43913</v>
      </c>
      <c r="Z112" s="31">
        <v>0.64973379629629624</v>
      </c>
      <c r="AA112"/>
      <c r="AB112" s="8">
        <v>1</v>
      </c>
      <c r="AC112" s="2"/>
      <c r="AD112" s="2">
        <v>7.0882674643991539</v>
      </c>
      <c r="AE112" s="2">
        <v>7.8906812428632387</v>
      </c>
      <c r="AF112" s="2">
        <v>0.80241377846408479</v>
      </c>
      <c r="AG112" s="2">
        <v>1.2770189661033697</v>
      </c>
      <c r="AH112" s="60"/>
      <c r="AI112" s="60"/>
      <c r="AJ112" s="60">
        <v>0.9376496115160502</v>
      </c>
      <c r="AK112" s="60"/>
      <c r="AL112" s="60"/>
      <c r="AM112" s="60"/>
      <c r="AN112" s="60"/>
      <c r="AO112" s="60">
        <v>8.7613592306534913E-2</v>
      </c>
      <c r="AP112" s="60"/>
      <c r="AQ112" s="60"/>
      <c r="AR112" s="60"/>
      <c r="AS112" s="60"/>
      <c r="AT112" s="60">
        <v>8.7096306537749957</v>
      </c>
      <c r="AU112" s="60"/>
      <c r="AV112" s="60"/>
      <c r="AW112" s="60"/>
      <c r="AX112" s="60"/>
      <c r="AY112" s="60">
        <v>0.65483888825314174</v>
      </c>
      <c r="AZ112" s="60"/>
      <c r="BA112" s="60"/>
      <c r="BB112" s="60"/>
      <c r="BC112" s="60"/>
      <c r="BD112" s="60"/>
      <c r="BE112" s="60"/>
      <c r="BF112" s="60"/>
      <c r="BG112" s="60"/>
      <c r="BH112" s="1">
        <v>81</v>
      </c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</row>
    <row r="113" spans="1:124" s="8" customFormat="1" ht="15.75" customHeight="1">
      <c r="A113">
        <v>12</v>
      </c>
      <c r="B113">
        <v>1</v>
      </c>
      <c r="C113" t="s">
        <v>35</v>
      </c>
      <c r="D113" t="s">
        <v>25</v>
      </c>
      <c r="E113" t="s">
        <v>66</v>
      </c>
      <c r="F113"/>
      <c r="G113">
        <v>0.5</v>
      </c>
      <c r="H113">
        <v>0.5</v>
      </c>
      <c r="I113">
        <v>6077</v>
      </c>
      <c r="J113">
        <v>8060</v>
      </c>
      <c r="K113"/>
      <c r="L113">
        <v>13600</v>
      </c>
      <c r="M113">
        <v>6.7329999999999997</v>
      </c>
      <c r="N113">
        <v>8.8379999999999992</v>
      </c>
      <c r="O113">
        <v>2.105</v>
      </c>
      <c r="P113"/>
      <c r="Q113">
        <v>1.409</v>
      </c>
      <c r="R113">
        <v>1</v>
      </c>
      <c r="S113">
        <v>0</v>
      </c>
      <c r="T113">
        <v>0</v>
      </c>
      <c r="U113"/>
      <c r="V113">
        <v>0</v>
      </c>
      <c r="W113"/>
      <c r="X113" s="47"/>
      <c r="Y113" s="35">
        <v>43913</v>
      </c>
      <c r="Z113" s="31">
        <v>0.65574074074074074</v>
      </c>
      <c r="AA113"/>
      <c r="AB113" s="8">
        <v>1</v>
      </c>
      <c r="AC113" s="2"/>
      <c r="AD113" s="2">
        <v>7.0221144935928823</v>
      </c>
      <c r="AE113" s="2">
        <v>7.8975975819841491</v>
      </c>
      <c r="AF113" s="2">
        <v>0.87548308839126676</v>
      </c>
      <c r="AG113" s="2">
        <v>1.2686838401260987</v>
      </c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1">
        <v>82</v>
      </c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</row>
    <row r="114" spans="1:124" s="8" customFormat="1" ht="15.75" customHeight="1">
      <c r="A114">
        <v>41</v>
      </c>
      <c r="B114">
        <v>1</v>
      </c>
      <c r="C114" t="s">
        <v>35</v>
      </c>
      <c r="D114" t="s">
        <v>25</v>
      </c>
      <c r="E114" t="s">
        <v>66</v>
      </c>
      <c r="F114"/>
      <c r="G114">
        <v>0.5</v>
      </c>
      <c r="H114">
        <v>0.5</v>
      </c>
      <c r="I114">
        <v>5732</v>
      </c>
      <c r="J114">
        <v>7615</v>
      </c>
      <c r="K114"/>
      <c r="L114">
        <v>13411</v>
      </c>
      <c r="M114">
        <v>6.3579999999999997</v>
      </c>
      <c r="N114">
        <v>8.3580000000000005</v>
      </c>
      <c r="O114">
        <v>1.9990000000000001</v>
      </c>
      <c r="P114"/>
      <c r="Q114">
        <v>1.3919999999999999</v>
      </c>
      <c r="R114">
        <v>1</v>
      </c>
      <c r="S114">
        <v>0</v>
      </c>
      <c r="T114">
        <v>0</v>
      </c>
      <c r="U114"/>
      <c r="V114">
        <v>0</v>
      </c>
      <c r="W114"/>
      <c r="X114" s="47"/>
      <c r="Y114" s="35">
        <v>43913</v>
      </c>
      <c r="Z114" s="31">
        <v>0.8863078703703704</v>
      </c>
      <c r="AA114"/>
      <c r="AB114" s="8">
        <v>1</v>
      </c>
      <c r="AC114" s="2"/>
      <c r="AD114" s="2">
        <v>6.6217149334496579</v>
      </c>
      <c r="AE114" s="2">
        <v>7.4579160235834028</v>
      </c>
      <c r="AF114" s="2">
        <v>0.83620109013374488</v>
      </c>
      <c r="AG114" s="2">
        <v>1.2511800755738296</v>
      </c>
      <c r="AH114" s="60"/>
      <c r="AI114" s="60"/>
      <c r="AJ114" s="60">
        <v>0.19260974363952052</v>
      </c>
      <c r="AK114" s="60"/>
      <c r="AL114" s="60"/>
      <c r="AM114" s="60"/>
      <c r="AN114" s="60"/>
      <c r="AO114" s="60">
        <v>0.18530460658342826</v>
      </c>
      <c r="AP114" s="60"/>
      <c r="AQ114" s="60"/>
      <c r="AR114" s="60"/>
      <c r="AS114" s="60"/>
      <c r="AT114" s="60">
        <v>0.1274377686071774</v>
      </c>
      <c r="AU114" s="60"/>
      <c r="AV114" s="60"/>
      <c r="AW114" s="60"/>
      <c r="AX114" s="60"/>
      <c r="AY114" s="60">
        <v>2.2902988780087759</v>
      </c>
      <c r="AZ114" s="60"/>
      <c r="BA114" s="60"/>
      <c r="BB114" s="60"/>
      <c r="BC114" s="60">
        <v>6.6280981148432456</v>
      </c>
      <c r="BD114" s="60">
        <v>7.4648323627043141</v>
      </c>
      <c r="BE114" s="60">
        <v>0.83673424786106798</v>
      </c>
      <c r="BF114" s="60">
        <v>1.2656739335231952</v>
      </c>
      <c r="BG114" s="60"/>
      <c r="BH114" s="1">
        <v>83</v>
      </c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</row>
    <row r="115" spans="1:124" s="8" customFormat="1" ht="15.75" customHeight="1">
      <c r="A115">
        <v>42</v>
      </c>
      <c r="B115">
        <v>1</v>
      </c>
      <c r="C115" t="s">
        <v>35</v>
      </c>
      <c r="D115" t="s">
        <v>25</v>
      </c>
      <c r="E115" t="s">
        <v>66</v>
      </c>
      <c r="F115"/>
      <c r="G115">
        <v>0.5</v>
      </c>
      <c r="H115">
        <v>0.5</v>
      </c>
      <c r="I115">
        <v>5743</v>
      </c>
      <c r="J115">
        <v>7629</v>
      </c>
      <c r="K115"/>
      <c r="L115">
        <v>13724</v>
      </c>
      <c r="M115">
        <v>6.37</v>
      </c>
      <c r="N115">
        <v>8.3719999999999999</v>
      </c>
      <c r="O115">
        <v>2.0019999999999998</v>
      </c>
      <c r="P115"/>
      <c r="Q115">
        <v>1.42</v>
      </c>
      <c r="R115">
        <v>1</v>
      </c>
      <c r="S115">
        <v>0</v>
      </c>
      <c r="T115">
        <v>0</v>
      </c>
      <c r="U115"/>
      <c r="V115">
        <v>0</v>
      </c>
      <c r="W115"/>
      <c r="X115" s="47"/>
      <c r="Y115" s="35">
        <v>43913</v>
      </c>
      <c r="Z115" s="31">
        <v>0.89234953703703701</v>
      </c>
      <c r="AA115"/>
      <c r="AB115" s="8">
        <v>1</v>
      </c>
      <c r="AC115" s="2"/>
      <c r="AD115" s="2">
        <v>6.6344812962368334</v>
      </c>
      <c r="AE115" s="2">
        <v>7.4717487018252244</v>
      </c>
      <c r="AF115" s="2">
        <v>0.83726740558839108</v>
      </c>
      <c r="AG115" s="2">
        <v>1.2801677914725609</v>
      </c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1">
        <v>84</v>
      </c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</row>
    <row r="116" spans="1:124" s="8" customFormat="1" ht="15.75" customHeight="1">
      <c r="A116">
        <v>73</v>
      </c>
      <c r="B116">
        <v>1</v>
      </c>
      <c r="C116" t="s">
        <v>35</v>
      </c>
      <c r="D116" t="s">
        <v>25</v>
      </c>
      <c r="E116" t="s">
        <v>66</v>
      </c>
      <c r="F116"/>
      <c r="G116">
        <v>0.5</v>
      </c>
      <c r="H116">
        <v>0.5</v>
      </c>
      <c r="I116">
        <v>5817</v>
      </c>
      <c r="J116">
        <v>7049</v>
      </c>
      <c r="K116"/>
      <c r="L116">
        <v>12652</v>
      </c>
      <c r="M116">
        <v>6.45</v>
      </c>
      <c r="N116">
        <v>7.7450000000000001</v>
      </c>
      <c r="O116">
        <v>1.2949999999999999</v>
      </c>
      <c r="P116"/>
      <c r="Q116">
        <v>1.325</v>
      </c>
      <c r="R116">
        <v>1</v>
      </c>
      <c r="S116">
        <v>0</v>
      </c>
      <c r="T116">
        <v>0</v>
      </c>
      <c r="U116"/>
      <c r="V116">
        <v>0</v>
      </c>
      <c r="W116"/>
      <c r="X116" s="47"/>
      <c r="Y116" s="35">
        <v>43914</v>
      </c>
      <c r="Z116" s="31">
        <v>0.13995370370370372</v>
      </c>
      <c r="AA116"/>
      <c r="AB116" s="8">
        <v>1</v>
      </c>
      <c r="AC116" s="2"/>
      <c r="AD116" s="2">
        <v>6.7203641004414667</v>
      </c>
      <c r="AE116" s="2">
        <v>6.8986806032354888</v>
      </c>
      <c r="AF116" s="2">
        <v>0.17831650279402211</v>
      </c>
      <c r="AG116" s="2">
        <v>1.1808871798321781</v>
      </c>
      <c r="AH116" s="60"/>
      <c r="AI116" s="60"/>
      <c r="AJ116" s="60">
        <v>0.13806124351052093</v>
      </c>
      <c r="AK116" s="60"/>
      <c r="AL116" s="60"/>
      <c r="AM116" s="60"/>
      <c r="AN116" s="60"/>
      <c r="AO116" s="60">
        <v>8.3709248666292702</v>
      </c>
      <c r="AP116" s="60"/>
      <c r="AQ116" s="60"/>
      <c r="AR116" s="60"/>
      <c r="AS116" s="60"/>
      <c r="AT116" s="60">
        <v>124.9239453090626</v>
      </c>
      <c r="AU116" s="60"/>
      <c r="AV116" s="60"/>
      <c r="AW116" s="60"/>
      <c r="AX116" s="60"/>
      <c r="AY116" s="60">
        <v>11.019435944603877</v>
      </c>
      <c r="AZ116" s="60"/>
      <c r="BA116" s="60"/>
      <c r="BB116" s="60"/>
      <c r="BC116" s="60">
        <v>6.7250064141822579</v>
      </c>
      <c r="BD116" s="60">
        <v>7.2000353792180221</v>
      </c>
      <c r="BE116" s="60">
        <v>0.47502896503576419</v>
      </c>
      <c r="BF116" s="60">
        <v>1.2497445816555222</v>
      </c>
      <c r="BG116" s="60"/>
      <c r="BH116" s="1">
        <v>85</v>
      </c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</row>
    <row r="117" spans="1:124" s="8" customFormat="1" ht="15.75" customHeight="1">
      <c r="A117">
        <v>74</v>
      </c>
      <c r="B117">
        <v>1</v>
      </c>
      <c r="C117" t="s">
        <v>35</v>
      </c>
      <c r="D117" t="s">
        <v>25</v>
      </c>
      <c r="E117" t="s">
        <v>66</v>
      </c>
      <c r="F117"/>
      <c r="G117">
        <v>0.5</v>
      </c>
      <c r="H117">
        <v>0.5</v>
      </c>
      <c r="I117">
        <v>5825</v>
      </c>
      <c r="J117">
        <v>7659</v>
      </c>
      <c r="K117"/>
      <c r="L117">
        <v>14139</v>
      </c>
      <c r="M117">
        <v>6.4589999999999996</v>
      </c>
      <c r="N117">
        <v>8.4049999999999994</v>
      </c>
      <c r="O117">
        <v>1.946</v>
      </c>
      <c r="P117"/>
      <c r="Q117">
        <v>1.4550000000000001</v>
      </c>
      <c r="R117">
        <v>1</v>
      </c>
      <c r="S117">
        <v>0</v>
      </c>
      <c r="T117">
        <v>0</v>
      </c>
      <c r="U117"/>
      <c r="V117">
        <v>0</v>
      </c>
      <c r="W117"/>
      <c r="X117" s="47"/>
      <c r="Y117" s="35">
        <v>43914</v>
      </c>
      <c r="Z117" s="31">
        <v>0.14609953703703704</v>
      </c>
      <c r="AA117"/>
      <c r="AB117" s="8">
        <v>1</v>
      </c>
      <c r="AC117" s="2"/>
      <c r="AD117" s="2">
        <v>6.729648727923049</v>
      </c>
      <c r="AE117" s="2">
        <v>7.5013901552005553</v>
      </c>
      <c r="AF117" s="2">
        <v>0.77174142727750628</v>
      </c>
      <c r="AG117" s="2">
        <v>1.318601983478866</v>
      </c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1">
        <v>86</v>
      </c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</row>
    <row r="118" spans="1:124" s="8" customFormat="1" ht="15.75" customHeight="1">
      <c r="A118">
        <v>11</v>
      </c>
      <c r="B118">
        <v>1</v>
      </c>
      <c r="C118" t="s">
        <v>35</v>
      </c>
      <c r="D118" t="s">
        <v>25</v>
      </c>
      <c r="E118" t="s">
        <v>66</v>
      </c>
      <c r="F118"/>
      <c r="G118">
        <v>0.5</v>
      </c>
      <c r="H118">
        <v>0.5</v>
      </c>
      <c r="I118">
        <v>6211</v>
      </c>
      <c r="J118">
        <v>8211</v>
      </c>
      <c r="K118"/>
      <c r="L118">
        <v>13823</v>
      </c>
      <c r="M118">
        <v>6.8789999999999996</v>
      </c>
      <c r="N118">
        <v>9.0009999999999994</v>
      </c>
      <c r="O118">
        <v>2.1219999999999999</v>
      </c>
      <c r="P118"/>
      <c r="Q118">
        <v>1.4279999999999999</v>
      </c>
      <c r="R118">
        <v>1</v>
      </c>
      <c r="S118">
        <v>0</v>
      </c>
      <c r="T118">
        <v>0</v>
      </c>
      <c r="U118"/>
      <c r="V118">
        <v>0</v>
      </c>
      <c r="W118"/>
      <c r="X118" s="47"/>
      <c r="Y118" s="35">
        <v>43914</v>
      </c>
      <c r="Z118" s="31">
        <v>0.56038194444444445</v>
      </c>
      <c r="AA118"/>
      <c r="AB118" s="8">
        <v>1</v>
      </c>
      <c r="AC118" s="2"/>
      <c r="AD118" s="2">
        <v>7.1279259878737271</v>
      </c>
      <c r="AE118" s="2">
        <v>7.935051734984091</v>
      </c>
      <c r="AF118" s="2">
        <v>0.80712574711036389</v>
      </c>
      <c r="AG118" s="2">
        <v>1.2701423429873417</v>
      </c>
      <c r="AH118" s="60"/>
      <c r="AI118" s="60"/>
      <c r="AJ118" s="60">
        <v>0.71171920459236859</v>
      </c>
      <c r="AK118" s="60"/>
      <c r="AL118" s="60"/>
      <c r="AM118" s="60"/>
      <c r="AN118" s="60"/>
      <c r="AO118" s="60">
        <v>0.67646099988780029</v>
      </c>
      <c r="AP118" s="60"/>
      <c r="AQ118" s="60"/>
      <c r="AR118" s="60"/>
      <c r="AS118" s="60"/>
      <c r="AT118" s="60">
        <v>12.150221582511209</v>
      </c>
      <c r="AU118" s="60"/>
      <c r="AV118" s="60"/>
      <c r="AW118" s="60"/>
      <c r="AX118" s="60"/>
      <c r="AY118" s="60">
        <v>2.0196085666095906</v>
      </c>
      <c r="AZ118" s="60"/>
      <c r="BA118" s="60"/>
      <c r="BB118" s="60"/>
      <c r="BC118" s="60"/>
      <c r="BD118" s="60"/>
      <c r="BE118" s="60"/>
      <c r="BF118" s="60"/>
      <c r="BG118" s="60"/>
      <c r="BH118" s="1">
        <v>87</v>
      </c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</row>
    <row r="119" spans="1:124" s="8" customFormat="1" ht="15.75" customHeight="1">
      <c r="A119">
        <v>12</v>
      </c>
      <c r="B119">
        <v>1</v>
      </c>
      <c r="C119" t="s">
        <v>35</v>
      </c>
      <c r="D119" t="s">
        <v>25</v>
      </c>
      <c r="E119" t="s">
        <v>66</v>
      </c>
      <c r="F119"/>
      <c r="G119">
        <v>0.5</v>
      </c>
      <c r="H119">
        <v>0.5</v>
      </c>
      <c r="I119">
        <v>6167</v>
      </c>
      <c r="J119">
        <v>8266</v>
      </c>
      <c r="K119"/>
      <c r="L119">
        <v>14103</v>
      </c>
      <c r="M119">
        <v>6.8310000000000004</v>
      </c>
      <c r="N119">
        <v>9.06</v>
      </c>
      <c r="O119">
        <v>2.2290000000000001</v>
      </c>
      <c r="P119"/>
      <c r="Q119">
        <v>1.452</v>
      </c>
      <c r="R119">
        <v>1</v>
      </c>
      <c r="S119">
        <v>0</v>
      </c>
      <c r="T119">
        <v>0</v>
      </c>
      <c r="U119"/>
      <c r="V119">
        <v>0</v>
      </c>
      <c r="W119"/>
      <c r="X119" s="47"/>
      <c r="Y119" s="35">
        <v>43914</v>
      </c>
      <c r="Z119" s="31">
        <v>0.56648148148148147</v>
      </c>
      <c r="AA119"/>
      <c r="AB119" s="8">
        <v>1</v>
      </c>
      <c r="AC119" s="2"/>
      <c r="AD119" s="2">
        <v>7.077375060059576</v>
      </c>
      <c r="AE119" s="2">
        <v>7.9889114352255737</v>
      </c>
      <c r="AF119" s="2">
        <v>0.91153637516599773</v>
      </c>
      <c r="AG119" s="2">
        <v>1.2960559229953281</v>
      </c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1">
        <v>88</v>
      </c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</row>
    <row r="120" spans="1:124" s="8" customFormat="1" ht="15.75" customHeight="1">
      <c r="A120">
        <v>42</v>
      </c>
      <c r="B120">
        <v>1</v>
      </c>
      <c r="C120" t="s">
        <v>35</v>
      </c>
      <c r="D120" t="s">
        <v>25</v>
      </c>
      <c r="E120" t="s">
        <v>66</v>
      </c>
      <c r="F120"/>
      <c r="G120">
        <v>0.5</v>
      </c>
      <c r="H120">
        <v>0.5</v>
      </c>
      <c r="I120">
        <v>5670</v>
      </c>
      <c r="J120">
        <v>7527</v>
      </c>
      <c r="K120"/>
      <c r="L120">
        <v>13166</v>
      </c>
      <c r="M120">
        <v>6.29</v>
      </c>
      <c r="N120">
        <v>8.2629999999999999</v>
      </c>
      <c r="O120">
        <v>1.9730000000000001</v>
      </c>
      <c r="P120"/>
      <c r="Q120">
        <v>1.371</v>
      </c>
      <c r="R120">
        <v>1</v>
      </c>
      <c r="S120">
        <v>0</v>
      </c>
      <c r="T120">
        <v>0</v>
      </c>
      <c r="U120"/>
      <c r="V120">
        <v>0</v>
      </c>
      <c r="W120"/>
      <c r="X120" s="47"/>
      <c r="Y120" s="35">
        <v>43914</v>
      </c>
      <c r="Z120" s="31">
        <v>0.81611111111111112</v>
      </c>
      <c r="AA120"/>
      <c r="AB120" s="8">
        <v>1</v>
      </c>
      <c r="AC120" s="2"/>
      <c r="AD120" s="2">
        <v>6.5063793527042755</v>
      </c>
      <c r="AE120" s="2">
        <v>7.2652329174354584</v>
      </c>
      <c r="AF120" s="2">
        <v>0.75885356473118293</v>
      </c>
      <c r="AG120" s="2">
        <v>1.2093379784686034</v>
      </c>
      <c r="AH120" s="60"/>
      <c r="AI120" s="60"/>
      <c r="AJ120" s="60">
        <v>1.6982644837804819</v>
      </c>
      <c r="AK120" s="60"/>
      <c r="AL120" s="60"/>
      <c r="AM120" s="60"/>
      <c r="AN120" s="60"/>
      <c r="AO120" s="60">
        <v>0.88566233147501661</v>
      </c>
      <c r="AP120" s="60"/>
      <c r="AQ120" s="60"/>
      <c r="AR120" s="60"/>
      <c r="AS120" s="60"/>
      <c r="AT120" s="60">
        <v>6.3648480329668011</v>
      </c>
      <c r="AU120" s="60"/>
      <c r="AV120" s="60"/>
      <c r="AW120" s="60"/>
      <c r="AX120" s="60"/>
      <c r="AY120" s="60">
        <v>2.0451334124928207</v>
      </c>
      <c r="AZ120" s="60"/>
      <c r="BA120" s="60"/>
      <c r="BB120" s="60"/>
      <c r="BC120" s="60">
        <v>6.5621002617721462</v>
      </c>
      <c r="BD120" s="60">
        <v>7.2975487375803478</v>
      </c>
      <c r="BE120" s="60">
        <v>0.73544847580820161</v>
      </c>
      <c r="BF120" s="60">
        <v>1.2218320259724536</v>
      </c>
      <c r="BG120" s="60"/>
      <c r="BH120" s="1">
        <v>89</v>
      </c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</row>
    <row r="121" spans="1:124" s="8" customFormat="1" ht="15.75" customHeight="1">
      <c r="A121">
        <v>43</v>
      </c>
      <c r="B121">
        <v>1</v>
      </c>
      <c r="C121" t="s">
        <v>35</v>
      </c>
      <c r="D121" t="s">
        <v>25</v>
      </c>
      <c r="E121" t="s">
        <v>66</v>
      </c>
      <c r="F121"/>
      <c r="G121">
        <v>0.5</v>
      </c>
      <c r="H121">
        <v>0.5</v>
      </c>
      <c r="I121">
        <v>5767</v>
      </c>
      <c r="J121">
        <v>7593</v>
      </c>
      <c r="K121"/>
      <c r="L121">
        <v>13436</v>
      </c>
      <c r="M121">
        <v>6.3959999999999999</v>
      </c>
      <c r="N121">
        <v>8.3339999999999996</v>
      </c>
      <c r="O121">
        <v>1.9379999999999999</v>
      </c>
      <c r="P121"/>
      <c r="Q121">
        <v>1.3939999999999999</v>
      </c>
      <c r="R121">
        <v>1</v>
      </c>
      <c r="S121">
        <v>0</v>
      </c>
      <c r="T121">
        <v>0</v>
      </c>
      <c r="U121"/>
      <c r="V121">
        <v>0</v>
      </c>
      <c r="W121"/>
      <c r="X121" s="47"/>
      <c r="Y121" s="35">
        <v>43914</v>
      </c>
      <c r="Z121" s="31">
        <v>0.82216435185185188</v>
      </c>
      <c r="AA121"/>
      <c r="AB121" s="8">
        <v>1</v>
      </c>
      <c r="AC121" s="2"/>
      <c r="AD121" s="2">
        <v>6.6178211708400179</v>
      </c>
      <c r="AE121" s="2">
        <v>7.3298645577252381</v>
      </c>
      <c r="AF121" s="2">
        <v>0.71204338688522029</v>
      </c>
      <c r="AG121" s="2">
        <v>1.234326073476304</v>
      </c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1">
        <v>90</v>
      </c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</row>
    <row r="122" spans="1:124" s="8" customFormat="1" ht="15.75" customHeight="1">
      <c r="A122">
        <v>62</v>
      </c>
      <c r="B122">
        <v>1</v>
      </c>
      <c r="C122" t="s">
        <v>35</v>
      </c>
      <c r="D122" t="s">
        <v>25</v>
      </c>
      <c r="E122" t="s">
        <v>66</v>
      </c>
      <c r="F122"/>
      <c r="G122">
        <v>0.5</v>
      </c>
      <c r="H122">
        <v>0.5</v>
      </c>
      <c r="I122">
        <v>5624</v>
      </c>
      <c r="J122">
        <v>7484</v>
      </c>
      <c r="K122"/>
      <c r="L122">
        <v>13383</v>
      </c>
      <c r="M122">
        <v>6.2409999999999997</v>
      </c>
      <c r="N122">
        <v>8.2159999999999993</v>
      </c>
      <c r="O122">
        <v>1.974</v>
      </c>
      <c r="P122"/>
      <c r="Q122">
        <v>1.39</v>
      </c>
      <c r="R122">
        <v>1</v>
      </c>
      <c r="S122">
        <v>0</v>
      </c>
      <c r="T122">
        <v>0</v>
      </c>
      <c r="U122"/>
      <c r="V122">
        <v>0</v>
      </c>
      <c r="W122"/>
      <c r="X122" s="47"/>
      <c r="Y122" s="35">
        <v>43914</v>
      </c>
      <c r="Z122" s="31">
        <v>0.97027777777777768</v>
      </c>
      <c r="AA122"/>
      <c r="AB122" s="8">
        <v>1</v>
      </c>
      <c r="AC122" s="2"/>
      <c r="AD122" s="2">
        <v>6.4535306554440259</v>
      </c>
      <c r="AE122" s="2">
        <v>7.2231244245193889</v>
      </c>
      <c r="AF122" s="2">
        <v>0.76959376907536292</v>
      </c>
      <c r="AG122" s="2">
        <v>1.2294210029747923</v>
      </c>
      <c r="AH122" s="60"/>
      <c r="AI122" s="60"/>
      <c r="AJ122" s="60">
        <v>2.0439760045912871</v>
      </c>
      <c r="AK122" s="60"/>
      <c r="AL122" s="60"/>
      <c r="AM122" s="60"/>
      <c r="AN122" s="60"/>
      <c r="AO122" s="60">
        <v>1.051914683380619</v>
      </c>
      <c r="AP122" s="60"/>
      <c r="AQ122" s="60"/>
      <c r="AR122" s="60"/>
      <c r="AS122" s="60"/>
      <c r="AT122" s="60">
        <v>7.6756108142886754</v>
      </c>
      <c r="AU122" s="60"/>
      <c r="AV122" s="60"/>
      <c r="AW122" s="60"/>
      <c r="AX122" s="60"/>
      <c r="AY122" s="60">
        <v>2.1742250131291683</v>
      </c>
      <c r="AZ122" s="60"/>
      <c r="BA122" s="60"/>
      <c r="BB122" s="60"/>
      <c r="BC122" s="60">
        <v>6.5201659693808622</v>
      </c>
      <c r="BD122" s="60">
        <v>7.2613158483269871</v>
      </c>
      <c r="BE122" s="60">
        <v>0.74114987894612483</v>
      </c>
      <c r="BF122" s="60">
        <v>1.2429330839789565</v>
      </c>
      <c r="BG122" s="60"/>
      <c r="BH122" s="1">
        <v>91</v>
      </c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</row>
    <row r="123" spans="1:124" s="8" customFormat="1" ht="15.75" customHeight="1">
      <c r="A123">
        <v>63</v>
      </c>
      <c r="B123">
        <v>1</v>
      </c>
      <c r="C123" t="s">
        <v>35</v>
      </c>
      <c r="D123" t="s">
        <v>25</v>
      </c>
      <c r="E123" t="s">
        <v>66</v>
      </c>
      <c r="F123"/>
      <c r="G123">
        <v>0.5</v>
      </c>
      <c r="H123">
        <v>0.5</v>
      </c>
      <c r="I123">
        <v>5740</v>
      </c>
      <c r="J123">
        <v>7562</v>
      </c>
      <c r="K123"/>
      <c r="L123">
        <v>13675</v>
      </c>
      <c r="M123">
        <v>6.367</v>
      </c>
      <c r="N123">
        <v>8.3000000000000007</v>
      </c>
      <c r="O123">
        <v>1.9330000000000001</v>
      </c>
      <c r="P123"/>
      <c r="Q123">
        <v>1.415</v>
      </c>
      <c r="R123">
        <v>1</v>
      </c>
      <c r="S123">
        <v>0</v>
      </c>
      <c r="T123">
        <v>0</v>
      </c>
      <c r="U123"/>
      <c r="V123">
        <v>0</v>
      </c>
      <c r="W123"/>
      <c r="X123" s="47"/>
      <c r="Y123" s="35">
        <v>43914</v>
      </c>
      <c r="Z123" s="31">
        <v>0.97637731481481482</v>
      </c>
      <c r="AA123"/>
      <c r="AB123" s="8">
        <v>1</v>
      </c>
      <c r="AC123" s="2"/>
      <c r="AD123" s="2">
        <v>6.5868012833176977</v>
      </c>
      <c r="AE123" s="2">
        <v>7.2995072721345844</v>
      </c>
      <c r="AF123" s="2">
        <v>0.71270598881688674</v>
      </c>
      <c r="AG123" s="2">
        <v>1.2564451649831205</v>
      </c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1">
        <v>92</v>
      </c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</row>
    <row r="124" spans="1:124" s="8" customFormat="1" ht="15.75" customHeight="1">
      <c r="A124">
        <v>17</v>
      </c>
      <c r="B124">
        <v>1</v>
      </c>
      <c r="C124" t="s">
        <v>35</v>
      </c>
      <c r="D124" t="s">
        <v>25</v>
      </c>
      <c r="E124"/>
      <c r="F124"/>
      <c r="G124">
        <v>0.5</v>
      </c>
      <c r="H124">
        <v>0.5</v>
      </c>
      <c r="I124">
        <v>5030</v>
      </c>
      <c r="J124">
        <v>7222</v>
      </c>
      <c r="K124"/>
      <c r="L124">
        <v>15061</v>
      </c>
      <c r="M124">
        <v>4.274</v>
      </c>
      <c r="N124">
        <v>6.3970000000000002</v>
      </c>
      <c r="O124">
        <v>2.1230000000000002</v>
      </c>
      <c r="P124"/>
      <c r="Q124">
        <v>1.4590000000000001</v>
      </c>
      <c r="R124">
        <v>1</v>
      </c>
      <c r="S124">
        <v>0</v>
      </c>
      <c r="T124">
        <v>0</v>
      </c>
      <c r="U124"/>
      <c r="V124">
        <v>0</v>
      </c>
      <c r="W124"/>
      <c r="X124"/>
      <c r="Y124" s="35">
        <v>44075</v>
      </c>
      <c r="Z124" s="34">
        <v>0.69815972222222233</v>
      </c>
      <c r="AA124" t="s">
        <v>743</v>
      </c>
      <c r="AB124" s="8">
        <v>1</v>
      </c>
      <c r="AC124" s="6"/>
      <c r="AD124" s="2">
        <v>9.955166381320435</v>
      </c>
      <c r="AE124" s="2">
        <v>10.770583058247297</v>
      </c>
      <c r="AF124" s="2">
        <v>0.81541667692686204</v>
      </c>
      <c r="AG124" s="2">
        <v>2.2896342387223778</v>
      </c>
      <c r="AH124" s="6"/>
      <c r="AI124" s="6"/>
      <c r="AJ124" s="6">
        <v>0.61806683622858916</v>
      </c>
      <c r="AK124" s="6"/>
      <c r="AL124" s="6"/>
      <c r="AM124" s="6"/>
      <c r="AN124" s="6"/>
      <c r="AO124" s="6">
        <v>5.5321232956608632</v>
      </c>
      <c r="AP124" s="6"/>
      <c r="AQ124" s="6"/>
      <c r="AR124" s="6"/>
      <c r="AS124" s="6"/>
      <c r="AT124" s="6">
        <v>50.512903129889537</v>
      </c>
      <c r="AU124" s="6"/>
      <c r="AV124" s="6"/>
      <c r="AW124" s="6"/>
      <c r="AX124" s="6"/>
      <c r="AY124" s="6">
        <v>6.159225789216455</v>
      </c>
      <c r="AZ124" s="6"/>
      <c r="BA124" s="6"/>
      <c r="BB124" s="6"/>
      <c r="BC124" s="6">
        <v>9.9860265404722561</v>
      </c>
      <c r="BD124" s="6">
        <v>11.076979129691885</v>
      </c>
      <c r="BE124" s="6">
        <v>1.0909525892196283</v>
      </c>
      <c r="BF124" s="6">
        <v>2.3623866011106793</v>
      </c>
      <c r="BG124" s="6"/>
      <c r="BH124" s="1">
        <v>93</v>
      </c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</row>
    <row r="125" spans="1:124" s="8" customFormat="1" ht="15.75" customHeight="1">
      <c r="A125">
        <v>18</v>
      </c>
      <c r="B125">
        <v>1</v>
      </c>
      <c r="C125" t="s">
        <v>35</v>
      </c>
      <c r="D125" t="s">
        <v>25</v>
      </c>
      <c r="E125"/>
      <c r="F125"/>
      <c r="G125">
        <v>0.5</v>
      </c>
      <c r="H125">
        <v>0.5</v>
      </c>
      <c r="I125">
        <v>5061</v>
      </c>
      <c r="J125">
        <v>7618</v>
      </c>
      <c r="K125"/>
      <c r="L125">
        <v>15992</v>
      </c>
      <c r="M125">
        <v>4.2969999999999997</v>
      </c>
      <c r="N125">
        <v>6.7320000000000002</v>
      </c>
      <c r="O125">
        <v>2.4350000000000001</v>
      </c>
      <c r="P125"/>
      <c r="Q125">
        <v>1.5569999999999999</v>
      </c>
      <c r="R125">
        <v>1</v>
      </c>
      <c r="S125">
        <v>0</v>
      </c>
      <c r="T125">
        <v>0</v>
      </c>
      <c r="U125"/>
      <c r="V125">
        <v>0</v>
      </c>
      <c r="W125"/>
      <c r="X125"/>
      <c r="Y125" s="35">
        <v>44075</v>
      </c>
      <c r="Z125" s="34">
        <v>0.70456018518518526</v>
      </c>
      <c r="AA125" t="s">
        <v>744</v>
      </c>
      <c r="AB125" s="8">
        <v>1</v>
      </c>
      <c r="AC125" s="6"/>
      <c r="AD125" s="2">
        <v>10.016886699624079</v>
      </c>
      <c r="AE125" s="2">
        <v>11.383375201136474</v>
      </c>
      <c r="AF125" s="2">
        <v>1.3664885015123946</v>
      </c>
      <c r="AG125" s="2">
        <v>2.4351389634989808</v>
      </c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1">
        <v>94</v>
      </c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</row>
    <row r="126" spans="1:124" s="8" customFormat="1" ht="15.75" customHeight="1">
      <c r="A126">
        <v>60</v>
      </c>
      <c r="B126">
        <v>1</v>
      </c>
      <c r="C126" t="s">
        <v>35</v>
      </c>
      <c r="D126" t="s">
        <v>25</v>
      </c>
      <c r="E126"/>
      <c r="F126"/>
      <c r="G126">
        <v>0.5</v>
      </c>
      <c r="H126">
        <v>0.5</v>
      </c>
      <c r="I126">
        <v>4912</v>
      </c>
      <c r="J126">
        <v>7269</v>
      </c>
      <c r="K126"/>
      <c r="L126">
        <v>15920</v>
      </c>
      <c r="M126">
        <v>4.1829999999999998</v>
      </c>
      <c r="N126">
        <v>6.4370000000000003</v>
      </c>
      <c r="O126">
        <v>2.2530000000000001</v>
      </c>
      <c r="P126"/>
      <c r="Q126">
        <v>1.5489999999999999</v>
      </c>
      <c r="R126">
        <v>1</v>
      </c>
      <c r="S126">
        <v>0</v>
      </c>
      <c r="T126">
        <v>0</v>
      </c>
      <c r="U126"/>
      <c r="V126">
        <v>0</v>
      </c>
      <c r="W126"/>
      <c r="X126"/>
      <c r="Y126" s="35">
        <v>44076</v>
      </c>
      <c r="Z126" s="34">
        <v>2.1365740740740741E-2</v>
      </c>
      <c r="AA126" t="s">
        <v>744</v>
      </c>
      <c r="AB126" s="8">
        <v>1</v>
      </c>
      <c r="AC126" s="6"/>
      <c r="AD126" s="2">
        <v>9.7202309761646273</v>
      </c>
      <c r="AE126" s="2">
        <v>10.843313438842729</v>
      </c>
      <c r="AF126" s="2">
        <v>1.1230824626781022</v>
      </c>
      <c r="AG126" s="2">
        <v>2.4238861813465475</v>
      </c>
      <c r="AH126" s="6"/>
      <c r="AI126" s="6"/>
      <c r="AJ126" s="6">
        <v>0.63295807050872044</v>
      </c>
      <c r="AK126" s="6"/>
      <c r="AL126" s="6"/>
      <c r="AM126" s="6"/>
      <c r="AN126" s="6"/>
      <c r="AO126" s="6">
        <v>0.12852200506330763</v>
      </c>
      <c r="AP126" s="6"/>
      <c r="AQ126" s="6"/>
      <c r="AR126" s="6"/>
      <c r="AS126" s="6"/>
      <c r="AT126" s="6">
        <v>6.9704493984280687</v>
      </c>
      <c r="AU126" s="6"/>
      <c r="AV126" s="6"/>
      <c r="AW126" s="6"/>
      <c r="AX126" s="6"/>
      <c r="AY126" s="6">
        <v>0.8091427407570313</v>
      </c>
      <c r="AZ126" s="6"/>
      <c r="BA126" s="6"/>
      <c r="BB126" s="6"/>
      <c r="BC126" s="6">
        <v>9.7510911353164502</v>
      </c>
      <c r="BD126" s="6">
        <v>10.836349891764444</v>
      </c>
      <c r="BE126" s="6">
        <v>1.0852587564479936</v>
      </c>
      <c r="BF126" s="6">
        <v>2.4337323657299264</v>
      </c>
      <c r="BG126" s="6"/>
      <c r="BH126" s="1">
        <v>95</v>
      </c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</row>
    <row r="127" spans="1:124" s="8" customFormat="1" ht="15.75" customHeight="1">
      <c r="A127">
        <v>61</v>
      </c>
      <c r="B127">
        <v>1</v>
      </c>
      <c r="C127" t="s">
        <v>35</v>
      </c>
      <c r="D127" t="s">
        <v>25</v>
      </c>
      <c r="E127"/>
      <c r="F127"/>
      <c r="G127">
        <v>0.5</v>
      </c>
      <c r="H127">
        <v>0.5</v>
      </c>
      <c r="I127">
        <v>4943</v>
      </c>
      <c r="J127">
        <v>7260</v>
      </c>
      <c r="K127"/>
      <c r="L127">
        <v>16046</v>
      </c>
      <c r="M127">
        <v>4.2069999999999999</v>
      </c>
      <c r="N127">
        <v>6.4290000000000003</v>
      </c>
      <c r="O127">
        <v>2.222</v>
      </c>
      <c r="P127"/>
      <c r="Q127">
        <v>1.5620000000000001</v>
      </c>
      <c r="R127">
        <v>1</v>
      </c>
      <c r="S127">
        <v>0</v>
      </c>
      <c r="T127">
        <v>0</v>
      </c>
      <c r="U127"/>
      <c r="V127">
        <v>0</v>
      </c>
      <c r="W127"/>
      <c r="X127"/>
      <c r="Y127" s="35">
        <v>44076</v>
      </c>
      <c r="Z127" s="34">
        <v>2.7731481481481478E-2</v>
      </c>
      <c r="AA127" t="s">
        <v>744</v>
      </c>
      <c r="AB127" s="8">
        <v>1</v>
      </c>
      <c r="AC127" s="6"/>
      <c r="AD127" s="2">
        <v>9.7819512944682732</v>
      </c>
      <c r="AE127" s="2">
        <v>10.829386344686158</v>
      </c>
      <c r="AF127" s="2">
        <v>1.0474350502178851</v>
      </c>
      <c r="AG127" s="2">
        <v>2.4435785501133056</v>
      </c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1">
        <v>96</v>
      </c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</row>
    <row r="128" spans="1:124" s="8" customFormat="1" ht="15.75" customHeight="1">
      <c r="A128">
        <v>107</v>
      </c>
      <c r="B128">
        <v>1</v>
      </c>
      <c r="C128" t="s">
        <v>35</v>
      </c>
      <c r="D128" t="s">
        <v>25</v>
      </c>
      <c r="E128"/>
      <c r="F128"/>
      <c r="G128">
        <v>0.5</v>
      </c>
      <c r="H128">
        <v>0.5</v>
      </c>
      <c r="I128">
        <v>4990</v>
      </c>
      <c r="J128">
        <v>7279</v>
      </c>
      <c r="K128"/>
      <c r="L128">
        <v>15796</v>
      </c>
      <c r="M128">
        <v>4.2430000000000003</v>
      </c>
      <c r="N128">
        <v>6.4450000000000003</v>
      </c>
      <c r="O128">
        <v>2.202</v>
      </c>
      <c r="P128"/>
      <c r="Q128">
        <v>1.536</v>
      </c>
      <c r="R128">
        <v>1</v>
      </c>
      <c r="S128">
        <v>0</v>
      </c>
      <c r="T128">
        <v>0</v>
      </c>
      <c r="U128"/>
      <c r="V128">
        <v>0</v>
      </c>
      <c r="W128"/>
      <c r="X128"/>
      <c r="Y128" s="35">
        <v>44076</v>
      </c>
      <c r="Z128" s="34">
        <v>0.37471064814814814</v>
      </c>
      <c r="AA128" t="s">
        <v>744</v>
      </c>
      <c r="AB128" s="8">
        <v>1</v>
      </c>
      <c r="AC128" s="6"/>
      <c r="AD128" s="2">
        <v>9.8755272609286369</v>
      </c>
      <c r="AE128" s="2">
        <v>10.85878798790559</v>
      </c>
      <c r="AF128" s="2">
        <v>0.98326072697695288</v>
      </c>
      <c r="AG128" s="2">
        <v>2.4045063898618011</v>
      </c>
      <c r="AH128" s="6"/>
      <c r="AI128" s="6"/>
      <c r="AJ128" s="6">
        <v>1.5849989868730434</v>
      </c>
      <c r="AK128" s="6"/>
      <c r="AL128" s="6"/>
      <c r="AM128" s="6"/>
      <c r="AN128" s="6"/>
      <c r="AO128" s="6">
        <v>0.18508784611033266</v>
      </c>
      <c r="AP128" s="6"/>
      <c r="AQ128" s="6"/>
      <c r="AR128" s="6"/>
      <c r="AS128" s="6"/>
      <c r="AT128" s="6">
        <v>16.378949595032356</v>
      </c>
      <c r="AU128" s="6"/>
      <c r="AV128" s="6"/>
      <c r="AW128" s="6"/>
      <c r="AX128" s="6"/>
      <c r="AY128" s="6">
        <v>0.20821084492437666</v>
      </c>
      <c r="AZ128" s="6"/>
      <c r="BA128" s="6"/>
      <c r="BB128" s="6"/>
      <c r="BC128" s="6">
        <v>9.7978791185466321</v>
      </c>
      <c r="BD128" s="6">
        <v>10.868846444796446</v>
      </c>
      <c r="BE128" s="6">
        <v>1.0709673262498143</v>
      </c>
      <c r="BF128" s="6">
        <v>2.4020057716057046</v>
      </c>
      <c r="BG128" s="6"/>
      <c r="BH128" s="1">
        <v>97</v>
      </c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</row>
    <row r="129" spans="1:124" s="8" customFormat="1" ht="15.75" customHeight="1">
      <c r="A129">
        <v>108</v>
      </c>
      <c r="B129">
        <v>1</v>
      </c>
      <c r="C129" t="s">
        <v>35</v>
      </c>
      <c r="D129" t="s">
        <v>25</v>
      </c>
      <c r="E129"/>
      <c r="F129"/>
      <c r="G129">
        <v>0.5</v>
      </c>
      <c r="H129">
        <v>0.5</v>
      </c>
      <c r="I129">
        <v>4912</v>
      </c>
      <c r="J129">
        <v>7292</v>
      </c>
      <c r="K129"/>
      <c r="L129">
        <v>15764</v>
      </c>
      <c r="M129">
        <v>4.1829999999999998</v>
      </c>
      <c r="N129">
        <v>6.4569999999999999</v>
      </c>
      <c r="O129">
        <v>2.274</v>
      </c>
      <c r="P129"/>
      <c r="Q129">
        <v>1.5329999999999999</v>
      </c>
      <c r="R129">
        <v>1</v>
      </c>
      <c r="S129">
        <v>0</v>
      </c>
      <c r="T129">
        <v>0</v>
      </c>
      <c r="U129"/>
      <c r="V129">
        <v>0</v>
      </c>
      <c r="W129"/>
      <c r="X129"/>
      <c r="Y129" s="35">
        <v>44076</v>
      </c>
      <c r="Z129" s="34">
        <v>0.38112268518518522</v>
      </c>
      <c r="AA129" t="s">
        <v>744</v>
      </c>
      <c r="AB129" s="8">
        <v>1</v>
      </c>
      <c r="AC129" s="6"/>
      <c r="AD129" s="2">
        <v>9.7202309761646273</v>
      </c>
      <c r="AE129" s="2">
        <v>10.878904901687303</v>
      </c>
      <c r="AF129" s="2">
        <v>1.1586739255226757</v>
      </c>
      <c r="AG129" s="2">
        <v>2.3995051533496086</v>
      </c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1">
        <v>98</v>
      </c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</row>
    <row r="130" spans="1:124" s="8" customFormat="1" ht="15.75" customHeight="1">
      <c r="A130">
        <v>17</v>
      </c>
      <c r="B130">
        <v>1</v>
      </c>
      <c r="C130" t="s">
        <v>35</v>
      </c>
      <c r="D130" t="s">
        <v>25</v>
      </c>
      <c r="E130"/>
      <c r="F130"/>
      <c r="G130">
        <v>0.5</v>
      </c>
      <c r="H130">
        <v>0.5</v>
      </c>
      <c r="I130">
        <v>5350</v>
      </c>
      <c r="J130">
        <v>7559</v>
      </c>
      <c r="K130"/>
      <c r="L130">
        <v>15891</v>
      </c>
      <c r="M130">
        <v>4.5190000000000001</v>
      </c>
      <c r="N130">
        <v>6.6820000000000004</v>
      </c>
      <c r="O130">
        <v>2.1629999999999998</v>
      </c>
      <c r="P130"/>
      <c r="Q130">
        <v>1.546</v>
      </c>
      <c r="R130">
        <v>1</v>
      </c>
      <c r="S130">
        <v>0</v>
      </c>
      <c r="T130">
        <v>0</v>
      </c>
      <c r="U130"/>
      <c r="V130">
        <v>0</v>
      </c>
      <c r="W130"/>
      <c r="X130"/>
      <c r="Y130" s="35">
        <v>44076</v>
      </c>
      <c r="Z130" s="34">
        <v>0.61622685185185189</v>
      </c>
      <c r="AA130" t="s">
        <v>744</v>
      </c>
      <c r="AB130" s="8">
        <v>1</v>
      </c>
      <c r="AC130" s="6"/>
      <c r="AD130" s="2">
        <v>9.9254167725990019</v>
      </c>
      <c r="AE130" s="2">
        <v>10.522142000644841</v>
      </c>
      <c r="AF130" s="2">
        <v>0.59672522804583927</v>
      </c>
      <c r="AG130" s="2">
        <v>2.0407844018448222</v>
      </c>
      <c r="AH130" s="6"/>
      <c r="AI130" s="6"/>
      <c r="AJ130" s="6">
        <v>0.56008261366538303</v>
      </c>
      <c r="AK130" s="6"/>
      <c r="AL130" s="6"/>
      <c r="AM130" s="6"/>
      <c r="AN130" s="6"/>
      <c r="AO130" s="6">
        <v>2.4904429378450827</v>
      </c>
      <c r="AP130" s="6"/>
      <c r="AQ130" s="6"/>
      <c r="AR130" s="6"/>
      <c r="AS130" s="6"/>
      <c r="AT130" s="6">
        <v>29.878425545863873</v>
      </c>
      <c r="AU130" s="6"/>
      <c r="AV130" s="6"/>
      <c r="AW130" s="6"/>
      <c r="AX130" s="6"/>
      <c r="AY130" s="6">
        <v>3.1635947754160925</v>
      </c>
      <c r="AZ130" s="6"/>
      <c r="BA130" s="6"/>
      <c r="BB130" s="6"/>
      <c r="BC130" s="6">
        <v>9.95329009625741</v>
      </c>
      <c r="BD130" s="6">
        <v>10.654818082887598</v>
      </c>
      <c r="BE130" s="6">
        <v>0.70152798663018867</v>
      </c>
      <c r="BF130" s="6">
        <v>2.0735843042005913</v>
      </c>
      <c r="BG130" s="6"/>
      <c r="BH130" s="1">
        <v>99</v>
      </c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</row>
    <row r="131" spans="1:124" s="8" customFormat="1" ht="15.75" customHeight="1">
      <c r="A131">
        <v>18</v>
      </c>
      <c r="B131">
        <v>1</v>
      </c>
      <c r="C131" t="s">
        <v>35</v>
      </c>
      <c r="D131" t="s">
        <v>25</v>
      </c>
      <c r="E131"/>
      <c r="F131"/>
      <c r="G131">
        <v>0.5</v>
      </c>
      <c r="H131">
        <v>0.5</v>
      </c>
      <c r="I131">
        <v>5380</v>
      </c>
      <c r="J131">
        <v>7746</v>
      </c>
      <c r="K131"/>
      <c r="L131">
        <v>16399</v>
      </c>
      <c r="M131">
        <v>4.5419999999999998</v>
      </c>
      <c r="N131">
        <v>6.8410000000000002</v>
      </c>
      <c r="O131">
        <v>2.2989999999999999</v>
      </c>
      <c r="P131"/>
      <c r="Q131">
        <v>1.599</v>
      </c>
      <c r="R131">
        <v>1</v>
      </c>
      <c r="S131">
        <v>0</v>
      </c>
      <c r="T131">
        <v>0</v>
      </c>
      <c r="U131"/>
      <c r="V131">
        <v>0</v>
      </c>
      <c r="W131"/>
      <c r="X131"/>
      <c r="Y131" s="35">
        <v>44076</v>
      </c>
      <c r="Z131" s="34">
        <v>0.62274305555555554</v>
      </c>
      <c r="AA131" t="s">
        <v>744</v>
      </c>
      <c r="AB131" s="8">
        <v>1</v>
      </c>
      <c r="AC131" s="6"/>
      <c r="AD131" s="2">
        <v>9.9811634199158181</v>
      </c>
      <c r="AE131" s="2">
        <v>10.787494165130356</v>
      </c>
      <c r="AF131" s="2">
        <v>0.80633074521453807</v>
      </c>
      <c r="AG131" s="2">
        <v>2.1063842065563603</v>
      </c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1">
        <v>100</v>
      </c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</row>
    <row r="132" spans="1:124" s="8" customFormat="1" ht="15.75" customHeight="1">
      <c r="A132">
        <v>60</v>
      </c>
      <c r="B132">
        <v>1</v>
      </c>
      <c r="C132" t="s">
        <v>35</v>
      </c>
      <c r="D132" t="s">
        <v>25</v>
      </c>
      <c r="E132"/>
      <c r="F132"/>
      <c r="G132">
        <v>0.5</v>
      </c>
      <c r="H132">
        <v>0.5</v>
      </c>
      <c r="I132">
        <v>5207</v>
      </c>
      <c r="J132">
        <v>7334</v>
      </c>
      <c r="K132"/>
      <c r="L132">
        <v>16150</v>
      </c>
      <c r="M132">
        <v>4.41</v>
      </c>
      <c r="N132">
        <v>6.492</v>
      </c>
      <c r="O132">
        <v>2.0819999999999999</v>
      </c>
      <c r="P132"/>
      <c r="Q132">
        <v>1.573</v>
      </c>
      <c r="R132">
        <v>1</v>
      </c>
      <c r="S132">
        <v>0</v>
      </c>
      <c r="T132">
        <v>0</v>
      </c>
      <c r="U132"/>
      <c r="V132">
        <v>0</v>
      </c>
      <c r="W132"/>
      <c r="X132"/>
      <c r="Y132" s="35">
        <v>44076</v>
      </c>
      <c r="Z132" s="34">
        <v>0.9456134259259259</v>
      </c>
      <c r="AA132" t="s">
        <v>744</v>
      </c>
      <c r="AB132" s="8">
        <v>1</v>
      </c>
      <c r="AC132" s="6"/>
      <c r="AD132" s="2">
        <v>9.6596910870555028</v>
      </c>
      <c r="AE132" s="2">
        <v>10.202868005943021</v>
      </c>
      <c r="AF132" s="2">
        <v>0.54317691888751796</v>
      </c>
      <c r="AG132" s="2">
        <v>2.0742299715697992</v>
      </c>
      <c r="AH132" s="6"/>
      <c r="AI132" s="6"/>
      <c r="AJ132" s="6">
        <v>5.7693942378998435E-2</v>
      </c>
      <c r="AK132" s="6"/>
      <c r="AL132" s="6"/>
      <c r="AM132" s="6"/>
      <c r="AN132" s="6"/>
      <c r="AO132" s="6">
        <v>0.12524868017423396</v>
      </c>
      <c r="AP132" s="6"/>
      <c r="AQ132" s="6"/>
      <c r="AR132" s="6"/>
      <c r="AS132" s="6"/>
      <c r="AT132" s="6">
        <v>3.435483789743444</v>
      </c>
      <c r="AU132" s="6"/>
      <c r="AV132" s="6"/>
      <c r="AW132" s="6"/>
      <c r="AX132" s="6"/>
      <c r="AY132" s="6">
        <v>0.67463391185270627</v>
      </c>
      <c r="AZ132" s="6"/>
      <c r="BA132" s="6"/>
      <c r="BB132" s="6"/>
      <c r="BC132" s="6">
        <v>9.662478419421344</v>
      </c>
      <c r="BD132" s="6">
        <v>10.196482526048985</v>
      </c>
      <c r="BE132" s="6">
        <v>0.53400410662763953</v>
      </c>
      <c r="BF132" s="6">
        <v>2.0672567639823525</v>
      </c>
      <c r="BG132" s="6"/>
      <c r="BH132" s="1">
        <v>101</v>
      </c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</row>
    <row r="133" spans="1:124" s="8" customFormat="1" ht="15.75" customHeight="1">
      <c r="A133">
        <v>61</v>
      </c>
      <c r="B133">
        <v>1</v>
      </c>
      <c r="C133" t="s">
        <v>35</v>
      </c>
      <c r="D133" t="s">
        <v>25</v>
      </c>
      <c r="E133"/>
      <c r="F133"/>
      <c r="G133">
        <v>0.5</v>
      </c>
      <c r="H133">
        <v>0.5</v>
      </c>
      <c r="I133">
        <v>5210</v>
      </c>
      <c r="J133">
        <v>7325</v>
      </c>
      <c r="K133"/>
      <c r="L133">
        <v>16042</v>
      </c>
      <c r="M133">
        <v>4.4119999999999999</v>
      </c>
      <c r="N133">
        <v>6.484</v>
      </c>
      <c r="O133">
        <v>2.0720000000000001</v>
      </c>
      <c r="P133"/>
      <c r="Q133">
        <v>1.5620000000000001</v>
      </c>
      <c r="R133">
        <v>1</v>
      </c>
      <c r="S133">
        <v>0</v>
      </c>
      <c r="T133">
        <v>0</v>
      </c>
      <c r="U133"/>
      <c r="V133">
        <v>0</v>
      </c>
      <c r="W133"/>
      <c r="X133"/>
      <c r="Y133" s="35">
        <v>44076</v>
      </c>
      <c r="Z133" s="34">
        <v>0.95209490740740732</v>
      </c>
      <c r="AA133" t="s">
        <v>744</v>
      </c>
      <c r="AB133" s="8">
        <v>1</v>
      </c>
      <c r="AC133" s="6"/>
      <c r="AD133" s="2">
        <v>9.6652657517871869</v>
      </c>
      <c r="AE133" s="2">
        <v>10.190097046154948</v>
      </c>
      <c r="AF133" s="2">
        <v>0.5248312943677611</v>
      </c>
      <c r="AG133" s="2">
        <v>2.0602835563949053</v>
      </c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1">
        <v>102</v>
      </c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</row>
    <row r="134" spans="1:124" s="8" customFormat="1" ht="15.75" customHeight="1">
      <c r="A134">
        <v>107</v>
      </c>
      <c r="B134">
        <v>1</v>
      </c>
      <c r="C134" t="s">
        <v>35</v>
      </c>
      <c r="D134" t="s">
        <v>25</v>
      </c>
      <c r="E134"/>
      <c r="F134"/>
      <c r="G134">
        <v>0.5</v>
      </c>
      <c r="H134">
        <v>0.5</v>
      </c>
      <c r="I134">
        <v>5159</v>
      </c>
      <c r="J134">
        <v>7261</v>
      </c>
      <c r="K134"/>
      <c r="L134">
        <v>15815</v>
      </c>
      <c r="M134">
        <v>4.3730000000000002</v>
      </c>
      <c r="N134">
        <v>6.43</v>
      </c>
      <c r="O134">
        <v>2.0569999999999999</v>
      </c>
      <c r="P134"/>
      <c r="Q134">
        <v>1.538</v>
      </c>
      <c r="R134">
        <v>1</v>
      </c>
      <c r="S134">
        <v>0</v>
      </c>
      <c r="T134">
        <v>0</v>
      </c>
      <c r="U134"/>
      <c r="V134">
        <v>0</v>
      </c>
      <c r="W134"/>
      <c r="X134"/>
      <c r="Y134" s="35">
        <v>44077</v>
      </c>
      <c r="Z134" s="34">
        <v>0.30259259259259258</v>
      </c>
      <c r="AA134" t="s">
        <v>744</v>
      </c>
      <c r="AB134" s="8">
        <v>1</v>
      </c>
      <c r="AC134" s="6"/>
      <c r="AD134" s="2">
        <v>9.5704964513485944</v>
      </c>
      <c r="AE134" s="2">
        <v>10.099281332106429</v>
      </c>
      <c r="AF134" s="2">
        <v>0.52878488075783459</v>
      </c>
      <c r="AG134" s="2">
        <v>2.0309702578328594</v>
      </c>
      <c r="AH134" s="6"/>
      <c r="AI134" s="6"/>
      <c r="AJ134" s="6">
        <v>0.19435013792456016</v>
      </c>
      <c r="AK134" s="6"/>
      <c r="AL134" s="6"/>
      <c r="AM134" s="6"/>
      <c r="AN134" s="6"/>
      <c r="AO134" s="6">
        <v>1.1730280771983868</v>
      </c>
      <c r="AP134" s="6"/>
      <c r="AQ134" s="6"/>
      <c r="AR134" s="6"/>
      <c r="AS134" s="6"/>
      <c r="AT134" s="6">
        <v>20.700535250164755</v>
      </c>
      <c r="AU134" s="6"/>
      <c r="AV134" s="6"/>
      <c r="AW134" s="6"/>
      <c r="AX134" s="6"/>
      <c r="AY134" s="6">
        <v>0.88620594378320361</v>
      </c>
      <c r="AZ134" s="6"/>
      <c r="BA134" s="6"/>
      <c r="BB134" s="6"/>
      <c r="BC134" s="6">
        <v>9.5612053434624595</v>
      </c>
      <c r="BD134" s="6">
        <v>10.040393017528093</v>
      </c>
      <c r="BE134" s="6">
        <v>0.47918767406563401</v>
      </c>
      <c r="BF134" s="6">
        <v>2.0400096010017723</v>
      </c>
      <c r="BG134" s="6"/>
      <c r="BH134" s="1">
        <v>103</v>
      </c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</row>
    <row r="135" spans="1:124" s="8" customFormat="1" ht="15.75" customHeight="1">
      <c r="A135">
        <v>108</v>
      </c>
      <c r="B135">
        <v>1</v>
      </c>
      <c r="C135" t="s">
        <v>35</v>
      </c>
      <c r="D135" t="s">
        <v>25</v>
      </c>
      <c r="E135"/>
      <c r="F135"/>
      <c r="G135">
        <v>0.5</v>
      </c>
      <c r="H135">
        <v>0.5</v>
      </c>
      <c r="I135">
        <v>5149</v>
      </c>
      <c r="J135">
        <v>7178</v>
      </c>
      <c r="K135"/>
      <c r="L135">
        <v>15955</v>
      </c>
      <c r="M135">
        <v>4.3650000000000002</v>
      </c>
      <c r="N135">
        <v>6.359</v>
      </c>
      <c r="O135">
        <v>1.994</v>
      </c>
      <c r="P135"/>
      <c r="Q135">
        <v>1.5529999999999999</v>
      </c>
      <c r="R135">
        <v>1</v>
      </c>
      <c r="S135">
        <v>0</v>
      </c>
      <c r="T135">
        <v>0</v>
      </c>
      <c r="U135"/>
      <c r="V135">
        <v>0</v>
      </c>
      <c r="W135"/>
      <c r="X135"/>
      <c r="Y135" s="35">
        <v>44077</v>
      </c>
      <c r="Z135" s="34">
        <v>0.30905092592592592</v>
      </c>
      <c r="AA135" t="s">
        <v>744</v>
      </c>
      <c r="AB135" s="8">
        <v>1</v>
      </c>
      <c r="AC135" s="6"/>
      <c r="AD135" s="2">
        <v>9.5519142355763247</v>
      </c>
      <c r="AE135" s="2">
        <v>9.9815047029497581</v>
      </c>
      <c r="AF135" s="2">
        <v>0.42959046737343343</v>
      </c>
      <c r="AG135" s="2">
        <v>2.0490489441706852</v>
      </c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1">
        <v>104</v>
      </c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</row>
    <row r="136" spans="1:124" s="8" customFormat="1">
      <c r="A136">
        <v>17</v>
      </c>
      <c r="B136">
        <v>1</v>
      </c>
      <c r="C136" t="s">
        <v>35</v>
      </c>
      <c r="D136" t="s">
        <v>25</v>
      </c>
      <c r="E136"/>
      <c r="F136"/>
      <c r="G136">
        <v>0.5</v>
      </c>
      <c r="H136">
        <v>0.5</v>
      </c>
      <c r="I136">
        <v>4140</v>
      </c>
      <c r="J136">
        <v>7508</v>
      </c>
      <c r="K136"/>
      <c r="L136">
        <v>15759</v>
      </c>
      <c r="M136">
        <v>3.5910000000000002</v>
      </c>
      <c r="N136">
        <v>6.6390000000000002</v>
      </c>
      <c r="O136">
        <v>3.048</v>
      </c>
      <c r="P136"/>
      <c r="Q136">
        <v>1.532</v>
      </c>
      <c r="R136">
        <v>1</v>
      </c>
      <c r="S136">
        <v>0</v>
      </c>
      <c r="T136">
        <v>0</v>
      </c>
      <c r="U136"/>
      <c r="V136">
        <v>0</v>
      </c>
      <c r="W136"/>
      <c r="X136"/>
      <c r="Y136" s="35">
        <v>44077</v>
      </c>
      <c r="Z136" s="34">
        <v>0.56434027777777784</v>
      </c>
      <c r="AA136" t="s">
        <v>744</v>
      </c>
      <c r="AB136" s="8">
        <v>1</v>
      </c>
      <c r="AC136" s="6"/>
      <c r="AD136" s="2">
        <v>9.6350492014979423</v>
      </c>
      <c r="AE136" s="2">
        <v>10.239129656855983</v>
      </c>
      <c r="AF136" s="2">
        <v>0.60408045535804078</v>
      </c>
      <c r="AG136" s="2">
        <v>2.025811015656704</v>
      </c>
      <c r="AH136" s="6"/>
      <c r="AI136" s="6"/>
      <c r="AJ136" s="6">
        <v>1.2935449864599027</v>
      </c>
      <c r="AK136" s="6"/>
      <c r="AL136" s="6"/>
      <c r="AM136" s="6"/>
      <c r="AN136" s="6"/>
      <c r="AO136" s="6">
        <v>0.31839818580182788</v>
      </c>
      <c r="AP136" s="6"/>
      <c r="AQ136" s="6"/>
      <c r="AR136" s="6"/>
      <c r="AS136" s="6"/>
      <c r="AT136" s="6">
        <v>30.089405202086642</v>
      </c>
      <c r="AU136" s="6"/>
      <c r="AV136" s="6"/>
      <c r="AW136" s="6"/>
      <c r="AX136" s="6"/>
      <c r="AY136" s="6">
        <v>0.99139515574386694</v>
      </c>
      <c r="AZ136" s="6"/>
      <c r="BA136" s="6"/>
      <c r="BB136" s="6"/>
      <c r="BC136" s="6">
        <v>9.697771721448504</v>
      </c>
      <c r="BD136" s="6">
        <v>10.222854964483949</v>
      </c>
      <c r="BE136" s="6">
        <v>0.52508324303544462</v>
      </c>
      <c r="BF136" s="6">
        <v>2.035902937204249</v>
      </c>
      <c r="BG136" s="6"/>
      <c r="BH136" s="1">
        <v>105</v>
      </c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</row>
    <row r="137" spans="1:124" s="8" customFormat="1">
      <c r="A137">
        <v>18</v>
      </c>
      <c r="B137">
        <v>1</v>
      </c>
      <c r="C137" t="s">
        <v>35</v>
      </c>
      <c r="D137" t="s">
        <v>25</v>
      </c>
      <c r="E137"/>
      <c r="F137"/>
      <c r="G137">
        <v>0.5</v>
      </c>
      <c r="H137">
        <v>0.5</v>
      </c>
      <c r="I137">
        <v>4194</v>
      </c>
      <c r="J137">
        <v>7485</v>
      </c>
      <c r="K137"/>
      <c r="L137">
        <v>15914</v>
      </c>
      <c r="M137">
        <v>3.633</v>
      </c>
      <c r="N137">
        <v>6.6189999999999998</v>
      </c>
      <c r="O137">
        <v>2.9870000000000001</v>
      </c>
      <c r="P137"/>
      <c r="Q137">
        <v>1.548</v>
      </c>
      <c r="R137">
        <v>1</v>
      </c>
      <c r="S137">
        <v>0</v>
      </c>
      <c r="T137">
        <v>0</v>
      </c>
      <c r="U137"/>
      <c r="V137">
        <v>0</v>
      </c>
      <c r="W137"/>
      <c r="X137"/>
      <c r="Y137" s="35">
        <v>44077</v>
      </c>
      <c r="Z137" s="34">
        <v>0.57070601851851854</v>
      </c>
      <c r="AA137" t="s">
        <v>744</v>
      </c>
      <c r="AB137" s="8">
        <v>1</v>
      </c>
      <c r="AC137" s="6"/>
      <c r="AD137" s="2">
        <v>9.7604942413990656</v>
      </c>
      <c r="AE137" s="2">
        <v>10.206580272111914</v>
      </c>
      <c r="AF137" s="2">
        <v>0.44608603071284847</v>
      </c>
      <c r="AG137" s="2">
        <v>2.045994858751794</v>
      </c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1">
        <v>106</v>
      </c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</row>
    <row r="138" spans="1:124" s="8" customFormat="1">
      <c r="A138">
        <v>60</v>
      </c>
      <c r="B138">
        <v>1</v>
      </c>
      <c r="C138" t="s">
        <v>35</v>
      </c>
      <c r="D138" t="s">
        <v>25</v>
      </c>
      <c r="E138"/>
      <c r="F138"/>
      <c r="G138">
        <v>0.5</v>
      </c>
      <c r="H138">
        <v>0.5</v>
      </c>
      <c r="I138">
        <v>3446</v>
      </c>
      <c r="J138">
        <v>7296</v>
      </c>
      <c r="K138"/>
      <c r="L138">
        <v>16044</v>
      </c>
      <c r="M138">
        <v>3.0590000000000002</v>
      </c>
      <c r="N138">
        <v>6.46</v>
      </c>
      <c r="O138">
        <v>3.4009999999999998</v>
      </c>
      <c r="P138"/>
      <c r="Q138">
        <v>1.5620000000000001</v>
      </c>
      <c r="R138">
        <v>1</v>
      </c>
      <c r="S138">
        <v>0</v>
      </c>
      <c r="T138">
        <v>0</v>
      </c>
      <c r="U138"/>
      <c r="V138">
        <v>0</v>
      </c>
      <c r="W138"/>
      <c r="X138"/>
      <c r="Y138" s="35">
        <v>44077</v>
      </c>
      <c r="Z138" s="34">
        <v>0.88599537037037035</v>
      </c>
      <c r="AA138" t="s">
        <v>744</v>
      </c>
      <c r="AB138" s="8">
        <v>1</v>
      </c>
      <c r="AC138" s="6"/>
      <c r="AD138" s="2">
        <v>8.022848133139048</v>
      </c>
      <c r="AE138" s="2">
        <v>9.9391092409541422</v>
      </c>
      <c r="AF138" s="2">
        <v>1.9162611078150942</v>
      </c>
      <c r="AG138" s="2">
        <v>2.0629232432831595</v>
      </c>
      <c r="AH138" s="6"/>
      <c r="AI138" s="6"/>
      <c r="AJ138" s="6">
        <v>3.1632271678282176</v>
      </c>
      <c r="AK138" s="6"/>
      <c r="AL138" s="6"/>
      <c r="AM138" s="6"/>
      <c r="AN138" s="6"/>
      <c r="AO138" s="6">
        <v>1.1044780674090824</v>
      </c>
      <c r="AP138" s="6"/>
      <c r="AQ138" s="6"/>
      <c r="AR138" s="6"/>
      <c r="AS138" s="6"/>
      <c r="AT138" s="6">
        <v>8.0039329316406942</v>
      </c>
      <c r="AU138" s="6"/>
      <c r="AV138" s="6"/>
      <c r="AW138" s="6"/>
      <c r="AX138" s="6"/>
      <c r="AY138" s="6">
        <v>0.37312175758450644</v>
      </c>
      <c r="AZ138" s="6"/>
      <c r="BA138" s="6"/>
      <c r="BB138" s="6"/>
      <c r="BC138" s="6">
        <v>8.1517777574818702</v>
      </c>
      <c r="BD138" s="6">
        <v>9.9943016759549526</v>
      </c>
      <c r="BE138" s="6">
        <v>1.8425239184730824</v>
      </c>
      <c r="BF138" s="6">
        <v>2.0590818021779649</v>
      </c>
      <c r="BG138" s="6"/>
      <c r="BH138" s="1">
        <v>107</v>
      </c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</row>
    <row r="139" spans="1:124" s="8" customFormat="1">
      <c r="A139">
        <v>61</v>
      </c>
      <c r="B139">
        <v>1</v>
      </c>
      <c r="C139" t="s">
        <v>35</v>
      </c>
      <c r="D139" t="s">
        <v>25</v>
      </c>
      <c r="E139"/>
      <c r="F139"/>
      <c r="G139">
        <v>0.5</v>
      </c>
      <c r="H139">
        <v>0.5</v>
      </c>
      <c r="I139">
        <v>3557</v>
      </c>
      <c r="J139">
        <v>7374</v>
      </c>
      <c r="K139"/>
      <c r="L139">
        <v>15985</v>
      </c>
      <c r="M139">
        <v>3.1440000000000001</v>
      </c>
      <c r="N139">
        <v>6.5259999999999998</v>
      </c>
      <c r="O139">
        <v>3.3820000000000001</v>
      </c>
      <c r="P139"/>
      <c r="Q139">
        <v>1.556</v>
      </c>
      <c r="R139">
        <v>1</v>
      </c>
      <c r="S139">
        <v>0</v>
      </c>
      <c r="T139">
        <v>0</v>
      </c>
      <c r="U139"/>
      <c r="V139">
        <v>0</v>
      </c>
      <c r="W139"/>
      <c r="X139"/>
      <c r="Y139" s="35">
        <v>44077</v>
      </c>
      <c r="Z139" s="34">
        <v>0.89233796296296297</v>
      </c>
      <c r="AA139" t="s">
        <v>744</v>
      </c>
      <c r="AB139" s="8">
        <v>1</v>
      </c>
      <c r="AC139" s="6"/>
      <c r="AD139" s="2">
        <v>8.2807073818246923</v>
      </c>
      <c r="AE139" s="2">
        <v>10.049494110955763</v>
      </c>
      <c r="AF139" s="2">
        <v>1.7687867291310706</v>
      </c>
      <c r="AG139" s="2">
        <v>2.0552403610727703</v>
      </c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1">
        <v>108</v>
      </c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</row>
    <row r="140" spans="1:124" s="8" customFormat="1">
      <c r="A140">
        <v>17</v>
      </c>
      <c r="B140">
        <v>1</v>
      </c>
      <c r="C140" t="s">
        <v>35</v>
      </c>
      <c r="D140" t="s">
        <v>25</v>
      </c>
      <c r="E140"/>
      <c r="F140"/>
      <c r="G140">
        <v>0.5</v>
      </c>
      <c r="H140">
        <v>0.5</v>
      </c>
      <c r="I140">
        <v>4277</v>
      </c>
      <c r="J140">
        <v>8917</v>
      </c>
      <c r="K140"/>
      <c r="L140">
        <v>17833</v>
      </c>
      <c r="M140">
        <v>3.6960000000000002</v>
      </c>
      <c r="N140">
        <v>7.8330000000000002</v>
      </c>
      <c r="O140">
        <v>4.1369999999999996</v>
      </c>
      <c r="P140"/>
      <c r="Q140">
        <v>1.7490000000000001</v>
      </c>
      <c r="R140">
        <v>1</v>
      </c>
      <c r="S140">
        <v>0</v>
      </c>
      <c r="T140">
        <v>0</v>
      </c>
      <c r="U140"/>
      <c r="V140">
        <v>0</v>
      </c>
      <c r="W140"/>
      <c r="X140"/>
      <c r="Y140" s="35">
        <v>44088</v>
      </c>
      <c r="Z140" s="34">
        <v>0.58241898148148141</v>
      </c>
      <c r="AA140"/>
      <c r="AB140" s="8">
        <v>1</v>
      </c>
      <c r="AC140" s="6"/>
      <c r="AD140" s="2">
        <v>9.7748503543018632</v>
      </c>
      <c r="AE140" s="2">
        <v>10.21124367178521</v>
      </c>
      <c r="AF140" s="2">
        <v>0.43639331748334698</v>
      </c>
      <c r="AG140" s="2">
        <v>2.0213680956230577</v>
      </c>
      <c r="AH140" s="6"/>
      <c r="AI140" s="6"/>
      <c r="AJ140" s="6">
        <v>1.1858826876803004</v>
      </c>
      <c r="AK140" s="6"/>
      <c r="AL140" s="6"/>
      <c r="AM140" s="6"/>
      <c r="AN140" s="6"/>
      <c r="AO140" s="6">
        <v>0.33395412620039838</v>
      </c>
      <c r="AP140" s="6"/>
      <c r="AQ140" s="6"/>
      <c r="AR140" s="6"/>
      <c r="AS140" s="6"/>
      <c r="AT140" s="6">
        <v>17.021565065106131</v>
      </c>
      <c r="AU140" s="6"/>
      <c r="AV140" s="6"/>
      <c r="AW140" s="6"/>
      <c r="AX140" s="6"/>
      <c r="AY140" s="6">
        <v>0.14669637384224055</v>
      </c>
      <c r="AZ140" s="6"/>
      <c r="BA140" s="6"/>
      <c r="BB140" s="6"/>
      <c r="BC140" s="6">
        <v>9.7172328631788538</v>
      </c>
      <c r="BD140" s="6">
        <v>10.194221659851666</v>
      </c>
      <c r="BE140" s="6">
        <v>0.47698879667281169</v>
      </c>
      <c r="BF140" s="6">
        <v>2.0198865454640962</v>
      </c>
      <c r="BG140" s="6"/>
      <c r="BH140" s="1">
        <v>109</v>
      </c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</row>
    <row r="141" spans="1:124" s="8" customFormat="1">
      <c r="A141">
        <v>18</v>
      </c>
      <c r="B141">
        <v>1</v>
      </c>
      <c r="C141" t="s">
        <v>35</v>
      </c>
      <c r="D141" t="s">
        <v>25</v>
      </c>
      <c r="E141"/>
      <c r="F141"/>
      <c r="G141">
        <v>0.5</v>
      </c>
      <c r="H141">
        <v>0.5</v>
      </c>
      <c r="I141">
        <v>4227</v>
      </c>
      <c r="J141">
        <v>8888</v>
      </c>
      <c r="K141"/>
      <c r="L141">
        <v>17807</v>
      </c>
      <c r="M141">
        <v>3.6579999999999999</v>
      </c>
      <c r="N141">
        <v>7.8079999999999998</v>
      </c>
      <c r="O141">
        <v>4.1500000000000004</v>
      </c>
      <c r="P141"/>
      <c r="Q141">
        <v>1.746</v>
      </c>
      <c r="R141">
        <v>1</v>
      </c>
      <c r="S141">
        <v>0</v>
      </c>
      <c r="T141">
        <v>0</v>
      </c>
      <c r="U141"/>
      <c r="V141">
        <v>0</v>
      </c>
      <c r="W141"/>
      <c r="X141"/>
      <c r="Y141" s="35">
        <v>44088</v>
      </c>
      <c r="Z141" s="34">
        <v>0.58940972222222221</v>
      </c>
      <c r="AA141"/>
      <c r="AB141" s="8">
        <v>1</v>
      </c>
      <c r="AC141" s="6"/>
      <c r="AD141" s="2">
        <v>9.6596153720558444</v>
      </c>
      <c r="AE141" s="2">
        <v>10.177199647918121</v>
      </c>
      <c r="AF141" s="2">
        <v>0.5175842758622764</v>
      </c>
      <c r="AG141" s="2">
        <v>2.0184049953051346</v>
      </c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1">
        <v>110</v>
      </c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</row>
    <row r="142" spans="1:124" s="8" customFormat="1">
      <c r="A142">
        <v>60</v>
      </c>
      <c r="B142">
        <v>1</v>
      </c>
      <c r="C142" t="s">
        <v>35</v>
      </c>
      <c r="D142" t="s">
        <v>25</v>
      </c>
      <c r="E142"/>
      <c r="F142"/>
      <c r="G142">
        <v>0.5</v>
      </c>
      <c r="H142">
        <v>0.5</v>
      </c>
      <c r="I142">
        <v>4000</v>
      </c>
      <c r="J142">
        <v>10263</v>
      </c>
      <c r="K142"/>
      <c r="L142">
        <v>20709</v>
      </c>
      <c r="M142">
        <v>3.4830000000000001</v>
      </c>
      <c r="N142">
        <v>8.9730000000000008</v>
      </c>
      <c r="O142">
        <v>5.49</v>
      </c>
      <c r="P142"/>
      <c r="Q142">
        <v>2.0499999999999998</v>
      </c>
      <c r="R142">
        <v>1</v>
      </c>
      <c r="S142">
        <v>0</v>
      </c>
      <c r="T142">
        <v>0</v>
      </c>
      <c r="U142"/>
      <c r="V142">
        <v>0</v>
      </c>
      <c r="W142"/>
      <c r="X142"/>
      <c r="Y142" s="35">
        <v>44088</v>
      </c>
      <c r="Z142" s="34">
        <v>0.92694444444444446</v>
      </c>
      <c r="AA142"/>
      <c r="AB142" s="8">
        <v>1</v>
      </c>
      <c r="AC142" s="6"/>
      <c r="AD142" s="2">
        <v>9.1364485526589103</v>
      </c>
      <c r="AE142" s="2">
        <v>11.79135595196114</v>
      </c>
      <c r="AF142" s="2">
        <v>2.6549073993022301</v>
      </c>
      <c r="AG142" s="2">
        <v>2.3491325769441191</v>
      </c>
      <c r="AH142" s="6"/>
      <c r="AI142" s="6"/>
      <c r="AJ142" s="6">
        <v>2.0720118216590722</v>
      </c>
      <c r="AK142" s="6"/>
      <c r="AL142" s="6"/>
      <c r="AM142" s="6"/>
      <c r="AN142" s="6"/>
      <c r="AO142" s="6">
        <v>0.5361755974947171</v>
      </c>
      <c r="AP142" s="6"/>
      <c r="AQ142" s="6"/>
      <c r="AR142" s="6"/>
      <c r="AS142" s="6"/>
      <c r="AT142" s="6">
        <v>4.9363102122268696</v>
      </c>
      <c r="AU142" s="6"/>
      <c r="AV142" s="6"/>
      <c r="AW142" s="6"/>
      <c r="AX142" s="6"/>
      <c r="AY142" s="6">
        <v>1.1048293540456862</v>
      </c>
      <c r="AZ142" s="6"/>
      <c r="BA142" s="6"/>
      <c r="BB142" s="6"/>
      <c r="BC142" s="6">
        <v>9.2320935879231083</v>
      </c>
      <c r="BD142" s="6">
        <v>11.823052112113258</v>
      </c>
      <c r="BE142" s="6">
        <v>2.5909585241901496</v>
      </c>
      <c r="BF142" s="6">
        <v>2.3621816148826662</v>
      </c>
      <c r="BG142" s="6"/>
      <c r="BH142" s="1">
        <v>111</v>
      </c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</row>
    <row r="143" spans="1:124" s="8" customFormat="1">
      <c r="A143">
        <v>61</v>
      </c>
      <c r="B143">
        <v>1</v>
      </c>
      <c r="C143" t="s">
        <v>35</v>
      </c>
      <c r="D143" t="s">
        <v>25</v>
      </c>
      <c r="E143"/>
      <c r="F143"/>
      <c r="G143">
        <v>0.5</v>
      </c>
      <c r="H143">
        <v>0.5</v>
      </c>
      <c r="I143">
        <v>4083</v>
      </c>
      <c r="J143">
        <v>10317</v>
      </c>
      <c r="K143"/>
      <c r="L143">
        <v>20938</v>
      </c>
      <c r="M143">
        <v>3.548</v>
      </c>
      <c r="N143">
        <v>9.0190000000000001</v>
      </c>
      <c r="O143">
        <v>5.4720000000000004</v>
      </c>
      <c r="P143"/>
      <c r="Q143">
        <v>2.0739999999999998</v>
      </c>
      <c r="R143">
        <v>1</v>
      </c>
      <c r="S143">
        <v>0</v>
      </c>
      <c r="T143">
        <v>0</v>
      </c>
      <c r="U143"/>
      <c r="V143">
        <v>0</v>
      </c>
      <c r="W143"/>
      <c r="X143"/>
      <c r="Y143" s="35">
        <v>44088</v>
      </c>
      <c r="Z143" s="34">
        <v>0.9331018518518519</v>
      </c>
      <c r="AA143"/>
      <c r="AB143" s="8">
        <v>1</v>
      </c>
      <c r="AC143" s="6"/>
      <c r="AD143" s="2">
        <v>9.3277386231873063</v>
      </c>
      <c r="AE143" s="2">
        <v>11.854748272265375</v>
      </c>
      <c r="AF143" s="2">
        <v>2.5270096490780691</v>
      </c>
      <c r="AG143" s="2">
        <v>2.3752306528212133</v>
      </c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1">
        <v>112</v>
      </c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</row>
    <row r="144" spans="1:124" s="8" customFormat="1">
      <c r="A144">
        <v>107</v>
      </c>
      <c r="B144">
        <v>1</v>
      </c>
      <c r="C144" t="s">
        <v>35</v>
      </c>
      <c r="D144" t="s">
        <v>25</v>
      </c>
      <c r="E144"/>
      <c r="F144"/>
      <c r="G144">
        <v>0.5</v>
      </c>
      <c r="H144">
        <v>0.5</v>
      </c>
      <c r="I144">
        <v>3886</v>
      </c>
      <c r="J144">
        <v>11286</v>
      </c>
      <c r="K144"/>
      <c r="L144">
        <v>22492</v>
      </c>
      <c r="M144">
        <v>3.3959999999999999</v>
      </c>
      <c r="N144">
        <v>9.84</v>
      </c>
      <c r="O144">
        <v>6.444</v>
      </c>
      <c r="P144"/>
      <c r="Q144">
        <v>2.2360000000000002</v>
      </c>
      <c r="R144">
        <v>1</v>
      </c>
      <c r="S144">
        <v>0</v>
      </c>
      <c r="T144">
        <v>0</v>
      </c>
      <c r="U144"/>
      <c r="V144">
        <v>0</v>
      </c>
      <c r="W144"/>
      <c r="X144"/>
      <c r="Y144" s="35">
        <v>44089</v>
      </c>
      <c r="Z144" s="34">
        <v>0.30981481481481482</v>
      </c>
      <c r="AA144"/>
      <c r="AB144" s="8">
        <v>1</v>
      </c>
      <c r="AC144" s="6"/>
      <c r="AD144" s="2">
        <v>8.8737127931379849</v>
      </c>
      <c r="AE144" s="2">
        <v>12.992288242169147</v>
      </c>
      <c r="AF144" s="2">
        <v>4.1185754490311623</v>
      </c>
      <c r="AG144" s="2">
        <v>2.5523328795155558</v>
      </c>
      <c r="AH144" s="6"/>
      <c r="AI144" s="6"/>
      <c r="AJ144" s="6">
        <v>2.2089408079955306</v>
      </c>
      <c r="AK144" s="6"/>
      <c r="AL144" s="6"/>
      <c r="AM144" s="6"/>
      <c r="AN144" s="6"/>
      <c r="AO144" s="6">
        <v>1.2730365713561476</v>
      </c>
      <c r="AP144" s="6"/>
      <c r="AQ144" s="6"/>
      <c r="AR144" s="6"/>
      <c r="AS144" s="6"/>
      <c r="AT144" s="6">
        <v>9.2082087042127903</v>
      </c>
      <c r="AU144" s="6"/>
      <c r="AV144" s="6"/>
      <c r="AW144" s="6"/>
      <c r="AX144" s="6"/>
      <c r="AY144" s="6">
        <v>0.55970526475743443</v>
      </c>
      <c r="AZ144" s="6"/>
      <c r="BA144" s="6"/>
      <c r="BB144" s="6"/>
      <c r="BC144" s="6">
        <v>8.9728148778695633</v>
      </c>
      <c r="BD144" s="6">
        <v>12.910113012145139</v>
      </c>
      <c r="BE144" s="6">
        <v>3.9372981342755766</v>
      </c>
      <c r="BF144" s="6">
        <v>2.5452100422128554</v>
      </c>
      <c r="BG144" s="6"/>
      <c r="BH144" s="1">
        <v>113</v>
      </c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</row>
    <row r="145" spans="1:124" s="8" customFormat="1">
      <c r="A145">
        <v>108</v>
      </c>
      <c r="B145">
        <v>1</v>
      </c>
      <c r="C145" t="s">
        <v>35</v>
      </c>
      <c r="D145" t="s">
        <v>25</v>
      </c>
      <c r="E145"/>
      <c r="F145"/>
      <c r="G145">
        <v>0.5</v>
      </c>
      <c r="H145">
        <v>0.5</v>
      </c>
      <c r="I145">
        <v>3972</v>
      </c>
      <c r="J145">
        <v>11146</v>
      </c>
      <c r="K145"/>
      <c r="L145">
        <v>22367</v>
      </c>
      <c r="M145">
        <v>3.4620000000000002</v>
      </c>
      <c r="N145">
        <v>9.7210000000000001</v>
      </c>
      <c r="O145">
        <v>6.2590000000000003</v>
      </c>
      <c r="P145"/>
      <c r="Q145">
        <v>2.2229999999999999</v>
      </c>
      <c r="R145">
        <v>1</v>
      </c>
      <c r="S145">
        <v>0</v>
      </c>
      <c r="T145">
        <v>0</v>
      </c>
      <c r="U145"/>
      <c r="V145">
        <v>0</v>
      </c>
      <c r="W145"/>
      <c r="X145"/>
      <c r="Y145" s="35">
        <v>44089</v>
      </c>
      <c r="Z145" s="34">
        <v>0.31634259259259262</v>
      </c>
      <c r="AA145"/>
      <c r="AB145" s="8">
        <v>1</v>
      </c>
      <c r="AC145" s="6"/>
      <c r="AD145" s="2">
        <v>9.07191696260114</v>
      </c>
      <c r="AE145" s="2">
        <v>12.827937782121131</v>
      </c>
      <c r="AF145" s="2">
        <v>3.7560208195199909</v>
      </c>
      <c r="AG145" s="2">
        <v>2.5380872049101555</v>
      </c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1">
        <v>114</v>
      </c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</row>
    <row r="146" spans="1:124" s="8" customFormat="1" ht="15.75" customHeight="1">
      <c r="A146">
        <v>17</v>
      </c>
      <c r="B146">
        <v>1</v>
      </c>
      <c r="C146" t="s">
        <v>35</v>
      </c>
      <c r="D146" t="s">
        <v>25</v>
      </c>
      <c r="E146"/>
      <c r="F146"/>
      <c r="G146">
        <v>0.5</v>
      </c>
      <c r="H146">
        <v>0.5</v>
      </c>
      <c r="I146">
        <v>5818</v>
      </c>
      <c r="J146">
        <v>10364</v>
      </c>
      <c r="K146"/>
      <c r="L146">
        <v>21176</v>
      </c>
      <c r="M146">
        <v>4.8780000000000001</v>
      </c>
      <c r="N146">
        <v>9.0589999999999993</v>
      </c>
      <c r="O146">
        <v>4.181</v>
      </c>
      <c r="P146"/>
      <c r="Q146">
        <v>2.0990000000000002</v>
      </c>
      <c r="R146">
        <v>1</v>
      </c>
      <c r="S146">
        <v>0</v>
      </c>
      <c r="T146">
        <v>0</v>
      </c>
      <c r="U146"/>
      <c r="V146">
        <v>0</v>
      </c>
      <c r="W146"/>
      <c r="X146"/>
      <c r="Y146" s="35">
        <v>44113</v>
      </c>
      <c r="Z146" s="34">
        <v>0.6441782407407407</v>
      </c>
      <c r="AA146" t="s">
        <v>744</v>
      </c>
      <c r="AB146" s="8">
        <v>1</v>
      </c>
      <c r="AC146" s="6"/>
      <c r="AD146" s="2">
        <v>9.74869191711546</v>
      </c>
      <c r="AE146" s="2">
        <v>9.9259900754256023</v>
      </c>
      <c r="AF146" s="2">
        <v>0.17729815831014228</v>
      </c>
      <c r="AG146" s="2">
        <v>2.1423804910569757</v>
      </c>
      <c r="AH146" s="6"/>
      <c r="AI146" s="6"/>
      <c r="AJ146" s="6">
        <v>7.9478318707602815</v>
      </c>
      <c r="AK146" s="6"/>
      <c r="AL146" s="6"/>
      <c r="AM146" s="6"/>
      <c r="AN146" s="6"/>
      <c r="AO146" s="6">
        <v>0.39302719780093021</v>
      </c>
      <c r="AP146" s="6"/>
      <c r="AQ146" s="6"/>
      <c r="AR146" s="6"/>
      <c r="AS146" s="6"/>
      <c r="AT146" s="6">
        <v>371.63872678388043</v>
      </c>
      <c r="AU146" s="6"/>
      <c r="AV146" s="6"/>
      <c r="AW146" s="6"/>
      <c r="AX146" s="6"/>
      <c r="AY146" s="6">
        <v>1.904832941102927</v>
      </c>
      <c r="AZ146" s="6"/>
      <c r="BA146" s="6"/>
      <c r="BB146" s="6"/>
      <c r="BC146" s="6">
        <v>10.152128988780973</v>
      </c>
      <c r="BD146" s="6">
        <v>9.9455344030108428</v>
      </c>
      <c r="BE146" s="6">
        <v>-0.20659458577013101</v>
      </c>
      <c r="BF146" s="6">
        <v>2.1629810791093247</v>
      </c>
      <c r="BG146" s="6"/>
      <c r="BH146" s="1">
        <v>115</v>
      </c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</row>
    <row r="147" spans="1:124" s="8" customFormat="1" ht="15.75" customHeight="1">
      <c r="A147">
        <v>18</v>
      </c>
      <c r="B147">
        <v>1</v>
      </c>
      <c r="C147" t="s">
        <v>35</v>
      </c>
      <c r="D147" t="s">
        <v>25</v>
      </c>
      <c r="E147"/>
      <c r="F147"/>
      <c r="G147">
        <v>0.5</v>
      </c>
      <c r="H147">
        <v>0.5</v>
      </c>
      <c r="I147">
        <v>6303</v>
      </c>
      <c r="J147">
        <v>10404</v>
      </c>
      <c r="K147"/>
      <c r="L147">
        <v>21581</v>
      </c>
      <c r="M147">
        <v>5.25</v>
      </c>
      <c r="N147">
        <v>9.0920000000000005</v>
      </c>
      <c r="O147">
        <v>3.8420000000000001</v>
      </c>
      <c r="P147"/>
      <c r="Q147">
        <v>2.141</v>
      </c>
      <c r="R147">
        <v>1</v>
      </c>
      <c r="S147">
        <v>0</v>
      </c>
      <c r="T147">
        <v>0</v>
      </c>
      <c r="U147"/>
      <c r="V147">
        <v>0</v>
      </c>
      <c r="W147"/>
      <c r="X147"/>
      <c r="Y147" s="35">
        <v>44113</v>
      </c>
      <c r="Z147" s="34">
        <v>0.65050925925925929</v>
      </c>
      <c r="AA147" t="s">
        <v>744</v>
      </c>
      <c r="AB147" s="8">
        <v>1</v>
      </c>
      <c r="AC147" s="6"/>
      <c r="AD147" s="2">
        <v>10.555566060446488</v>
      </c>
      <c r="AE147" s="2">
        <v>9.9650787305960833</v>
      </c>
      <c r="AF147" s="2">
        <v>-0.59048732985040431</v>
      </c>
      <c r="AG147" s="2">
        <v>2.1835816671616737</v>
      </c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1">
        <v>116</v>
      </c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</row>
    <row r="148" spans="1:124" s="8" customFormat="1" ht="15.75" customHeight="1">
      <c r="A148">
        <v>17</v>
      </c>
      <c r="B148">
        <v>1</v>
      </c>
      <c r="C148" t="s">
        <v>35</v>
      </c>
      <c r="D148" t="s">
        <v>25</v>
      </c>
      <c r="E148"/>
      <c r="F148"/>
      <c r="G148">
        <v>0.5</v>
      </c>
      <c r="H148">
        <v>0.5</v>
      </c>
      <c r="I148">
        <v>6455</v>
      </c>
      <c r="J148">
        <v>11523</v>
      </c>
      <c r="K148"/>
      <c r="L148">
        <v>8570</v>
      </c>
      <c r="M148">
        <v>5.367</v>
      </c>
      <c r="N148">
        <v>10.041</v>
      </c>
      <c r="O148">
        <v>4.6740000000000004</v>
      </c>
      <c r="P148"/>
      <c r="Q148">
        <v>0.78</v>
      </c>
      <c r="R148">
        <v>1</v>
      </c>
      <c r="S148">
        <v>0</v>
      </c>
      <c r="T148">
        <v>0</v>
      </c>
      <c r="U148"/>
      <c r="V148">
        <v>0</v>
      </c>
      <c r="W148"/>
      <c r="X148"/>
      <c r="Y148" s="35">
        <v>44118</v>
      </c>
      <c r="Z148" s="34">
        <v>0.54201388888888891</v>
      </c>
      <c r="AA148" t="s">
        <v>744</v>
      </c>
      <c r="AB148" s="8">
        <v>1</v>
      </c>
      <c r="AC148" s="6"/>
      <c r="AD148" s="2">
        <v>11.205905385266165</v>
      </c>
      <c r="AE148" s="2">
        <v>10.738998727883544</v>
      </c>
      <c r="AF148" s="2">
        <v>-0.46690665738262105</v>
      </c>
      <c r="AG148" s="2">
        <v>0.68649564712004962</v>
      </c>
      <c r="AH148" s="6"/>
      <c r="AI148" s="6"/>
      <c r="AJ148" s="6">
        <v>3.6336895960206412</v>
      </c>
      <c r="AK148" s="6"/>
      <c r="AL148" s="6"/>
      <c r="AM148" s="6"/>
      <c r="AN148" s="6"/>
      <c r="AO148" s="6">
        <v>9.5116121889400412E-2</v>
      </c>
      <c r="AP148" s="6"/>
      <c r="AQ148" s="6"/>
      <c r="AR148" s="6"/>
      <c r="AS148" s="6"/>
      <c r="AT148" s="6">
        <v>60.449567764086552</v>
      </c>
      <c r="AU148" s="6"/>
      <c r="AV148" s="6"/>
      <c r="AW148" s="6"/>
      <c r="AX148" s="6"/>
      <c r="AY148" s="6">
        <v>0.56260458364635479</v>
      </c>
      <c r="AZ148" s="6"/>
      <c r="BA148" s="6"/>
      <c r="BB148" s="6"/>
      <c r="BC148" s="6">
        <v>11.413266728098669</v>
      </c>
      <c r="BD148" s="6">
        <v>10.74410841751271</v>
      </c>
      <c r="BE148" s="6">
        <v>-0.66915831058595909</v>
      </c>
      <c r="BF148" s="6">
        <v>0.68456993620038542</v>
      </c>
      <c r="BG148" s="6"/>
      <c r="BH148" s="1">
        <v>117</v>
      </c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</row>
    <row r="149" spans="1:124" s="8" customFormat="1" ht="15.75" customHeight="1">
      <c r="A149">
        <v>18</v>
      </c>
      <c r="B149">
        <v>1</v>
      </c>
      <c r="C149" t="s">
        <v>35</v>
      </c>
      <c r="D149" t="s">
        <v>25</v>
      </c>
      <c r="E149"/>
      <c r="F149"/>
      <c r="G149">
        <v>0.5</v>
      </c>
      <c r="H149">
        <v>0.5</v>
      </c>
      <c r="I149">
        <v>6695</v>
      </c>
      <c r="J149">
        <v>11534</v>
      </c>
      <c r="K149"/>
      <c r="L149">
        <v>8520</v>
      </c>
      <c r="M149">
        <v>5.5510000000000002</v>
      </c>
      <c r="N149">
        <v>10.050000000000001</v>
      </c>
      <c r="O149">
        <v>4.4989999999999997</v>
      </c>
      <c r="P149"/>
      <c r="Q149">
        <v>0.77500000000000002</v>
      </c>
      <c r="R149">
        <v>1</v>
      </c>
      <c r="S149">
        <v>0</v>
      </c>
      <c r="T149">
        <v>0</v>
      </c>
      <c r="U149"/>
      <c r="V149">
        <v>0</v>
      </c>
      <c r="W149"/>
      <c r="X149"/>
      <c r="Y149" s="35">
        <v>44118</v>
      </c>
      <c r="Z149" s="34">
        <v>0.54817129629629624</v>
      </c>
      <c r="AA149" t="s">
        <v>744</v>
      </c>
      <c r="AB149" s="8">
        <v>1</v>
      </c>
      <c r="AC149" s="6"/>
      <c r="AD149" s="2">
        <v>11.620628070931172</v>
      </c>
      <c r="AE149" s="2">
        <v>10.749218107141875</v>
      </c>
      <c r="AF149" s="2">
        <v>-0.87140996378929714</v>
      </c>
      <c r="AG149" s="2">
        <v>0.68264422528072133</v>
      </c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1">
        <v>118</v>
      </c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</row>
    <row r="150" spans="1:124" s="8" customFormat="1" ht="15.75" customHeight="1">
      <c r="A150">
        <v>60</v>
      </c>
      <c r="B150">
        <v>1</v>
      </c>
      <c r="C150" t="s">
        <v>35</v>
      </c>
      <c r="D150" t="s">
        <v>25</v>
      </c>
      <c r="E150"/>
      <c r="F150"/>
      <c r="G150">
        <v>0.5</v>
      </c>
      <c r="H150">
        <v>0.5</v>
      </c>
      <c r="I150">
        <v>5927</v>
      </c>
      <c r="J150">
        <v>10710</v>
      </c>
      <c r="K150"/>
      <c r="L150">
        <v>8162</v>
      </c>
      <c r="M150">
        <v>4.9619999999999997</v>
      </c>
      <c r="N150">
        <v>9.3520000000000003</v>
      </c>
      <c r="O150">
        <v>4.3890000000000002</v>
      </c>
      <c r="P150"/>
      <c r="Q150">
        <v>0.73799999999999999</v>
      </c>
      <c r="R150">
        <v>1</v>
      </c>
      <c r="S150">
        <v>0</v>
      </c>
      <c r="T150">
        <v>0</v>
      </c>
      <c r="U150"/>
      <c r="V150">
        <v>0</v>
      </c>
      <c r="W150"/>
      <c r="X150"/>
      <c r="Y150" s="35">
        <v>44118</v>
      </c>
      <c r="Z150" s="34">
        <v>0.84846064814814814</v>
      </c>
      <c r="AA150" t="s">
        <v>744</v>
      </c>
      <c r="AB150" s="8">
        <v>1</v>
      </c>
      <c r="AC150" s="6"/>
      <c r="AD150" s="2">
        <v>10.293515476803149</v>
      </c>
      <c r="AE150" s="2">
        <v>9.9836936972452133</v>
      </c>
      <c r="AF150" s="2">
        <v>-0.30982177955793588</v>
      </c>
      <c r="AG150" s="2">
        <v>0.65506804491113024</v>
      </c>
      <c r="AH150" s="6"/>
      <c r="AI150" s="6"/>
      <c r="AJ150" s="6">
        <v>5.1995983939492749</v>
      </c>
      <c r="AK150" s="6"/>
      <c r="AL150" s="6"/>
      <c r="AM150" s="6"/>
      <c r="AN150" s="6"/>
      <c r="AO150" s="6">
        <v>1.0183948696359593</v>
      </c>
      <c r="AP150" s="6"/>
      <c r="AQ150" s="6"/>
      <c r="AR150" s="6"/>
      <c r="AS150" s="6"/>
      <c r="AT150" s="6">
        <v>83.848483050924642</v>
      </c>
      <c r="AU150" s="6"/>
      <c r="AV150" s="6"/>
      <c r="AW150" s="6"/>
      <c r="AX150" s="6"/>
      <c r="AY150" s="6">
        <v>0.28181462497152449</v>
      </c>
      <c r="AZ150" s="6"/>
      <c r="BA150" s="6"/>
      <c r="BB150" s="6"/>
      <c r="BC150" s="6">
        <v>10.568269256056215</v>
      </c>
      <c r="BD150" s="6">
        <v>10.034790593536858</v>
      </c>
      <c r="BE150" s="6">
        <v>-0.53347866251935727</v>
      </c>
      <c r="BF150" s="6">
        <v>0.65599238615256905</v>
      </c>
      <c r="BG150" s="6"/>
      <c r="BH150" s="1">
        <v>119</v>
      </c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</row>
    <row r="151" spans="1:124" s="8" customFormat="1" ht="15.75" customHeight="1">
      <c r="A151">
        <v>61</v>
      </c>
      <c r="B151">
        <v>1</v>
      </c>
      <c r="C151" t="s">
        <v>35</v>
      </c>
      <c r="D151" t="s">
        <v>25</v>
      </c>
      <c r="E151"/>
      <c r="F151"/>
      <c r="G151">
        <v>0.5</v>
      </c>
      <c r="H151">
        <v>0.5</v>
      </c>
      <c r="I151">
        <v>6245</v>
      </c>
      <c r="J151">
        <v>10820</v>
      </c>
      <c r="K151"/>
      <c r="L151">
        <v>8186</v>
      </c>
      <c r="M151">
        <v>5.2060000000000004</v>
      </c>
      <c r="N151">
        <v>9.4450000000000003</v>
      </c>
      <c r="O151">
        <v>4.2389999999999999</v>
      </c>
      <c r="P151"/>
      <c r="Q151">
        <v>0.74</v>
      </c>
      <c r="R151">
        <v>1</v>
      </c>
      <c r="S151">
        <v>0</v>
      </c>
      <c r="T151">
        <v>0</v>
      </c>
      <c r="U151"/>
      <c r="V151">
        <v>0</v>
      </c>
      <c r="W151"/>
      <c r="X151"/>
      <c r="Y151" s="35">
        <v>44118</v>
      </c>
      <c r="Z151" s="34">
        <v>0.85460648148148144</v>
      </c>
      <c r="AA151" t="s">
        <v>744</v>
      </c>
      <c r="AB151" s="8">
        <v>1</v>
      </c>
      <c r="AC151" s="6"/>
      <c r="AD151" s="2">
        <v>10.843023035309283</v>
      </c>
      <c r="AE151" s="2">
        <v>10.085887489828504</v>
      </c>
      <c r="AF151" s="2">
        <v>-0.75713554548077866</v>
      </c>
      <c r="AG151" s="2">
        <v>0.65691672739400786</v>
      </c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1">
        <v>120</v>
      </c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</row>
    <row r="152" spans="1:124" s="8" customFormat="1" ht="15.75" customHeight="1">
      <c r="A152">
        <v>107</v>
      </c>
      <c r="B152">
        <v>1</v>
      </c>
      <c r="C152" t="s">
        <v>35</v>
      </c>
      <c r="D152" t="s">
        <v>25</v>
      </c>
      <c r="E152"/>
      <c r="F152"/>
      <c r="G152">
        <v>0.5</v>
      </c>
      <c r="H152">
        <v>0.5</v>
      </c>
      <c r="I152">
        <v>7385</v>
      </c>
      <c r="J152">
        <v>14914</v>
      </c>
      <c r="K152"/>
      <c r="L152">
        <v>11630</v>
      </c>
      <c r="M152">
        <v>6.0810000000000004</v>
      </c>
      <c r="N152">
        <v>12.914</v>
      </c>
      <c r="O152">
        <v>6.8330000000000002</v>
      </c>
      <c r="P152"/>
      <c r="Q152">
        <v>1.1000000000000001</v>
      </c>
      <c r="R152">
        <v>1</v>
      </c>
      <c r="S152">
        <v>0</v>
      </c>
      <c r="T152">
        <v>0</v>
      </c>
      <c r="U152"/>
      <c r="V152">
        <v>0</v>
      </c>
      <c r="W152"/>
      <c r="X152"/>
      <c r="Y152" s="35">
        <v>44119</v>
      </c>
      <c r="Z152" s="34">
        <v>0.18410879629629628</v>
      </c>
      <c r="AA152" t="s">
        <v>744</v>
      </c>
      <c r="AB152" s="8">
        <v>1</v>
      </c>
      <c r="AC152" s="6"/>
      <c r="AD152" s="2">
        <v>12.812955792218069</v>
      </c>
      <c r="AE152" s="2">
        <v>13.889354642883038</v>
      </c>
      <c r="AF152" s="2">
        <v>1.0763988506649689</v>
      </c>
      <c r="AG152" s="2">
        <v>0.92220266368694515</v>
      </c>
      <c r="AH152" s="6"/>
      <c r="AI152" s="6"/>
      <c r="AJ152" s="6">
        <v>15.363819437255714</v>
      </c>
      <c r="AK152" s="6"/>
      <c r="AL152" s="6"/>
      <c r="AM152" s="6"/>
      <c r="AN152" s="6"/>
      <c r="AO152" s="6">
        <v>6.5224517694898481</v>
      </c>
      <c r="AP152" s="6"/>
      <c r="AQ152" s="6"/>
      <c r="AR152" s="6"/>
      <c r="AS152" s="6"/>
      <c r="AT152" s="6">
        <v>249.95312919542806</v>
      </c>
      <c r="AU152" s="6"/>
      <c r="AV152" s="6"/>
      <c r="AW152" s="6"/>
      <c r="AX152" s="6"/>
      <c r="AY152" s="6">
        <v>1.8782471361551247</v>
      </c>
      <c r="AZ152" s="6"/>
      <c r="BA152" s="6"/>
      <c r="BB152" s="6"/>
      <c r="BC152" s="6">
        <v>13.879138696615192</v>
      </c>
      <c r="BD152" s="6">
        <v>14.357588019810123</v>
      </c>
      <c r="BE152" s="6">
        <v>0.47844932319493072</v>
      </c>
      <c r="BF152" s="6">
        <v>0.93094539126222053</v>
      </c>
      <c r="BG152" s="6"/>
      <c r="BH152" s="1">
        <v>121</v>
      </c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</row>
    <row r="153" spans="1:124" s="8" customFormat="1" ht="15.75" customHeight="1">
      <c r="A153">
        <v>108</v>
      </c>
      <c r="B153">
        <v>1</v>
      </c>
      <c r="C153" t="s">
        <v>35</v>
      </c>
      <c r="D153" t="s">
        <v>25</v>
      </c>
      <c r="E153"/>
      <c r="F153"/>
      <c r="G153">
        <v>0.5</v>
      </c>
      <c r="H153">
        <v>0.5</v>
      </c>
      <c r="I153">
        <v>8619</v>
      </c>
      <c r="J153">
        <v>15922</v>
      </c>
      <c r="K153"/>
      <c r="L153">
        <v>11857</v>
      </c>
      <c r="M153">
        <v>7.0279999999999996</v>
      </c>
      <c r="N153">
        <v>13.766999999999999</v>
      </c>
      <c r="O153">
        <v>6.74</v>
      </c>
      <c r="P153"/>
      <c r="Q153">
        <v>1.1240000000000001</v>
      </c>
      <c r="R153">
        <v>1</v>
      </c>
      <c r="S153">
        <v>0</v>
      </c>
      <c r="T153">
        <v>0</v>
      </c>
      <c r="U153"/>
      <c r="V153">
        <v>0</v>
      </c>
      <c r="W153"/>
      <c r="X153" t="s">
        <v>751</v>
      </c>
      <c r="Y153" s="35">
        <v>44119</v>
      </c>
      <c r="Z153" s="34">
        <v>0.19187500000000002</v>
      </c>
      <c r="AA153" t="s">
        <v>744</v>
      </c>
      <c r="AB153" s="8">
        <v>1</v>
      </c>
      <c r="AC153" s="6"/>
      <c r="AD153" s="2">
        <v>14.945321601012314</v>
      </c>
      <c r="AE153" s="2">
        <v>14.825821396737206</v>
      </c>
      <c r="AF153" s="2">
        <v>-0.11950020427510744</v>
      </c>
      <c r="AG153" s="2">
        <v>0.93968811883749592</v>
      </c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1">
        <v>122</v>
      </c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</row>
    <row r="154" spans="1:124" s="8" customFormat="1" ht="15.75" customHeight="1">
      <c r="A154">
        <v>17</v>
      </c>
      <c r="B154">
        <v>1</v>
      </c>
      <c r="C154" t="s">
        <v>35</v>
      </c>
      <c r="D154" t="s">
        <v>25</v>
      </c>
      <c r="E154"/>
      <c r="F154"/>
      <c r="G154">
        <v>0.5</v>
      </c>
      <c r="H154">
        <v>0.5</v>
      </c>
      <c r="I154">
        <v>3792</v>
      </c>
      <c r="J154">
        <v>13321</v>
      </c>
      <c r="K154"/>
      <c r="L154">
        <v>25841</v>
      </c>
      <c r="M154">
        <v>3.3239999999999998</v>
      </c>
      <c r="N154">
        <v>11.564</v>
      </c>
      <c r="O154">
        <v>8.24</v>
      </c>
      <c r="P154"/>
      <c r="Q154">
        <v>2.5870000000000002</v>
      </c>
      <c r="R154">
        <v>1</v>
      </c>
      <c r="S154">
        <v>0</v>
      </c>
      <c r="T154">
        <v>0</v>
      </c>
      <c r="U154"/>
      <c r="V154">
        <v>0</v>
      </c>
      <c r="W154"/>
      <c r="X154"/>
      <c r="Y154" s="35">
        <v>44120</v>
      </c>
      <c r="Z154" s="34">
        <v>0.54805555555555552</v>
      </c>
      <c r="AA154" t="s">
        <v>744</v>
      </c>
      <c r="AB154" s="8">
        <v>1</v>
      </c>
      <c r="AC154" s="6"/>
      <c r="AD154" s="2">
        <v>8.1802082418120339</v>
      </c>
      <c r="AE154" s="2">
        <v>10.507961444127231</v>
      </c>
      <c r="AF154" s="2">
        <v>2.327753202315197</v>
      </c>
      <c r="AG154" s="2">
        <v>2.0783100269235706</v>
      </c>
      <c r="AH154" s="6"/>
      <c r="AI154" s="6"/>
      <c r="AJ154" s="6">
        <v>4.1676518309290662</v>
      </c>
      <c r="AK154" s="6"/>
      <c r="AL154" s="6"/>
      <c r="AM154" s="6"/>
      <c r="AN154" s="6"/>
      <c r="AO154" s="6">
        <v>3.0484493048573311</v>
      </c>
      <c r="AP154" s="6"/>
      <c r="AQ154" s="6"/>
      <c r="AR154" s="6"/>
      <c r="AS154" s="6"/>
      <c r="AT154" s="6">
        <v>33.253037152564723</v>
      </c>
      <c r="AU154" s="6"/>
      <c r="AV154" s="6"/>
      <c r="AW154" s="6"/>
      <c r="AX154" s="6"/>
      <c r="AY154" s="6">
        <v>4.3631752186740451</v>
      </c>
      <c r="AZ154" s="6"/>
      <c r="BA154" s="6"/>
      <c r="BB154" s="6"/>
      <c r="BC154" s="6">
        <v>8.3542972530255213</v>
      </c>
      <c r="BD154" s="6">
        <v>10.350201126973944</v>
      </c>
      <c r="BE154" s="6">
        <v>1.9959038739484232</v>
      </c>
      <c r="BF154" s="6">
        <v>2.0339378899351348</v>
      </c>
      <c r="BG154" s="6"/>
      <c r="BH154" s="1">
        <v>123</v>
      </c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</row>
    <row r="155" spans="1:124" s="8" customFormat="1" ht="15.75" customHeight="1">
      <c r="A155">
        <v>18</v>
      </c>
      <c r="B155">
        <v>1</v>
      </c>
      <c r="C155" t="s">
        <v>35</v>
      </c>
      <c r="D155" t="s">
        <v>25</v>
      </c>
      <c r="E155"/>
      <c r="F155"/>
      <c r="G155">
        <v>0.5</v>
      </c>
      <c r="H155">
        <v>0.5</v>
      </c>
      <c r="I155">
        <v>3950</v>
      </c>
      <c r="J155">
        <v>12915</v>
      </c>
      <c r="K155"/>
      <c r="L155">
        <v>24737</v>
      </c>
      <c r="M155">
        <v>3.4460000000000002</v>
      </c>
      <c r="N155">
        <v>11.22</v>
      </c>
      <c r="O155">
        <v>7.774</v>
      </c>
      <c r="P155"/>
      <c r="Q155">
        <v>2.4710000000000001</v>
      </c>
      <c r="R155">
        <v>1</v>
      </c>
      <c r="S155">
        <v>0</v>
      </c>
      <c r="T155">
        <v>0</v>
      </c>
      <c r="U155"/>
      <c r="V155">
        <v>0</v>
      </c>
      <c r="W155"/>
      <c r="X155"/>
      <c r="Y155" s="35">
        <v>44120</v>
      </c>
      <c r="Z155" s="34">
        <v>0.55450231481481482</v>
      </c>
      <c r="AA155" t="s">
        <v>744</v>
      </c>
      <c r="AB155" s="8">
        <v>1</v>
      </c>
      <c r="AC155" s="6"/>
      <c r="AD155" s="2">
        <v>8.5283862642390087</v>
      </c>
      <c r="AE155" s="2">
        <v>10.192440809820658</v>
      </c>
      <c r="AF155" s="2">
        <v>1.6640545455816493</v>
      </c>
      <c r="AG155" s="2">
        <v>1.989565752946699</v>
      </c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1">
        <v>124</v>
      </c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</row>
    <row r="156" spans="1:124" s="8" customFormat="1" ht="15.75" customHeight="1">
      <c r="A156">
        <v>60</v>
      </c>
      <c r="B156">
        <v>1</v>
      </c>
      <c r="C156" t="s">
        <v>35</v>
      </c>
      <c r="D156" t="s">
        <v>25</v>
      </c>
      <c r="E156"/>
      <c r="F156"/>
      <c r="G156">
        <v>0.5</v>
      </c>
      <c r="H156">
        <v>0.5</v>
      </c>
      <c r="I156">
        <v>2841</v>
      </c>
      <c r="J156">
        <v>12338</v>
      </c>
      <c r="K156"/>
      <c r="L156">
        <v>24561</v>
      </c>
      <c r="M156">
        <v>2.5950000000000002</v>
      </c>
      <c r="N156">
        <v>10.731</v>
      </c>
      <c r="O156">
        <v>8.1359999999999992</v>
      </c>
      <c r="P156"/>
      <c r="Q156">
        <v>2.4529999999999998</v>
      </c>
      <c r="R156">
        <v>1</v>
      </c>
      <c r="S156">
        <v>0</v>
      </c>
      <c r="T156">
        <v>0</v>
      </c>
      <c r="U156"/>
      <c r="V156">
        <v>0</v>
      </c>
      <c r="W156"/>
      <c r="X156"/>
      <c r="Y156" s="35">
        <v>44120</v>
      </c>
      <c r="Z156" s="34">
        <v>0.87672453703703701</v>
      </c>
      <c r="AA156" t="s">
        <v>744</v>
      </c>
      <c r="AB156" s="8">
        <v>1</v>
      </c>
      <c r="AC156" s="6"/>
      <c r="AD156" s="2">
        <v>6.0845291321408093</v>
      </c>
      <c r="AE156" s="2">
        <v>9.7440284797839727</v>
      </c>
      <c r="AF156" s="2">
        <v>3.6594993476431634</v>
      </c>
      <c r="AG156" s="2">
        <v>1.9754181150663281</v>
      </c>
      <c r="AH156" s="6"/>
      <c r="AI156" s="6"/>
      <c r="AJ156" s="6">
        <v>3.4874158670406179</v>
      </c>
      <c r="AK156" s="6"/>
      <c r="AL156" s="6"/>
      <c r="AM156" s="6"/>
      <c r="AN156" s="6"/>
      <c r="AO156" s="6">
        <v>0.9214192263129567</v>
      </c>
      <c r="AP156" s="6"/>
      <c r="AQ156" s="6"/>
      <c r="AR156" s="6"/>
      <c r="AS156" s="6"/>
      <c r="AT156" s="6">
        <v>8.7067167651480766</v>
      </c>
      <c r="AU156" s="6"/>
      <c r="AV156" s="6"/>
      <c r="AW156" s="6"/>
      <c r="AX156" s="6"/>
      <c r="AY156" s="6">
        <v>0.18700955248798162</v>
      </c>
      <c r="AZ156" s="6"/>
      <c r="BA156" s="6"/>
      <c r="BB156" s="6"/>
      <c r="BC156" s="6">
        <v>6.1925083922605673</v>
      </c>
      <c r="BD156" s="6">
        <v>9.6993426756641981</v>
      </c>
      <c r="BE156" s="6">
        <v>3.5068342834036312</v>
      </c>
      <c r="BF156" s="6">
        <v>1.9772669541075127</v>
      </c>
      <c r="BG156" s="6"/>
      <c r="BH156" s="1">
        <v>125</v>
      </c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</row>
    <row r="157" spans="1:124" s="8" customFormat="1" ht="15.75" customHeight="1">
      <c r="A157">
        <v>61</v>
      </c>
      <c r="B157">
        <v>1</v>
      </c>
      <c r="C157" t="s">
        <v>35</v>
      </c>
      <c r="D157" t="s">
        <v>25</v>
      </c>
      <c r="E157"/>
      <c r="F157"/>
      <c r="G157">
        <v>0.5</v>
      </c>
      <c r="H157">
        <v>0.5</v>
      </c>
      <c r="I157">
        <v>2939</v>
      </c>
      <c r="J157">
        <v>12223</v>
      </c>
      <c r="K157"/>
      <c r="L157">
        <v>24607</v>
      </c>
      <c r="M157">
        <v>2.67</v>
      </c>
      <c r="N157">
        <v>10.634</v>
      </c>
      <c r="O157">
        <v>7.9640000000000004</v>
      </c>
      <c r="P157"/>
      <c r="Q157">
        <v>2.4580000000000002</v>
      </c>
      <c r="R157">
        <v>1</v>
      </c>
      <c r="S157">
        <v>0</v>
      </c>
      <c r="T157">
        <v>0</v>
      </c>
      <c r="U157"/>
      <c r="V157">
        <v>0</v>
      </c>
      <c r="W157"/>
      <c r="X157"/>
      <c r="Y157" s="35">
        <v>44120</v>
      </c>
      <c r="Z157" s="34">
        <v>0.88295138888888891</v>
      </c>
      <c r="AA157" t="s">
        <v>744</v>
      </c>
      <c r="AB157" s="8">
        <v>1</v>
      </c>
      <c r="AC157" s="6"/>
      <c r="AD157" s="2">
        <v>6.3004876523803262</v>
      </c>
      <c r="AE157" s="2">
        <v>9.6546568715444252</v>
      </c>
      <c r="AF157" s="2">
        <v>3.354169219164099</v>
      </c>
      <c r="AG157" s="2">
        <v>1.9791157931486973</v>
      </c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1">
        <v>126</v>
      </c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</row>
    <row r="158" spans="1:124" s="8" customFormat="1" ht="15.75" customHeight="1">
      <c r="A158">
        <v>107</v>
      </c>
      <c r="B158">
        <v>1</v>
      </c>
      <c r="C158" t="s">
        <v>35</v>
      </c>
      <c r="D158" t="s">
        <v>25</v>
      </c>
      <c r="E158"/>
      <c r="F158"/>
      <c r="G158">
        <v>0.5</v>
      </c>
      <c r="H158">
        <v>0.5</v>
      </c>
      <c r="I158">
        <v>3182</v>
      </c>
      <c r="J158">
        <v>11659</v>
      </c>
      <c r="K158"/>
      <c r="L158">
        <v>22956</v>
      </c>
      <c r="M158">
        <v>2.8559999999999999</v>
      </c>
      <c r="N158">
        <v>10.154999999999999</v>
      </c>
      <c r="O158">
        <v>7.2990000000000004</v>
      </c>
      <c r="P158"/>
      <c r="Q158">
        <v>2.2850000000000001</v>
      </c>
      <c r="R158">
        <v>1</v>
      </c>
      <c r="S158">
        <v>0</v>
      </c>
      <c r="T158">
        <v>0</v>
      </c>
      <c r="U158"/>
      <c r="V158">
        <v>0</v>
      </c>
      <c r="W158"/>
      <c r="X158"/>
      <c r="Y158" s="35">
        <v>44121</v>
      </c>
      <c r="Z158" s="34">
        <v>0.22406250000000003</v>
      </c>
      <c r="AA158" t="s">
        <v>744</v>
      </c>
      <c r="AB158" s="8">
        <v>1</v>
      </c>
      <c r="AC158" s="6"/>
      <c r="AD158" s="2">
        <v>6.8359766362395344</v>
      </c>
      <c r="AE158" s="2">
        <v>9.2163474189609076</v>
      </c>
      <c r="AF158" s="2">
        <v>2.3803707827213731</v>
      </c>
      <c r="AG158" s="2">
        <v>1.8464013037140823</v>
      </c>
      <c r="AH158" s="6"/>
      <c r="AI158" s="6"/>
      <c r="AJ158" s="6">
        <v>5.2117613457387559</v>
      </c>
      <c r="AK158" s="6"/>
      <c r="AL158" s="6"/>
      <c r="AM158" s="6"/>
      <c r="AN158" s="6"/>
      <c r="AO158" s="6">
        <v>1.4267216966791987</v>
      </c>
      <c r="AP158" s="6"/>
      <c r="AQ158" s="6"/>
      <c r="AR158" s="6"/>
      <c r="AS158" s="6"/>
      <c r="AT158" s="6">
        <v>23.279738140961623</v>
      </c>
      <c r="AU158" s="6"/>
      <c r="AV158" s="6"/>
      <c r="AW158" s="6"/>
      <c r="AX158" s="6"/>
      <c r="AY158" s="6">
        <v>0.26592064779375352</v>
      </c>
      <c r="AZ158" s="6"/>
      <c r="BA158" s="6"/>
      <c r="BB158" s="6"/>
      <c r="BC158" s="6">
        <v>7.0188802809321862</v>
      </c>
      <c r="BD158" s="6">
        <v>9.1510672877250645</v>
      </c>
      <c r="BE158" s="6">
        <v>2.1321870067928783</v>
      </c>
      <c r="BF158" s="6">
        <v>1.843949582376859</v>
      </c>
      <c r="BG158" s="6"/>
      <c r="BH158" s="1">
        <v>127</v>
      </c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</row>
    <row r="159" spans="1:124" s="8" customFormat="1" ht="15.75" customHeight="1">
      <c r="A159">
        <v>108</v>
      </c>
      <c r="B159">
        <v>1</v>
      </c>
      <c r="C159" t="s">
        <v>35</v>
      </c>
      <c r="D159" t="s">
        <v>25</v>
      </c>
      <c r="E159"/>
      <c r="F159"/>
      <c r="G159">
        <v>0.5</v>
      </c>
      <c r="H159">
        <v>0.5</v>
      </c>
      <c r="I159">
        <v>3348</v>
      </c>
      <c r="J159">
        <v>11491</v>
      </c>
      <c r="K159"/>
      <c r="L159">
        <v>22895</v>
      </c>
      <c r="M159">
        <v>2.984</v>
      </c>
      <c r="N159">
        <v>10.013999999999999</v>
      </c>
      <c r="O159">
        <v>7.03</v>
      </c>
      <c r="P159"/>
      <c r="Q159">
        <v>2.2789999999999999</v>
      </c>
      <c r="R159">
        <v>1</v>
      </c>
      <c r="S159">
        <v>0</v>
      </c>
      <c r="T159">
        <v>0</v>
      </c>
      <c r="U159"/>
      <c r="V159">
        <v>0</v>
      </c>
      <c r="W159"/>
      <c r="X159"/>
      <c r="Y159" s="35">
        <v>44121</v>
      </c>
      <c r="Z159" s="34">
        <v>0.23024305555555555</v>
      </c>
      <c r="AA159" t="s">
        <v>744</v>
      </c>
      <c r="AB159" s="8">
        <v>1</v>
      </c>
      <c r="AC159" s="6"/>
      <c r="AD159" s="2">
        <v>7.2017839256248379</v>
      </c>
      <c r="AE159" s="2">
        <v>9.0857871564892214</v>
      </c>
      <c r="AF159" s="2">
        <v>1.8840032308643835</v>
      </c>
      <c r="AG159" s="2">
        <v>1.8414978610396355</v>
      </c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1">
        <v>128</v>
      </c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</row>
    <row r="160" spans="1:124" s="8" customFormat="1" ht="15.75" customHeight="1">
      <c r="A160">
        <v>17</v>
      </c>
      <c r="B160">
        <v>1</v>
      </c>
      <c r="C160" t="s">
        <v>35</v>
      </c>
      <c r="D160" t="s">
        <v>25</v>
      </c>
      <c r="E160"/>
      <c r="F160"/>
      <c r="G160">
        <v>0.5</v>
      </c>
      <c r="H160">
        <v>0.5</v>
      </c>
      <c r="I160">
        <v>2785</v>
      </c>
      <c r="J160">
        <v>13108</v>
      </c>
      <c r="K160"/>
      <c r="L160">
        <v>25737</v>
      </c>
      <c r="M160">
        <v>2.5510000000000002</v>
      </c>
      <c r="N160">
        <v>11.384</v>
      </c>
      <c r="O160">
        <v>8.8320000000000007</v>
      </c>
      <c r="P160"/>
      <c r="Q160">
        <v>2.5760000000000001</v>
      </c>
      <c r="R160">
        <v>1</v>
      </c>
      <c r="S160">
        <v>0</v>
      </c>
      <c r="T160">
        <v>0</v>
      </c>
      <c r="U160"/>
      <c r="V160">
        <v>0</v>
      </c>
      <c r="W160"/>
      <c r="X160"/>
      <c r="Y160" s="35">
        <v>44124</v>
      </c>
      <c r="Z160" s="34">
        <v>0.62232638888888892</v>
      </c>
      <c r="AA160" t="s">
        <v>744</v>
      </c>
      <c r="AB160" s="8">
        <v>1</v>
      </c>
      <c r="AC160" s="6"/>
      <c r="AD160" s="2">
        <v>8.1563305860604256</v>
      </c>
      <c r="AE160" s="2">
        <v>10.416469543168702</v>
      </c>
      <c r="AF160" s="2">
        <v>2.2601389571082766</v>
      </c>
      <c r="AG160" s="2">
        <v>2.1763054839998377</v>
      </c>
      <c r="AH160" s="6"/>
      <c r="AI160" s="6"/>
      <c r="AJ160" s="6">
        <v>0.90204392625053642</v>
      </c>
      <c r="AK160" s="6"/>
      <c r="AL160" s="6"/>
      <c r="AM160" s="6"/>
      <c r="AN160" s="6"/>
      <c r="AO160" s="6">
        <v>2.2959328491970656E-2</v>
      </c>
      <c r="AP160" s="6"/>
      <c r="AQ160" s="6"/>
      <c r="AR160" s="6"/>
      <c r="AS160" s="6"/>
      <c r="AT160" s="6">
        <v>3.4337825599087224</v>
      </c>
      <c r="AU160" s="6"/>
      <c r="AV160" s="6"/>
      <c r="AW160" s="6"/>
      <c r="AX160" s="6"/>
      <c r="AY160" s="6">
        <v>0.78339063075474946</v>
      </c>
      <c r="AZ160" s="6"/>
      <c r="BA160" s="6"/>
      <c r="BB160" s="6"/>
      <c r="BC160" s="6">
        <v>8.1932840968384166</v>
      </c>
      <c r="BD160" s="6">
        <v>10.415273904694143</v>
      </c>
      <c r="BE160" s="6">
        <v>2.221989807855727</v>
      </c>
      <c r="BF160" s="6">
        <v>2.1848634919451775</v>
      </c>
      <c r="BG160" s="6"/>
      <c r="BH160" s="1">
        <v>129</v>
      </c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</row>
    <row r="161" spans="1:124" s="8" customFormat="1" ht="15.75" customHeight="1">
      <c r="A161">
        <v>18</v>
      </c>
      <c r="B161">
        <v>1</v>
      </c>
      <c r="C161" t="s">
        <v>35</v>
      </c>
      <c r="D161" t="s">
        <v>25</v>
      </c>
      <c r="E161"/>
      <c r="F161"/>
      <c r="G161">
        <v>0.5</v>
      </c>
      <c r="H161">
        <v>0.5</v>
      </c>
      <c r="I161">
        <v>2810</v>
      </c>
      <c r="J161">
        <v>13105</v>
      </c>
      <c r="K161"/>
      <c r="L161">
        <v>25939</v>
      </c>
      <c r="M161">
        <v>2.5710000000000002</v>
      </c>
      <c r="N161">
        <v>11.381</v>
      </c>
      <c r="O161">
        <v>8.8109999999999999</v>
      </c>
      <c r="P161"/>
      <c r="Q161">
        <v>2.597</v>
      </c>
      <c r="R161">
        <v>1</v>
      </c>
      <c r="S161">
        <v>0</v>
      </c>
      <c r="T161">
        <v>0</v>
      </c>
      <c r="U161"/>
      <c r="V161">
        <v>0</v>
      </c>
      <c r="W161"/>
      <c r="X161"/>
      <c r="Y161" s="35">
        <v>44124</v>
      </c>
      <c r="Z161" s="34">
        <v>0.62865740740740739</v>
      </c>
      <c r="AA161" t="s">
        <v>744</v>
      </c>
      <c r="AB161" s="8">
        <v>1</v>
      </c>
      <c r="AC161" s="6"/>
      <c r="AD161" s="2">
        <v>8.2302376076164077</v>
      </c>
      <c r="AE161" s="2">
        <v>10.414078266219585</v>
      </c>
      <c r="AF161" s="2">
        <v>2.1838406586031773</v>
      </c>
      <c r="AG161" s="2">
        <v>2.1934214998905173</v>
      </c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1">
        <v>130</v>
      </c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</row>
    <row r="162" spans="1:124" s="8" customFormat="1" ht="15.75" customHeight="1">
      <c r="A162">
        <v>60</v>
      </c>
      <c r="B162">
        <v>1</v>
      </c>
      <c r="C162" t="s">
        <v>35</v>
      </c>
      <c r="D162" t="s">
        <v>25</v>
      </c>
      <c r="E162"/>
      <c r="F162"/>
      <c r="G162">
        <v>0.5</v>
      </c>
      <c r="H162">
        <v>0.5</v>
      </c>
      <c r="I162">
        <v>2780</v>
      </c>
      <c r="J162">
        <v>12293</v>
      </c>
      <c r="K162"/>
      <c r="L162">
        <v>24642</v>
      </c>
      <c r="M162">
        <v>2.548</v>
      </c>
      <c r="N162">
        <v>10.693</v>
      </c>
      <c r="O162">
        <v>8.1449999999999996</v>
      </c>
      <c r="P162"/>
      <c r="Q162">
        <v>2.4609999999999999</v>
      </c>
      <c r="R162">
        <v>1</v>
      </c>
      <c r="S162">
        <v>0</v>
      </c>
      <c r="T162">
        <v>0</v>
      </c>
      <c r="U162"/>
      <c r="V162">
        <v>0</v>
      </c>
      <c r="W162"/>
      <c r="X162"/>
      <c r="Y162" s="35">
        <v>44124</v>
      </c>
      <c r="Z162" s="34">
        <v>0.94634259259259268</v>
      </c>
      <c r="AA162" t="s">
        <v>744</v>
      </c>
      <c r="AB162" s="8">
        <v>1</v>
      </c>
      <c r="AC162" s="6"/>
      <c r="AD162" s="2">
        <v>8.1415491817492303</v>
      </c>
      <c r="AE162" s="2">
        <v>9.7668393053252505</v>
      </c>
      <c r="AF162" s="2">
        <v>1.6252901235760202</v>
      </c>
      <c r="AG162" s="2">
        <v>2.0835231206320453</v>
      </c>
      <c r="AH162" s="6"/>
      <c r="AI162" s="6"/>
      <c r="AJ162" s="6">
        <v>2.7574019920109865</v>
      </c>
      <c r="AK162" s="6"/>
      <c r="AL162" s="6"/>
      <c r="AM162" s="6"/>
      <c r="AN162" s="6"/>
      <c r="AO162" s="6">
        <v>0.22825309939758393</v>
      </c>
      <c r="AP162" s="6"/>
      <c r="AQ162" s="6"/>
      <c r="AR162" s="6"/>
      <c r="AS162" s="6"/>
      <c r="AT162" s="6">
        <v>13.484214192919673</v>
      </c>
      <c r="AU162" s="6"/>
      <c r="AV162" s="6"/>
      <c r="AW162" s="6"/>
      <c r="AX162" s="6"/>
      <c r="AY162" s="6">
        <v>1.4894739026634316</v>
      </c>
      <c r="AZ162" s="6"/>
      <c r="BA162" s="6"/>
      <c r="BB162" s="6"/>
      <c r="BC162" s="6">
        <v>8.2553659949454428</v>
      </c>
      <c r="BD162" s="6">
        <v>9.7779985977544648</v>
      </c>
      <c r="BE162" s="6">
        <v>1.522632602809022</v>
      </c>
      <c r="BF162" s="6">
        <v>2.0991563133638786</v>
      </c>
      <c r="BG162" s="6"/>
      <c r="BH162" s="1">
        <v>131</v>
      </c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</row>
    <row r="163" spans="1:124" s="8" customFormat="1" ht="15.75" customHeight="1">
      <c r="A163">
        <v>61</v>
      </c>
      <c r="B163">
        <v>1</v>
      </c>
      <c r="C163" t="s">
        <v>35</v>
      </c>
      <c r="D163" t="s">
        <v>25</v>
      </c>
      <c r="E163"/>
      <c r="F163"/>
      <c r="G163">
        <v>0.5</v>
      </c>
      <c r="H163">
        <v>0.5</v>
      </c>
      <c r="I163">
        <v>2857</v>
      </c>
      <c r="J163">
        <v>12321</v>
      </c>
      <c r="K163"/>
      <c r="L163">
        <v>25011</v>
      </c>
      <c r="M163">
        <v>2.6070000000000002</v>
      </c>
      <c r="N163">
        <v>10.717000000000001</v>
      </c>
      <c r="O163">
        <v>8.109</v>
      </c>
      <c r="P163"/>
      <c r="Q163">
        <v>2.5</v>
      </c>
      <c r="R163">
        <v>1</v>
      </c>
      <c r="S163">
        <v>0</v>
      </c>
      <c r="T163">
        <v>0</v>
      </c>
      <c r="U163"/>
      <c r="V163">
        <v>0</v>
      </c>
      <c r="W163"/>
      <c r="X163"/>
      <c r="Y163" s="35">
        <v>44124</v>
      </c>
      <c r="Z163" s="34">
        <v>0.95274305555555561</v>
      </c>
      <c r="AA163" t="s">
        <v>744</v>
      </c>
      <c r="AB163" s="8">
        <v>1</v>
      </c>
      <c r="AC163" s="6"/>
      <c r="AD163" s="2">
        <v>8.3691828081416535</v>
      </c>
      <c r="AE163" s="2">
        <v>9.7891578901836773</v>
      </c>
      <c r="AF163" s="2">
        <v>1.4199750820420238</v>
      </c>
      <c r="AG163" s="2">
        <v>2.114789506095712</v>
      </c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1">
        <v>132</v>
      </c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</row>
    <row r="164" spans="1:124" s="8" customFormat="1" ht="15.75" customHeight="1">
      <c r="A164">
        <v>107</v>
      </c>
      <c r="B164">
        <v>1</v>
      </c>
      <c r="C164" t="s">
        <v>35</v>
      </c>
      <c r="D164" t="s">
        <v>25</v>
      </c>
      <c r="E164"/>
      <c r="F164"/>
      <c r="G164">
        <v>0.5</v>
      </c>
      <c r="H164">
        <v>0.5</v>
      </c>
      <c r="I164">
        <v>2993</v>
      </c>
      <c r="J164">
        <v>11974</v>
      </c>
      <c r="K164"/>
      <c r="L164">
        <v>24159</v>
      </c>
      <c r="M164">
        <v>2.7109999999999999</v>
      </c>
      <c r="N164">
        <v>10.423</v>
      </c>
      <c r="O164">
        <v>7.7119999999999997</v>
      </c>
      <c r="P164"/>
      <c r="Q164">
        <v>2.411</v>
      </c>
      <c r="R164">
        <v>1</v>
      </c>
      <c r="S164">
        <v>0</v>
      </c>
      <c r="T164">
        <v>0</v>
      </c>
      <c r="U164"/>
      <c r="V164">
        <v>0</v>
      </c>
      <c r="W164"/>
      <c r="X164"/>
      <c r="Y164" s="35">
        <v>44125</v>
      </c>
      <c r="Z164" s="34">
        <v>0.29890046296296297</v>
      </c>
      <c r="AA164" t="s">
        <v>744</v>
      </c>
      <c r="AB164" s="8">
        <v>1</v>
      </c>
      <c r="AC164" s="6"/>
      <c r="AD164" s="2">
        <v>8.7712370054061957</v>
      </c>
      <c r="AE164" s="2">
        <v>9.5125668564024775</v>
      </c>
      <c r="AF164" s="2">
        <v>0.74132985099628179</v>
      </c>
      <c r="AG164" s="2">
        <v>2.042597201447895</v>
      </c>
      <c r="AH164" s="6"/>
      <c r="AI164" s="6"/>
      <c r="AJ164" s="6">
        <v>1.8697931742879157</v>
      </c>
      <c r="AK164" s="6"/>
      <c r="AL164" s="6"/>
      <c r="AM164" s="6"/>
      <c r="AN164" s="6"/>
      <c r="AO164" s="6">
        <v>1.0783411249160664</v>
      </c>
      <c r="AP164" s="6"/>
      <c r="AQ164" s="6"/>
      <c r="AR164" s="6"/>
      <c r="AS164" s="6"/>
      <c r="AT164" s="6">
        <v>44.043109945129707</v>
      </c>
      <c r="AU164" s="6"/>
      <c r="AV164" s="6"/>
      <c r="AW164" s="6"/>
      <c r="AX164" s="6"/>
      <c r="AY164" s="6">
        <v>8.7076055866594962E-2</v>
      </c>
      <c r="AZ164" s="6"/>
      <c r="BA164" s="6"/>
      <c r="BB164" s="6"/>
      <c r="BC164" s="6">
        <v>8.854012869548896</v>
      </c>
      <c r="BD164" s="6">
        <v>9.4615529481546474</v>
      </c>
      <c r="BE164" s="6">
        <v>0.60754007860575232</v>
      </c>
      <c r="BF164" s="6">
        <v>2.0434868953432028</v>
      </c>
      <c r="BG164" s="6"/>
      <c r="BH164" s="1">
        <v>133</v>
      </c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</row>
    <row r="165" spans="1:124" s="8" customFormat="1" ht="15.75" customHeight="1">
      <c r="A165">
        <v>108</v>
      </c>
      <c r="B165">
        <v>1</v>
      </c>
      <c r="C165" t="s">
        <v>35</v>
      </c>
      <c r="D165" t="s">
        <v>25</v>
      </c>
      <c r="E165"/>
      <c r="F165"/>
      <c r="G165">
        <v>0.5</v>
      </c>
      <c r="H165">
        <v>0.5</v>
      </c>
      <c r="I165">
        <v>3049</v>
      </c>
      <c r="J165">
        <v>11846</v>
      </c>
      <c r="K165"/>
      <c r="L165">
        <v>24180</v>
      </c>
      <c r="M165">
        <v>2.754</v>
      </c>
      <c r="N165">
        <v>10.314</v>
      </c>
      <c r="O165">
        <v>7.5609999999999999</v>
      </c>
      <c r="P165"/>
      <c r="Q165">
        <v>2.4129999999999998</v>
      </c>
      <c r="R165">
        <v>1</v>
      </c>
      <c r="S165">
        <v>0</v>
      </c>
      <c r="T165">
        <v>0</v>
      </c>
      <c r="U165"/>
      <c r="V165">
        <v>0</v>
      </c>
      <c r="W165"/>
      <c r="X165"/>
      <c r="Y165" s="35">
        <v>44125</v>
      </c>
      <c r="Z165" s="34">
        <v>0.30517361111111113</v>
      </c>
      <c r="AA165" t="s">
        <v>744</v>
      </c>
      <c r="AB165" s="8">
        <v>1</v>
      </c>
      <c r="AC165" s="6"/>
      <c r="AD165" s="2">
        <v>8.9367887336915945</v>
      </c>
      <c r="AE165" s="2">
        <v>9.4105390399068174</v>
      </c>
      <c r="AF165" s="2">
        <v>0.47375030621522285</v>
      </c>
      <c r="AG165" s="2">
        <v>2.0443765892385106</v>
      </c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1">
        <v>134</v>
      </c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</row>
    <row r="166" spans="1:124" s="8" customFormat="1" ht="15.75" customHeight="1">
      <c r="A166">
        <v>17</v>
      </c>
      <c r="B166">
        <v>1</v>
      </c>
      <c r="C166" t="s">
        <v>35</v>
      </c>
      <c r="D166" t="s">
        <v>25</v>
      </c>
      <c r="E166"/>
      <c r="F166"/>
      <c r="G166">
        <v>0.5</v>
      </c>
      <c r="H166">
        <v>0.5</v>
      </c>
      <c r="I166">
        <v>3404</v>
      </c>
      <c r="J166">
        <v>13354</v>
      </c>
      <c r="K166"/>
      <c r="L166">
        <v>9090</v>
      </c>
      <c r="M166">
        <v>3.0259999999999998</v>
      </c>
      <c r="N166">
        <v>11.592000000000001</v>
      </c>
      <c r="O166">
        <v>8.5660000000000007</v>
      </c>
      <c r="P166"/>
      <c r="Q166">
        <v>0.83499999999999996</v>
      </c>
      <c r="R166">
        <v>1</v>
      </c>
      <c r="S166">
        <v>0</v>
      </c>
      <c r="T166">
        <v>0</v>
      </c>
      <c r="U166"/>
      <c r="V166">
        <v>0</v>
      </c>
      <c r="W166"/>
      <c r="X166"/>
      <c r="Y166" s="35">
        <v>44125</v>
      </c>
      <c r="Z166" s="34">
        <v>0.56008101851851855</v>
      </c>
      <c r="AA166" t="s">
        <v>753</v>
      </c>
      <c r="AB166" s="8">
        <v>1</v>
      </c>
      <c r="AC166" s="6"/>
      <c r="AD166" s="2">
        <v>10.039405195240732</v>
      </c>
      <c r="AE166" s="2">
        <v>10.788191077533252</v>
      </c>
      <c r="AF166" s="2">
        <v>0.74878588229251974</v>
      </c>
      <c r="AG166" s="2">
        <v>0.79698858265436312</v>
      </c>
      <c r="AH166" s="6"/>
      <c r="AI166" s="6"/>
      <c r="AJ166" s="6">
        <v>1.8162949452077202</v>
      </c>
      <c r="AK166" s="6"/>
      <c r="AL166" s="6"/>
      <c r="AM166" s="6"/>
      <c r="AN166" s="6"/>
      <c r="AO166" s="6">
        <v>0.81066764806968472</v>
      </c>
      <c r="AP166" s="6"/>
      <c r="AQ166" s="6"/>
      <c r="AR166" s="6"/>
      <c r="AS166" s="6"/>
      <c r="AT166" s="6">
        <v>13.730020954986966</v>
      </c>
      <c r="AU166" s="6"/>
      <c r="AV166" s="6"/>
      <c r="AW166" s="6"/>
      <c r="AX166" s="6"/>
      <c r="AY166" s="6">
        <v>2.0382699197920524</v>
      </c>
      <c r="AZ166" s="6"/>
      <c r="BA166" s="6"/>
      <c r="BB166" s="6"/>
      <c r="BC166" s="6">
        <v>10.131413369696682</v>
      </c>
      <c r="BD166" s="6">
        <v>10.83209723146472</v>
      </c>
      <c r="BE166" s="6">
        <v>0.70068386176803799</v>
      </c>
      <c r="BF166" s="6">
        <v>0.80519460234202644</v>
      </c>
      <c r="BG166" s="6"/>
      <c r="BH166" s="1">
        <v>135</v>
      </c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</row>
    <row r="167" spans="1:124" s="8" customFormat="1" ht="15.75" customHeight="1">
      <c r="A167">
        <v>18</v>
      </c>
      <c r="B167">
        <v>1</v>
      </c>
      <c r="C167" t="s">
        <v>35</v>
      </c>
      <c r="D167" t="s">
        <v>25</v>
      </c>
      <c r="E167"/>
      <c r="F167"/>
      <c r="G167">
        <v>0.5</v>
      </c>
      <c r="H167">
        <v>0.5</v>
      </c>
      <c r="I167">
        <v>3466</v>
      </c>
      <c r="J167">
        <v>13461</v>
      </c>
      <c r="K167"/>
      <c r="L167">
        <v>9274</v>
      </c>
      <c r="M167">
        <v>3.0739999999999998</v>
      </c>
      <c r="N167">
        <v>11.682</v>
      </c>
      <c r="O167">
        <v>8.609</v>
      </c>
      <c r="P167"/>
      <c r="Q167">
        <v>0.85399999999999998</v>
      </c>
      <c r="R167">
        <v>1</v>
      </c>
      <c r="S167">
        <v>0</v>
      </c>
      <c r="T167">
        <v>0</v>
      </c>
      <c r="U167"/>
      <c r="V167">
        <v>0</v>
      </c>
      <c r="W167"/>
      <c r="X167"/>
      <c r="Y167" s="35">
        <v>44125</v>
      </c>
      <c r="Z167" s="34">
        <v>0.56641203703703702</v>
      </c>
      <c r="AA167" t="s">
        <v>753</v>
      </c>
      <c r="AB167" s="8">
        <v>1</v>
      </c>
      <c r="AC167" s="6"/>
      <c r="AD167" s="2">
        <v>10.223421544152632</v>
      </c>
      <c r="AE167" s="2">
        <v>10.876003385396189</v>
      </c>
      <c r="AF167" s="2">
        <v>0.65258184124355623</v>
      </c>
      <c r="AG167" s="2">
        <v>0.81340062202968988</v>
      </c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1">
        <v>136</v>
      </c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</row>
    <row r="168" spans="1:124" s="8" customFormat="1" ht="15.75" customHeight="1">
      <c r="A168">
        <v>60</v>
      </c>
      <c r="B168">
        <v>1</v>
      </c>
      <c r="C168" t="s">
        <v>35</v>
      </c>
      <c r="D168" t="s">
        <v>25</v>
      </c>
      <c r="E168"/>
      <c r="F168"/>
      <c r="G168">
        <v>0.5</v>
      </c>
      <c r="H168">
        <v>0.5</v>
      </c>
      <c r="I168">
        <v>3545</v>
      </c>
      <c r="J168">
        <v>12513</v>
      </c>
      <c r="K168"/>
      <c r="L168">
        <v>8747</v>
      </c>
      <c r="M168">
        <v>3.1339999999999999</v>
      </c>
      <c r="N168">
        <v>10.879</v>
      </c>
      <c r="O168">
        <v>7.7450000000000001</v>
      </c>
      <c r="P168"/>
      <c r="Q168">
        <v>0.79900000000000004</v>
      </c>
      <c r="R168">
        <v>1</v>
      </c>
      <c r="S168">
        <v>0</v>
      </c>
      <c r="T168">
        <v>0</v>
      </c>
      <c r="U168"/>
      <c r="V168">
        <v>0</v>
      </c>
      <c r="W168"/>
      <c r="X168"/>
      <c r="Y168" s="35">
        <v>44125</v>
      </c>
      <c r="Z168" s="34">
        <v>0.88465277777777773</v>
      </c>
      <c r="AA168" t="s">
        <v>753</v>
      </c>
      <c r="AB168" s="8">
        <v>1</v>
      </c>
      <c r="AC168" s="6"/>
      <c r="AD168" s="2">
        <v>10.457893988733924</v>
      </c>
      <c r="AE168" s="2">
        <v>10.098002751246058</v>
      </c>
      <c r="AF168" s="2">
        <v>-0.35989123748786511</v>
      </c>
      <c r="AG168" s="2">
        <v>0.76639440055796626</v>
      </c>
      <c r="AH168" s="6"/>
      <c r="AI168" s="6"/>
      <c r="AJ168" s="6">
        <v>4.0049589105242376</v>
      </c>
      <c r="AK168" s="6"/>
      <c r="AL168" s="6"/>
      <c r="AM168" s="6"/>
      <c r="AN168" s="6"/>
      <c r="AO168" s="6">
        <v>0.5753647992778701</v>
      </c>
      <c r="AP168" s="6"/>
      <c r="AQ168" s="6"/>
      <c r="AR168" s="6"/>
      <c r="AS168" s="6"/>
      <c r="AT168" s="6">
        <v>67.797291573405417</v>
      </c>
      <c r="AU168" s="6"/>
      <c r="AV168" s="6"/>
      <c r="AW168" s="6"/>
      <c r="AX168" s="6"/>
      <c r="AY168" s="6">
        <v>8.1435463646682596E-2</v>
      </c>
      <c r="AZ168" s="6"/>
      <c r="BA168" s="6"/>
      <c r="BB168" s="6"/>
      <c r="BC168" s="6">
        <v>10.671590393921935</v>
      </c>
      <c r="BD168" s="6">
        <v>10.127136741237969</v>
      </c>
      <c r="BE168" s="6">
        <v>-0.54445365268396806</v>
      </c>
      <c r="BF168" s="6">
        <v>0.7667065860895621</v>
      </c>
      <c r="BG168" s="6"/>
      <c r="BH168" s="1">
        <v>137</v>
      </c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</row>
    <row r="169" spans="1:124" s="8" customFormat="1" ht="15.75" customHeight="1">
      <c r="A169">
        <v>61</v>
      </c>
      <c r="B169">
        <v>1</v>
      </c>
      <c r="C169" t="s">
        <v>35</v>
      </c>
      <c r="D169" t="s">
        <v>25</v>
      </c>
      <c r="E169"/>
      <c r="F169"/>
      <c r="G169">
        <v>0.5</v>
      </c>
      <c r="H169">
        <v>0.5</v>
      </c>
      <c r="I169">
        <v>3689</v>
      </c>
      <c r="J169">
        <v>12584</v>
      </c>
      <c r="K169"/>
      <c r="L169">
        <v>8754</v>
      </c>
      <c r="M169">
        <v>3.2450000000000001</v>
      </c>
      <c r="N169">
        <v>10.939</v>
      </c>
      <c r="O169">
        <v>7.694</v>
      </c>
      <c r="P169"/>
      <c r="Q169">
        <v>0.8</v>
      </c>
      <c r="R169">
        <v>1</v>
      </c>
      <c r="S169">
        <v>0</v>
      </c>
      <c r="T169">
        <v>0</v>
      </c>
      <c r="U169"/>
      <c r="V169">
        <v>0</v>
      </c>
      <c r="W169"/>
      <c r="X169"/>
      <c r="Y169" s="35">
        <v>44125</v>
      </c>
      <c r="Z169" s="34">
        <v>0.89104166666666673</v>
      </c>
      <c r="AA169" t="s">
        <v>753</v>
      </c>
      <c r="AB169" s="8">
        <v>1</v>
      </c>
      <c r="AC169" s="6"/>
      <c r="AD169" s="2">
        <v>10.885286799109949</v>
      </c>
      <c r="AE169" s="2">
        <v>10.156270731229878</v>
      </c>
      <c r="AF169" s="2">
        <v>-0.72901606788007101</v>
      </c>
      <c r="AG169" s="2">
        <v>0.76701877162115795</v>
      </c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1">
        <v>138</v>
      </c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</row>
    <row r="170" spans="1:124" s="8" customFormat="1" ht="15.75" customHeight="1">
      <c r="A170">
        <v>107</v>
      </c>
      <c r="B170">
        <v>1</v>
      </c>
      <c r="C170" t="s">
        <v>35</v>
      </c>
      <c r="D170" t="s">
        <v>25</v>
      </c>
      <c r="E170"/>
      <c r="F170"/>
      <c r="G170">
        <v>0.5</v>
      </c>
      <c r="H170">
        <v>0.5</v>
      </c>
      <c r="I170">
        <v>3967</v>
      </c>
      <c r="J170">
        <v>12415</v>
      </c>
      <c r="K170"/>
      <c r="L170">
        <v>9085</v>
      </c>
      <c r="M170">
        <v>3.4580000000000002</v>
      </c>
      <c r="N170">
        <v>10.795999999999999</v>
      </c>
      <c r="O170">
        <v>7.3380000000000001</v>
      </c>
      <c r="P170"/>
      <c r="Q170">
        <v>0.83399999999999996</v>
      </c>
      <c r="R170">
        <v>1</v>
      </c>
      <c r="S170">
        <v>0</v>
      </c>
      <c r="T170">
        <v>0</v>
      </c>
      <c r="U170"/>
      <c r="V170">
        <v>0</v>
      </c>
      <c r="W170"/>
      <c r="X170"/>
      <c r="Y170" s="35">
        <v>44126</v>
      </c>
      <c r="Z170" s="34">
        <v>0.23699074074074075</v>
      </c>
      <c r="AA170" t="s">
        <v>753</v>
      </c>
      <c r="AB170" s="8">
        <v>1</v>
      </c>
      <c r="AC170" s="6"/>
      <c r="AD170" s="2">
        <v>11.710392363585886</v>
      </c>
      <c r="AE170" s="2">
        <v>10.017576525352903</v>
      </c>
      <c r="AF170" s="2">
        <v>-1.692815838232983</v>
      </c>
      <c r="AG170" s="2">
        <v>0.7965426033235119</v>
      </c>
      <c r="AH170" s="6"/>
      <c r="AI170" s="6"/>
      <c r="AJ170" s="6">
        <v>7.6537902896654284</v>
      </c>
      <c r="AK170" s="6"/>
      <c r="AL170" s="6"/>
      <c r="AM170" s="6"/>
      <c r="AN170" s="6"/>
      <c r="AO170" s="6">
        <v>3.3738761677453026</v>
      </c>
      <c r="AP170" s="6"/>
      <c r="AQ170" s="6"/>
      <c r="AR170" s="6"/>
      <c r="AS170" s="6"/>
      <c r="AT170" s="6">
        <v>54.380153449579929</v>
      </c>
      <c r="AU170" s="6"/>
      <c r="AV170" s="6"/>
      <c r="AW170" s="6"/>
      <c r="AX170" s="6"/>
      <c r="AY170" s="6">
        <v>3.439924022039242</v>
      </c>
      <c r="AZ170" s="6"/>
      <c r="BA170" s="6"/>
      <c r="BB170" s="6"/>
      <c r="BC170" s="6">
        <v>12.176369247120856</v>
      </c>
      <c r="BD170" s="6">
        <v>9.8513896810328596</v>
      </c>
      <c r="BE170" s="6">
        <v>-2.3249795660879986</v>
      </c>
      <c r="BF170" s="6">
        <v>0.78307402753180355</v>
      </c>
      <c r="BG170" s="6"/>
      <c r="BH170" s="1">
        <v>139</v>
      </c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</row>
    <row r="171" spans="1:124" s="8" customFormat="1" ht="15.75" customHeight="1">
      <c r="A171">
        <v>108</v>
      </c>
      <c r="B171">
        <v>1</v>
      </c>
      <c r="C171" t="s">
        <v>35</v>
      </c>
      <c r="D171" t="s">
        <v>25</v>
      </c>
      <c r="E171"/>
      <c r="F171"/>
      <c r="G171">
        <v>0.5</v>
      </c>
      <c r="H171">
        <v>0.5</v>
      </c>
      <c r="I171">
        <v>4281</v>
      </c>
      <c r="J171">
        <v>12010</v>
      </c>
      <c r="K171"/>
      <c r="L171">
        <v>8783</v>
      </c>
      <c r="M171">
        <v>3.6989999999999998</v>
      </c>
      <c r="N171">
        <v>10.452999999999999</v>
      </c>
      <c r="O171">
        <v>6.7539999999999996</v>
      </c>
      <c r="P171"/>
      <c r="Q171">
        <v>0.80300000000000005</v>
      </c>
      <c r="R171">
        <v>1</v>
      </c>
      <c r="S171">
        <v>0</v>
      </c>
      <c r="T171">
        <v>0</v>
      </c>
      <c r="U171"/>
      <c r="V171">
        <v>0</v>
      </c>
      <c r="W171"/>
      <c r="X171"/>
      <c r="Y171" s="35">
        <v>44126</v>
      </c>
      <c r="Z171" s="34">
        <v>0.24339120370370371</v>
      </c>
      <c r="AA171" t="s">
        <v>753</v>
      </c>
      <c r="AB171" s="8">
        <v>1</v>
      </c>
      <c r="AC171" s="6"/>
      <c r="AD171" s="2">
        <v>12.642346130655829</v>
      </c>
      <c r="AE171" s="2">
        <v>9.6852028367128149</v>
      </c>
      <c r="AF171" s="2">
        <v>-2.9571432939430142</v>
      </c>
      <c r="AG171" s="2">
        <v>0.7696054517400952</v>
      </c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1">
        <v>140</v>
      </c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</row>
    <row r="172" spans="1:124" s="8" customFormat="1" ht="15.75" customHeight="1">
      <c r="A172">
        <v>17</v>
      </c>
      <c r="B172">
        <v>1</v>
      </c>
      <c r="C172" t="s">
        <v>35</v>
      </c>
      <c r="D172" t="s">
        <v>25</v>
      </c>
      <c r="E172"/>
      <c r="F172"/>
      <c r="G172">
        <v>0.5</v>
      </c>
      <c r="H172">
        <v>0.5</v>
      </c>
      <c r="I172">
        <v>3534</v>
      </c>
      <c r="J172">
        <v>13359</v>
      </c>
      <c r="K172"/>
      <c r="L172">
        <v>9756</v>
      </c>
      <c r="M172">
        <v>3.1259999999999999</v>
      </c>
      <c r="N172">
        <v>11.596</v>
      </c>
      <c r="O172">
        <v>8.4700000000000006</v>
      </c>
      <c r="P172"/>
      <c r="Q172">
        <v>0.90400000000000003</v>
      </c>
      <c r="R172">
        <v>1</v>
      </c>
      <c r="S172">
        <v>0</v>
      </c>
      <c r="T172">
        <v>0</v>
      </c>
      <c r="U172"/>
      <c r="V172">
        <v>0</v>
      </c>
      <c r="W172"/>
      <c r="X172"/>
      <c r="Y172" s="35">
        <v>44139</v>
      </c>
      <c r="Z172" s="34">
        <v>0.63606481481481481</v>
      </c>
      <c r="AA172"/>
      <c r="AB172" s="8">
        <v>1</v>
      </c>
      <c r="AC172" s="6"/>
      <c r="AD172" s="2">
        <v>9.9190715622200045</v>
      </c>
      <c r="AE172" s="2">
        <v>10.693886149318796</v>
      </c>
      <c r="AF172" s="2">
        <v>0.77481458709879192</v>
      </c>
      <c r="AG172" s="2">
        <v>0.8777920160513365</v>
      </c>
      <c r="AH172" s="6"/>
      <c r="AI172" s="6"/>
      <c r="AJ172" s="6">
        <v>2.0374066645448439</v>
      </c>
      <c r="AK172" s="6"/>
      <c r="AL172" s="6"/>
      <c r="AM172" s="6"/>
      <c r="AN172" s="6"/>
      <c r="AO172" s="6">
        <v>3.09376965900677E-2</v>
      </c>
      <c r="AP172" s="6"/>
      <c r="AQ172" s="6"/>
      <c r="AR172" s="6"/>
      <c r="AS172" s="6"/>
      <c r="AT172" s="6">
        <v>29.784664793934134</v>
      </c>
      <c r="AU172" s="6"/>
      <c r="AV172" s="6"/>
      <c r="AW172" s="6"/>
      <c r="AX172" s="6"/>
      <c r="AY172" s="6">
        <v>1.6338208562380541</v>
      </c>
      <c r="AZ172" s="6"/>
      <c r="BA172" s="6"/>
      <c r="BB172" s="6"/>
      <c r="BC172" s="6">
        <v>10.021157426859689</v>
      </c>
      <c r="BD172" s="6">
        <v>10.695540626272608</v>
      </c>
      <c r="BE172" s="6">
        <v>0.6743831994129188</v>
      </c>
      <c r="BF172" s="6">
        <v>0.87067934568099004</v>
      </c>
      <c r="BG172" s="6"/>
      <c r="BH172" s="1">
        <v>141</v>
      </c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</row>
    <row r="173" spans="1:124" s="8" customFormat="1" ht="15.75" customHeight="1">
      <c r="A173">
        <v>18</v>
      </c>
      <c r="B173">
        <v>1</v>
      </c>
      <c r="C173" t="s">
        <v>35</v>
      </c>
      <c r="D173" t="s">
        <v>25</v>
      </c>
      <c r="E173"/>
      <c r="F173"/>
      <c r="G173">
        <v>0.5</v>
      </c>
      <c r="H173">
        <v>0.5</v>
      </c>
      <c r="I173">
        <v>3606</v>
      </c>
      <c r="J173">
        <v>13363</v>
      </c>
      <c r="K173"/>
      <c r="L173">
        <v>9603</v>
      </c>
      <c r="M173">
        <v>3.1819999999999999</v>
      </c>
      <c r="N173">
        <v>11.6</v>
      </c>
      <c r="O173">
        <v>8.4179999999999993</v>
      </c>
      <c r="P173"/>
      <c r="Q173">
        <v>0.88800000000000001</v>
      </c>
      <c r="R173">
        <v>1</v>
      </c>
      <c r="S173">
        <v>0</v>
      </c>
      <c r="T173">
        <v>0</v>
      </c>
      <c r="U173"/>
      <c r="V173">
        <v>0</v>
      </c>
      <c r="W173"/>
      <c r="X173"/>
      <c r="Y173" s="35">
        <v>44139</v>
      </c>
      <c r="Z173" s="34">
        <v>0.64253472222222219</v>
      </c>
      <c r="AA173"/>
      <c r="AB173" s="8">
        <v>1</v>
      </c>
      <c r="AC173" s="6"/>
      <c r="AD173" s="2">
        <v>10.123243291499374</v>
      </c>
      <c r="AE173" s="2">
        <v>10.69719510322642</v>
      </c>
      <c r="AF173" s="2">
        <v>0.57395181172704568</v>
      </c>
      <c r="AG173" s="2">
        <v>0.86356667531064346</v>
      </c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1">
        <v>142</v>
      </c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</row>
    <row r="174" spans="1:124" s="8" customFormat="1" ht="15.75" customHeight="1">
      <c r="A174">
        <v>34</v>
      </c>
      <c r="B174">
        <v>1</v>
      </c>
      <c r="C174" t="s">
        <v>35</v>
      </c>
      <c r="D174" t="s">
        <v>25</v>
      </c>
      <c r="E174"/>
      <c r="F174"/>
      <c r="G174">
        <v>0.5</v>
      </c>
      <c r="H174">
        <v>0.5</v>
      </c>
      <c r="I174">
        <v>3416</v>
      </c>
      <c r="J174">
        <v>12610</v>
      </c>
      <c r="K174"/>
      <c r="L174">
        <v>9689</v>
      </c>
      <c r="M174">
        <v>3.036</v>
      </c>
      <c r="N174">
        <v>10.961</v>
      </c>
      <c r="O174">
        <v>7.9249999999999998</v>
      </c>
      <c r="P174"/>
      <c r="Q174">
        <v>0.89700000000000002</v>
      </c>
      <c r="R174">
        <v>1</v>
      </c>
      <c r="S174">
        <v>0</v>
      </c>
      <c r="T174">
        <v>0</v>
      </c>
      <c r="U174"/>
      <c r="V174">
        <v>0</v>
      </c>
      <c r="W174"/>
      <c r="X174"/>
      <c r="Y174" s="35">
        <v>44139</v>
      </c>
      <c r="Z174" s="34">
        <v>0.75888888888888895</v>
      </c>
      <c r="AA174"/>
      <c r="AB174" s="8">
        <v>1</v>
      </c>
      <c r="AC174" s="6"/>
      <c r="AD174" s="2">
        <v>9.5844567836788173</v>
      </c>
      <c r="AE174" s="2">
        <v>10.074284530116211</v>
      </c>
      <c r="AF174" s="2">
        <v>0.48982774643739369</v>
      </c>
      <c r="AG174" s="2">
        <v>0.87156261847207861</v>
      </c>
      <c r="AH174" s="6"/>
      <c r="AI174" s="6"/>
      <c r="AJ174" s="6">
        <v>2.1077874396682938</v>
      </c>
      <c r="AK174" s="6"/>
      <c r="AL174" s="6"/>
      <c r="AM174" s="6"/>
      <c r="AN174" s="6"/>
      <c r="AO174" s="6">
        <v>0.54342408082765625</v>
      </c>
      <c r="AP174" s="6"/>
      <c r="AQ174" s="6"/>
      <c r="AR174" s="6"/>
      <c r="AS174" s="6"/>
      <c r="AT174" s="6">
        <v>71.792061462472816</v>
      </c>
      <c r="AU174" s="6"/>
      <c r="AV174" s="6"/>
      <c r="AW174" s="6"/>
      <c r="AX174" s="6"/>
      <c r="AY174" s="6">
        <v>0.33015420481688218</v>
      </c>
      <c r="AZ174" s="6"/>
      <c r="BA174" s="6"/>
      <c r="BB174" s="6"/>
      <c r="BC174" s="6">
        <v>9.6865426483185022</v>
      </c>
      <c r="BD174" s="6">
        <v>10.046985660378311</v>
      </c>
      <c r="BE174" s="6">
        <v>0.36044301205981011</v>
      </c>
      <c r="BF174" s="6">
        <v>0.87300374776280254</v>
      </c>
      <c r="BG174" s="6"/>
      <c r="BH174" s="1">
        <v>143</v>
      </c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</row>
    <row r="175" spans="1:124" s="8" customFormat="1" ht="15.75" customHeight="1">
      <c r="A175">
        <v>35</v>
      </c>
      <c r="B175">
        <v>1</v>
      </c>
      <c r="C175" t="s">
        <v>35</v>
      </c>
      <c r="D175" t="s">
        <v>25</v>
      </c>
      <c r="E175"/>
      <c r="F175"/>
      <c r="G175">
        <v>0.5</v>
      </c>
      <c r="H175">
        <v>0.5</v>
      </c>
      <c r="I175">
        <v>3488</v>
      </c>
      <c r="J175">
        <v>12544</v>
      </c>
      <c r="K175"/>
      <c r="L175">
        <v>9720</v>
      </c>
      <c r="M175">
        <v>3.0910000000000002</v>
      </c>
      <c r="N175">
        <v>10.906000000000001</v>
      </c>
      <c r="O175">
        <v>7.8150000000000004</v>
      </c>
      <c r="P175"/>
      <c r="Q175">
        <v>0.90100000000000002</v>
      </c>
      <c r="R175">
        <v>1</v>
      </c>
      <c r="S175">
        <v>0</v>
      </c>
      <c r="T175">
        <v>0</v>
      </c>
      <c r="U175"/>
      <c r="V175">
        <v>0</v>
      </c>
      <c r="W175"/>
      <c r="X175"/>
      <c r="Y175" s="35">
        <v>44139</v>
      </c>
      <c r="Z175" s="34">
        <v>0.76539351851851845</v>
      </c>
      <c r="AA175"/>
      <c r="AB175" s="8">
        <v>1</v>
      </c>
      <c r="AC175" s="6"/>
      <c r="AD175" s="2">
        <v>9.7886285129581871</v>
      </c>
      <c r="AE175" s="2">
        <v>10.019686790640414</v>
      </c>
      <c r="AF175" s="2">
        <v>0.23105827768222653</v>
      </c>
      <c r="AG175" s="2">
        <v>0.87444487705352647</v>
      </c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1">
        <v>144</v>
      </c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</row>
    <row r="176" spans="1:124" s="8" customFormat="1" ht="15.75" customHeight="1">
      <c r="A176">
        <v>17</v>
      </c>
      <c r="B176">
        <v>1</v>
      </c>
      <c r="C176" t="s">
        <v>35</v>
      </c>
      <c r="D176" t="s">
        <v>25</v>
      </c>
      <c r="E176"/>
      <c r="F176"/>
      <c r="G176">
        <v>0.5</v>
      </c>
      <c r="H176">
        <v>0.5</v>
      </c>
      <c r="I176">
        <v>3503</v>
      </c>
      <c r="J176">
        <v>13563</v>
      </c>
      <c r="K176"/>
      <c r="L176">
        <v>9583</v>
      </c>
      <c r="M176">
        <v>3.1030000000000002</v>
      </c>
      <c r="N176">
        <v>11.769</v>
      </c>
      <c r="O176">
        <v>8.6660000000000004</v>
      </c>
      <c r="P176"/>
      <c r="Q176">
        <v>0.88600000000000001</v>
      </c>
      <c r="R176">
        <v>1</v>
      </c>
      <c r="S176">
        <v>0</v>
      </c>
      <c r="T176">
        <v>0</v>
      </c>
      <c r="U176"/>
      <c r="V176">
        <v>0</v>
      </c>
      <c r="W176"/>
      <c r="X176"/>
      <c r="Y176" s="35">
        <v>44144</v>
      </c>
      <c r="Z176" s="34">
        <v>0.59106481481481488</v>
      </c>
      <c r="AA176"/>
      <c r="AB176" s="8">
        <v>1</v>
      </c>
      <c r="AC176" s="6"/>
      <c r="AD176" s="2">
        <v>10.206363391098979</v>
      </c>
      <c r="AE176" s="2">
        <v>11.88824514600506</v>
      </c>
      <c r="AF176" s="2">
        <v>1.6818817549060814</v>
      </c>
      <c r="AG176" s="2">
        <v>0.83785798459560257</v>
      </c>
      <c r="AH176" s="6"/>
      <c r="AI176" s="6"/>
      <c r="AJ176" s="6">
        <v>3.6059968342803073</v>
      </c>
      <c r="AK176" s="6"/>
      <c r="AL176" s="6"/>
      <c r="AM176" s="6"/>
      <c r="AN176" s="6"/>
      <c r="AO176" s="6">
        <v>1.6662520728014205</v>
      </c>
      <c r="AP176" s="6"/>
      <c r="AQ176" s="6"/>
      <c r="AR176" s="6"/>
      <c r="AS176" s="6"/>
      <c r="AT176" s="6">
        <v>40.912979526512075</v>
      </c>
      <c r="AU176" s="6"/>
      <c r="AV176" s="6"/>
      <c r="AW176" s="6"/>
      <c r="AX176" s="6"/>
      <c r="AY176" s="6">
        <v>0.19292368044935176</v>
      </c>
      <c r="AZ176" s="6"/>
      <c r="BA176" s="6"/>
      <c r="BB176" s="6"/>
      <c r="BC176" s="6">
        <v>10.393762769310957</v>
      </c>
      <c r="BD176" s="6">
        <v>11.790019424482992</v>
      </c>
      <c r="BE176" s="6">
        <v>1.3962566551720332</v>
      </c>
      <c r="BF176" s="6">
        <v>0.83866697819612723</v>
      </c>
      <c r="BG176" s="6"/>
      <c r="BH176" s="1">
        <v>145</v>
      </c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</row>
    <row r="177" spans="1:124" s="8" customFormat="1" ht="15.75" customHeight="1">
      <c r="A177">
        <v>18</v>
      </c>
      <c r="B177">
        <v>1</v>
      </c>
      <c r="C177" t="s">
        <v>35</v>
      </c>
      <c r="D177" t="s">
        <v>25</v>
      </c>
      <c r="E177"/>
      <c r="F177"/>
      <c r="G177">
        <v>0.5</v>
      </c>
      <c r="H177">
        <v>0.5</v>
      </c>
      <c r="I177">
        <v>3631</v>
      </c>
      <c r="J177">
        <v>13342</v>
      </c>
      <c r="K177"/>
      <c r="L177">
        <v>9601</v>
      </c>
      <c r="M177">
        <v>3.2010000000000001</v>
      </c>
      <c r="N177">
        <v>11.582000000000001</v>
      </c>
      <c r="O177">
        <v>8.3810000000000002</v>
      </c>
      <c r="P177"/>
      <c r="Q177">
        <v>0.88800000000000001</v>
      </c>
      <c r="R177">
        <v>1</v>
      </c>
      <c r="S177">
        <v>0</v>
      </c>
      <c r="T177">
        <v>0</v>
      </c>
      <c r="U177"/>
      <c r="V177">
        <v>0</v>
      </c>
      <c r="W177"/>
      <c r="X177"/>
      <c r="Y177" s="35">
        <v>44144</v>
      </c>
      <c r="Z177" s="34">
        <v>0.59758101851851853</v>
      </c>
      <c r="AA177"/>
      <c r="AB177" s="8">
        <v>1</v>
      </c>
      <c r="AC177" s="6"/>
      <c r="AD177" s="2">
        <v>10.581162147522937</v>
      </c>
      <c r="AE177" s="2">
        <v>11.691793702960922</v>
      </c>
      <c r="AF177" s="2">
        <v>1.1106315554379851</v>
      </c>
      <c r="AG177" s="2">
        <v>0.8394759717966519</v>
      </c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1">
        <v>146</v>
      </c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</row>
    <row r="178" spans="1:124" s="8" customFormat="1" ht="15.75" customHeight="1">
      <c r="A178">
        <v>61</v>
      </c>
      <c r="B178">
        <v>1</v>
      </c>
      <c r="C178" t="s">
        <v>35</v>
      </c>
      <c r="D178" t="s">
        <v>25</v>
      </c>
      <c r="E178"/>
      <c r="F178"/>
      <c r="G178">
        <v>0.5</v>
      </c>
      <c r="H178">
        <v>0.5</v>
      </c>
      <c r="I178">
        <v>3720</v>
      </c>
      <c r="J178">
        <v>12147</v>
      </c>
      <c r="K178"/>
      <c r="L178">
        <v>9050</v>
      </c>
      <c r="M178">
        <v>3.2690000000000001</v>
      </c>
      <c r="N178">
        <v>10.569000000000001</v>
      </c>
      <c r="O178">
        <v>7.3</v>
      </c>
      <c r="P178"/>
      <c r="Q178">
        <v>0.83</v>
      </c>
      <c r="R178">
        <v>1</v>
      </c>
      <c r="S178">
        <v>0</v>
      </c>
      <c r="T178">
        <v>0</v>
      </c>
      <c r="U178"/>
      <c r="V178">
        <v>0</v>
      </c>
      <c r="W178"/>
      <c r="X178"/>
      <c r="Y178" s="35">
        <v>44144</v>
      </c>
      <c r="Z178" s="34">
        <v>0.92215277777777782</v>
      </c>
      <c r="AA178"/>
      <c r="AB178" s="8">
        <v>1</v>
      </c>
      <c r="AC178" s="6"/>
      <c r="AD178" s="2">
        <v>10.84176440784897</v>
      </c>
      <c r="AE178" s="2">
        <v>10.629533637631761</v>
      </c>
      <c r="AF178" s="2">
        <v>-0.21223077021720904</v>
      </c>
      <c r="AG178" s="2">
        <v>0.78994758580897451</v>
      </c>
      <c r="AH178" s="6"/>
      <c r="AI178" s="6"/>
      <c r="AJ178" s="6">
        <v>3.8409145066522914</v>
      </c>
      <c r="AK178" s="6"/>
      <c r="AL178" s="6"/>
      <c r="AM178" s="6"/>
      <c r="AN178" s="6"/>
      <c r="AO178" s="6">
        <v>0.58711044332246232</v>
      </c>
      <c r="AP178" s="6"/>
      <c r="AQ178" s="6"/>
      <c r="AR178" s="6"/>
      <c r="AS178" s="6"/>
      <c r="AT178" s="6">
        <v>106.84101468178412</v>
      </c>
      <c r="AU178" s="6"/>
      <c r="AV178" s="6"/>
      <c r="AW178" s="6"/>
      <c r="AX178" s="6"/>
      <c r="AY178" s="6">
        <v>0.63926106147947559</v>
      </c>
      <c r="AZ178" s="6"/>
      <c r="BA178" s="6"/>
      <c r="BB178" s="6"/>
      <c r="BC178" s="6">
        <v>11.054052765979726</v>
      </c>
      <c r="BD178" s="6">
        <v>10.598421418145133</v>
      </c>
      <c r="BE178" s="6">
        <v>-0.45563134783459347</v>
      </c>
      <c r="BF178" s="6">
        <v>0.78743071682956445</v>
      </c>
      <c r="BG178" s="6"/>
      <c r="BH178" s="1">
        <v>147</v>
      </c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</row>
    <row r="179" spans="1:124" s="8" customFormat="1" ht="15.75" customHeight="1">
      <c r="A179">
        <v>62</v>
      </c>
      <c r="B179">
        <v>1</v>
      </c>
      <c r="C179" t="s">
        <v>35</v>
      </c>
      <c r="D179" t="s">
        <v>25</v>
      </c>
      <c r="E179"/>
      <c r="F179"/>
      <c r="G179">
        <v>0.5</v>
      </c>
      <c r="H179">
        <v>0.5</v>
      </c>
      <c r="I179">
        <v>3865</v>
      </c>
      <c r="J179">
        <v>12077</v>
      </c>
      <c r="K179"/>
      <c r="L179">
        <v>8994</v>
      </c>
      <c r="M179">
        <v>3.38</v>
      </c>
      <c r="N179">
        <v>10.51</v>
      </c>
      <c r="O179">
        <v>7.13</v>
      </c>
      <c r="P179"/>
      <c r="Q179">
        <v>0.82499999999999996</v>
      </c>
      <c r="R179">
        <v>1</v>
      </c>
      <c r="S179">
        <v>0</v>
      </c>
      <c r="T179">
        <v>0</v>
      </c>
      <c r="U179"/>
      <c r="V179">
        <v>0</v>
      </c>
      <c r="W179"/>
      <c r="X179"/>
      <c r="Y179" s="35">
        <v>44144</v>
      </c>
      <c r="Z179" s="34">
        <v>0.92853009259259256</v>
      </c>
      <c r="AA179"/>
      <c r="AB179" s="8">
        <v>1</v>
      </c>
      <c r="AC179" s="6"/>
      <c r="AD179" s="2">
        <v>11.266341124110484</v>
      </c>
      <c r="AE179" s="2">
        <v>10.567309198658506</v>
      </c>
      <c r="AF179" s="2">
        <v>-0.6990319254519779</v>
      </c>
      <c r="AG179" s="2">
        <v>0.78491384785015439</v>
      </c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1">
        <v>148</v>
      </c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</row>
    <row r="180" spans="1:124" s="8" customFormat="1" ht="15.75" customHeight="1">
      <c r="A180">
        <v>108</v>
      </c>
      <c r="B180">
        <v>1</v>
      </c>
      <c r="C180" t="s">
        <v>35</v>
      </c>
      <c r="D180" t="s">
        <v>25</v>
      </c>
      <c r="E180"/>
      <c r="F180"/>
      <c r="G180">
        <v>0.5</v>
      </c>
      <c r="H180">
        <v>0.5</v>
      </c>
      <c r="I180">
        <v>3693</v>
      </c>
      <c r="J180">
        <v>11133</v>
      </c>
      <c r="K180"/>
      <c r="L180">
        <v>8368</v>
      </c>
      <c r="M180">
        <v>3.2480000000000002</v>
      </c>
      <c r="N180">
        <v>9.7100000000000009</v>
      </c>
      <c r="O180">
        <v>6.4619999999999997</v>
      </c>
      <c r="P180"/>
      <c r="Q180">
        <v>0.75900000000000001</v>
      </c>
      <c r="R180">
        <v>1</v>
      </c>
      <c r="S180">
        <v>0</v>
      </c>
      <c r="T180">
        <v>0</v>
      </c>
      <c r="U180"/>
      <c r="V180">
        <v>0</v>
      </c>
      <c r="W180"/>
      <c r="X180"/>
      <c r="Y180" s="35">
        <v>44145</v>
      </c>
      <c r="Z180" s="34">
        <v>0.27069444444444446</v>
      </c>
      <c r="AA180"/>
      <c r="AB180" s="8">
        <v>1</v>
      </c>
      <c r="AC180" s="6"/>
      <c r="AD180" s="2">
        <v>10.762705295165793</v>
      </c>
      <c r="AE180" s="2">
        <v>9.7281681930763089</v>
      </c>
      <c r="AF180" s="2">
        <v>-1.0345371020894838</v>
      </c>
      <c r="AG180" s="2">
        <v>0.72864384852477149</v>
      </c>
      <c r="AH180" s="6"/>
      <c r="AI180" s="6"/>
      <c r="AJ180" s="6">
        <v>6.3230399938527508</v>
      </c>
      <c r="AK180" s="6"/>
      <c r="AL180" s="6"/>
      <c r="AM180" s="6"/>
      <c r="AN180" s="6"/>
      <c r="AO180" s="6">
        <v>2.9109654347666849</v>
      </c>
      <c r="AP180" s="6"/>
      <c r="AQ180" s="6"/>
      <c r="AR180" s="6"/>
      <c r="AS180" s="6"/>
      <c r="AT180" s="6">
        <v>64.36493546523171</v>
      </c>
      <c r="AU180" s="6"/>
      <c r="AV180" s="6"/>
      <c r="AW180" s="6"/>
      <c r="AX180" s="6"/>
      <c r="AY180" s="6">
        <v>2.3211948788632397</v>
      </c>
      <c r="AZ180" s="6"/>
      <c r="BA180" s="6"/>
      <c r="BB180" s="6"/>
      <c r="BC180" s="6">
        <v>11.114079129313252</v>
      </c>
      <c r="BD180" s="6">
        <v>9.5886076656648633</v>
      </c>
      <c r="BE180" s="6">
        <v>-1.5254714636483895</v>
      </c>
      <c r="BF180" s="6">
        <v>0.72028424798601653</v>
      </c>
      <c r="BG180" s="6"/>
      <c r="BH180" s="1">
        <v>149</v>
      </c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</row>
    <row r="181" spans="1:124" s="8" customFormat="1" ht="15.75" customHeight="1">
      <c r="A181">
        <v>109</v>
      </c>
      <c r="B181">
        <v>1</v>
      </c>
      <c r="C181" t="s">
        <v>35</v>
      </c>
      <c r="D181" t="s">
        <v>25</v>
      </c>
      <c r="E181"/>
      <c r="F181"/>
      <c r="G181">
        <v>0.5</v>
      </c>
      <c r="H181">
        <v>0.5</v>
      </c>
      <c r="I181">
        <v>3933</v>
      </c>
      <c r="J181">
        <v>10819</v>
      </c>
      <c r="K181"/>
      <c r="L181">
        <v>8182</v>
      </c>
      <c r="M181">
        <v>3.4319999999999999</v>
      </c>
      <c r="N181">
        <v>9.4440000000000008</v>
      </c>
      <c r="O181">
        <v>6.0110000000000001</v>
      </c>
      <c r="P181"/>
      <c r="Q181">
        <v>0.74</v>
      </c>
      <c r="R181">
        <v>1</v>
      </c>
      <c r="S181">
        <v>0</v>
      </c>
      <c r="T181">
        <v>0</v>
      </c>
      <c r="U181"/>
      <c r="V181">
        <v>0</v>
      </c>
      <c r="W181"/>
      <c r="X181"/>
      <c r="Y181" s="35">
        <v>44145</v>
      </c>
      <c r="Z181" s="34">
        <v>0.27690972222222221</v>
      </c>
      <c r="AA181"/>
      <c r="AB181" s="8">
        <v>1</v>
      </c>
      <c r="AC181" s="6"/>
      <c r="AD181" s="2">
        <v>11.465452963460711</v>
      </c>
      <c r="AE181" s="2">
        <v>9.449047138253416</v>
      </c>
      <c r="AF181" s="2">
        <v>-2.0164058252072952</v>
      </c>
      <c r="AG181" s="2">
        <v>0.71192464744726147</v>
      </c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1">
        <v>150</v>
      </c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</row>
    <row r="182" spans="1:124" s="8" customFormat="1" ht="15.75" customHeight="1">
      <c r="A182">
        <v>18</v>
      </c>
      <c r="B182">
        <v>1</v>
      </c>
      <c r="C182" t="s">
        <v>35</v>
      </c>
      <c r="D182" t="s">
        <v>25</v>
      </c>
      <c r="E182"/>
      <c r="F182"/>
      <c r="G182">
        <v>0.5</v>
      </c>
      <c r="H182">
        <v>0.5</v>
      </c>
      <c r="I182">
        <v>6750</v>
      </c>
      <c r="J182">
        <v>11313</v>
      </c>
      <c r="K182"/>
      <c r="L182">
        <v>8593</v>
      </c>
      <c r="M182">
        <v>5.593</v>
      </c>
      <c r="N182">
        <v>9.8620000000000001</v>
      </c>
      <c r="O182">
        <v>4.2690000000000001</v>
      </c>
      <c r="P182"/>
      <c r="Q182">
        <v>0.78300000000000003</v>
      </c>
      <c r="R182">
        <v>1</v>
      </c>
      <c r="S182">
        <v>0</v>
      </c>
      <c r="T182">
        <v>0</v>
      </c>
      <c r="U182"/>
      <c r="V182">
        <v>0</v>
      </c>
      <c r="W182"/>
      <c r="X182"/>
      <c r="Y182" s="35">
        <v>44146</v>
      </c>
      <c r="Z182" s="34">
        <v>0.58971064814814811</v>
      </c>
      <c r="AA182"/>
      <c r="AB182" s="8">
        <v>1</v>
      </c>
      <c r="AC182" s="6"/>
      <c r="AD182" s="2">
        <v>10.335740674862286</v>
      </c>
      <c r="AE182" s="2">
        <v>11.036734183337783</v>
      </c>
      <c r="AF182" s="2">
        <v>0.7009935084754968</v>
      </c>
      <c r="AG182" s="2">
        <v>0.70508270461987599</v>
      </c>
      <c r="AH182" s="6"/>
      <c r="AI182" s="6"/>
      <c r="AJ182" s="6">
        <v>1.1401651848235212</v>
      </c>
      <c r="AK182" s="6"/>
      <c r="AL182" s="6"/>
      <c r="AM182" s="6"/>
      <c r="AN182" s="6"/>
      <c r="AO182" s="6">
        <v>0.2622644685703816</v>
      </c>
      <c r="AP182" s="6"/>
      <c r="AQ182" s="6"/>
      <c r="AR182" s="6"/>
      <c r="AS182" s="6"/>
      <c r="AT182" s="6">
        <v>13.644210744381292</v>
      </c>
      <c r="AU182" s="6"/>
      <c r="AV182" s="6"/>
      <c r="AW182" s="6"/>
      <c r="AX182" s="6"/>
      <c r="AY182" s="6">
        <v>0.24577228938699192</v>
      </c>
      <c r="AZ182" s="6"/>
      <c r="BA182" s="6"/>
      <c r="BB182" s="6"/>
      <c r="BC182" s="6">
        <v>10.395000764702928</v>
      </c>
      <c r="BD182" s="6">
        <v>11.051225902780002</v>
      </c>
      <c r="BE182" s="6">
        <v>0.65622513807707517</v>
      </c>
      <c r="BF182" s="6">
        <v>0.70421731910616248</v>
      </c>
      <c r="BG182" s="6"/>
      <c r="BH182" s="1">
        <v>151</v>
      </c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</row>
    <row r="183" spans="1:124" s="8" customFormat="1" ht="15.75" customHeight="1">
      <c r="A183">
        <v>19</v>
      </c>
      <c r="B183">
        <v>1</v>
      </c>
      <c r="C183" t="s">
        <v>35</v>
      </c>
      <c r="D183" t="s">
        <v>25</v>
      </c>
      <c r="E183"/>
      <c r="F183"/>
      <c r="G183">
        <v>0.5</v>
      </c>
      <c r="H183">
        <v>0.5</v>
      </c>
      <c r="I183">
        <v>6827</v>
      </c>
      <c r="J183">
        <v>11342</v>
      </c>
      <c r="K183"/>
      <c r="L183">
        <v>8572</v>
      </c>
      <c r="M183">
        <v>5.6520000000000001</v>
      </c>
      <c r="N183">
        <v>9.8879999999999999</v>
      </c>
      <c r="O183">
        <v>4.2350000000000003</v>
      </c>
      <c r="P183"/>
      <c r="Q183">
        <v>0.78100000000000003</v>
      </c>
      <c r="R183">
        <v>1</v>
      </c>
      <c r="S183">
        <v>0</v>
      </c>
      <c r="T183">
        <v>0</v>
      </c>
      <c r="U183"/>
      <c r="V183">
        <v>0</v>
      </c>
      <c r="W183"/>
      <c r="X183"/>
      <c r="Y183" s="35">
        <v>44146</v>
      </c>
      <c r="Z183" s="34">
        <v>0.59590277777777778</v>
      </c>
      <c r="AA183"/>
      <c r="AB183" s="8">
        <v>1</v>
      </c>
      <c r="AC183" s="6"/>
      <c r="AD183" s="2">
        <v>10.454260854543568</v>
      </c>
      <c r="AE183" s="2">
        <v>11.065717622222222</v>
      </c>
      <c r="AF183" s="2">
        <v>0.61145676767865353</v>
      </c>
      <c r="AG183" s="2">
        <v>0.70335193359244907</v>
      </c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1">
        <v>152</v>
      </c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</row>
    <row r="184" spans="1:124" s="8" customFormat="1" ht="15.75" customHeight="1">
      <c r="A184">
        <v>61</v>
      </c>
      <c r="B184">
        <v>1</v>
      </c>
      <c r="C184" t="s">
        <v>35</v>
      </c>
      <c r="D184" t="s">
        <v>25</v>
      </c>
      <c r="E184"/>
      <c r="F184"/>
      <c r="G184">
        <v>0.5</v>
      </c>
      <c r="H184">
        <v>0.5</v>
      </c>
      <c r="I184">
        <v>5918</v>
      </c>
      <c r="J184">
        <v>10944</v>
      </c>
      <c r="K184"/>
      <c r="L184">
        <v>8318</v>
      </c>
      <c r="M184">
        <v>4.9550000000000001</v>
      </c>
      <c r="N184">
        <v>9.5500000000000007</v>
      </c>
      <c r="O184">
        <v>4.5949999999999998</v>
      </c>
      <c r="P184"/>
      <c r="Q184">
        <v>0.754</v>
      </c>
      <c r="R184">
        <v>1</v>
      </c>
      <c r="S184">
        <v>0</v>
      </c>
      <c r="T184">
        <v>0</v>
      </c>
      <c r="U184"/>
      <c r="V184">
        <v>0</v>
      </c>
      <c r="W184"/>
      <c r="X184"/>
      <c r="Y184" s="35">
        <v>44146</v>
      </c>
      <c r="Z184" s="34">
        <v>0.90028935185185188</v>
      </c>
      <c r="AA184"/>
      <c r="AB184" s="8">
        <v>1</v>
      </c>
      <c r="AC184" s="6"/>
      <c r="AD184" s="2">
        <v>9.0551070450593514</v>
      </c>
      <c r="AE184" s="2">
        <v>10.667944909256502</v>
      </c>
      <c r="AF184" s="2">
        <v>1.6128378641971501</v>
      </c>
      <c r="AG184" s="2">
        <v>0.68241784592738031</v>
      </c>
      <c r="AH184" s="6"/>
      <c r="AI184" s="6"/>
      <c r="AJ184" s="6">
        <v>1.9525636763587937</v>
      </c>
      <c r="AK184" s="6"/>
      <c r="AL184" s="6"/>
      <c r="AM184" s="6"/>
      <c r="AN184" s="6"/>
      <c r="AO184" s="6">
        <v>0.54190208518081173</v>
      </c>
      <c r="AP184" s="6"/>
      <c r="AQ184" s="6"/>
      <c r="AR184" s="6"/>
      <c r="AS184" s="6"/>
      <c r="AT184" s="6">
        <v>7.7667892063431987</v>
      </c>
      <c r="AU184" s="6"/>
      <c r="AV184" s="6"/>
      <c r="AW184" s="6"/>
      <c r="AX184" s="6"/>
      <c r="AY184" s="6">
        <v>0.16922530079416681</v>
      </c>
      <c r="AZ184" s="6"/>
      <c r="BA184" s="6"/>
      <c r="BB184" s="6"/>
      <c r="BC184" s="6">
        <v>9.144381985598498</v>
      </c>
      <c r="BD184" s="6">
        <v>10.696928348140938</v>
      </c>
      <c r="BE184" s="6">
        <v>1.5525463625424401</v>
      </c>
      <c r="BF184" s="6">
        <v>0.68184092225157134</v>
      </c>
      <c r="BG184" s="6"/>
      <c r="BH184" s="1">
        <v>153</v>
      </c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</row>
    <row r="185" spans="1:124" s="8" customFormat="1" ht="15.75" customHeight="1">
      <c r="A185">
        <v>62</v>
      </c>
      <c r="B185">
        <v>1</v>
      </c>
      <c r="C185" t="s">
        <v>35</v>
      </c>
      <c r="D185" t="s">
        <v>25</v>
      </c>
      <c r="E185"/>
      <c r="F185"/>
      <c r="G185">
        <v>0.5</v>
      </c>
      <c r="H185">
        <v>0.5</v>
      </c>
      <c r="I185">
        <v>6034</v>
      </c>
      <c r="J185">
        <v>11002</v>
      </c>
      <c r="K185"/>
      <c r="L185">
        <v>8304</v>
      </c>
      <c r="M185">
        <v>5.0439999999999996</v>
      </c>
      <c r="N185">
        <v>9.5990000000000002</v>
      </c>
      <c r="O185">
        <v>4.5549999999999997</v>
      </c>
      <c r="P185"/>
      <c r="Q185">
        <v>0.753</v>
      </c>
      <c r="R185">
        <v>1</v>
      </c>
      <c r="S185">
        <v>0</v>
      </c>
      <c r="T185">
        <v>0</v>
      </c>
      <c r="U185"/>
      <c r="V185">
        <v>0</v>
      </c>
      <c r="W185"/>
      <c r="X185"/>
      <c r="Y185" s="35">
        <v>44146</v>
      </c>
      <c r="Z185" s="34">
        <v>0.90638888888888891</v>
      </c>
      <c r="AA185"/>
      <c r="AB185" s="8">
        <v>1</v>
      </c>
      <c r="AC185" s="6"/>
      <c r="AD185" s="2">
        <v>9.2336569261376447</v>
      </c>
      <c r="AE185" s="2">
        <v>10.725911787025375</v>
      </c>
      <c r="AF185" s="2">
        <v>1.49225486088773</v>
      </c>
      <c r="AG185" s="2">
        <v>0.68126399857576236</v>
      </c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1">
        <v>154</v>
      </c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</row>
    <row r="186" spans="1:124" s="8" customFormat="1" ht="15.75" customHeight="1">
      <c r="A186">
        <v>108</v>
      </c>
      <c r="B186">
        <v>1</v>
      </c>
      <c r="C186" t="s">
        <v>35</v>
      </c>
      <c r="D186" t="s">
        <v>25</v>
      </c>
      <c r="E186"/>
      <c r="F186"/>
      <c r="G186">
        <v>0.5</v>
      </c>
      <c r="H186">
        <v>0.5</v>
      </c>
      <c r="I186">
        <v>4888</v>
      </c>
      <c r="J186">
        <v>11332</v>
      </c>
      <c r="K186"/>
      <c r="L186">
        <v>8386</v>
      </c>
      <c r="M186">
        <v>4.165</v>
      </c>
      <c r="N186">
        <v>9.8789999999999996</v>
      </c>
      <c r="O186">
        <v>5.7140000000000004</v>
      </c>
      <c r="P186"/>
      <c r="Q186">
        <v>0.76100000000000001</v>
      </c>
      <c r="R186">
        <v>1</v>
      </c>
      <c r="S186">
        <v>0</v>
      </c>
      <c r="T186">
        <v>0</v>
      </c>
      <c r="U186"/>
      <c r="V186">
        <v>0</v>
      </c>
      <c r="W186"/>
      <c r="X186"/>
      <c r="Y186" s="35">
        <v>44147</v>
      </c>
      <c r="Z186" s="34">
        <v>0.23672453703703702</v>
      </c>
      <c r="AA186"/>
      <c r="AB186" s="8">
        <v>1</v>
      </c>
      <c r="AC186" s="6"/>
      <c r="AD186" s="2">
        <v>7.4697072389331218</v>
      </c>
      <c r="AE186" s="2">
        <v>11.055723332951725</v>
      </c>
      <c r="AF186" s="2">
        <v>3.5860160940186034</v>
      </c>
      <c r="AG186" s="2">
        <v>0.68802224734952466</v>
      </c>
      <c r="AH186" s="6"/>
      <c r="AI186" s="6"/>
      <c r="AJ186" s="6">
        <v>1.9184035996187931</v>
      </c>
      <c r="AK186" s="6"/>
      <c r="AL186" s="6"/>
      <c r="AM186" s="6"/>
      <c r="AN186" s="6"/>
      <c r="AO186" s="6">
        <v>4.5209834627126286E-2</v>
      </c>
      <c r="AP186" s="6"/>
      <c r="AQ186" s="6"/>
      <c r="AR186" s="6"/>
      <c r="AS186" s="6"/>
      <c r="AT186" s="6">
        <v>4.2630788369918156</v>
      </c>
      <c r="AU186" s="6"/>
      <c r="AV186" s="6"/>
      <c r="AW186" s="6"/>
      <c r="AX186" s="6"/>
      <c r="AY186" s="6">
        <v>1.6277560490168452</v>
      </c>
      <c r="AZ186" s="6"/>
      <c r="BA186" s="6"/>
      <c r="BB186" s="6"/>
      <c r="BC186" s="6">
        <v>7.5420507252320856</v>
      </c>
      <c r="BD186" s="6">
        <v>11.053224760634102</v>
      </c>
      <c r="BE186" s="6">
        <v>3.511174035402016</v>
      </c>
      <c r="BF186" s="6">
        <v>0.69366785760565541</v>
      </c>
      <c r="BG186" s="6"/>
      <c r="BH186" s="1">
        <v>155</v>
      </c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</row>
    <row r="187" spans="1:124" s="8" customFormat="1" ht="15.75" customHeight="1">
      <c r="A187">
        <v>109</v>
      </c>
      <c r="B187">
        <v>1</v>
      </c>
      <c r="C187" t="s">
        <v>35</v>
      </c>
      <c r="D187" t="s">
        <v>25</v>
      </c>
      <c r="E187"/>
      <c r="F187"/>
      <c r="G187">
        <v>0.5</v>
      </c>
      <c r="H187">
        <v>0.5</v>
      </c>
      <c r="I187">
        <v>4982</v>
      </c>
      <c r="J187">
        <v>11327</v>
      </c>
      <c r="K187"/>
      <c r="L187">
        <v>8523</v>
      </c>
      <c r="M187">
        <v>4.2370000000000001</v>
      </c>
      <c r="N187">
        <v>9.875</v>
      </c>
      <c r="O187">
        <v>5.6379999999999999</v>
      </c>
      <c r="P187"/>
      <c r="Q187">
        <v>0.77500000000000002</v>
      </c>
      <c r="R187">
        <v>1</v>
      </c>
      <c r="S187">
        <v>0</v>
      </c>
      <c r="T187">
        <v>0</v>
      </c>
      <c r="U187"/>
      <c r="V187">
        <v>0</v>
      </c>
      <c r="W187"/>
      <c r="X187"/>
      <c r="Y187" s="35">
        <v>44147</v>
      </c>
      <c r="Z187" s="34">
        <v>0.24282407407407405</v>
      </c>
      <c r="AA187"/>
      <c r="AB187" s="8">
        <v>1</v>
      </c>
      <c r="AC187" s="6"/>
      <c r="AD187" s="2">
        <v>7.6143942115310495</v>
      </c>
      <c r="AE187" s="2">
        <v>11.050726188316478</v>
      </c>
      <c r="AF187" s="2">
        <v>3.4363319767854286</v>
      </c>
      <c r="AG187" s="2">
        <v>0.69931346786178628</v>
      </c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1">
        <v>156</v>
      </c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</row>
    <row r="188" spans="1:124" s="8" customFormat="1" ht="15.75" customHeight="1">
      <c r="A188">
        <v>18</v>
      </c>
      <c r="B188">
        <v>1</v>
      </c>
      <c r="C188" t="s">
        <v>35</v>
      </c>
      <c r="D188" t="s">
        <v>25</v>
      </c>
      <c r="E188"/>
      <c r="F188"/>
      <c r="G188">
        <v>0.5</v>
      </c>
      <c r="H188">
        <v>0.5</v>
      </c>
      <c r="I188">
        <v>7437</v>
      </c>
      <c r="J188">
        <v>11127</v>
      </c>
      <c r="K188"/>
      <c r="L188">
        <v>8107</v>
      </c>
      <c r="M188">
        <v>6.12</v>
      </c>
      <c r="N188">
        <v>9.7050000000000001</v>
      </c>
      <c r="O188">
        <v>3.585</v>
      </c>
      <c r="P188"/>
      <c r="Q188">
        <v>0.73199999999999998</v>
      </c>
      <c r="R188">
        <v>1</v>
      </c>
      <c r="S188">
        <v>0</v>
      </c>
      <c r="T188">
        <v>0</v>
      </c>
      <c r="U188"/>
      <c r="V188">
        <v>0</v>
      </c>
      <c r="W188"/>
      <c r="X188"/>
      <c r="Y188" s="35">
        <v>44147</v>
      </c>
      <c r="Z188" s="34">
        <v>0.68228009259259259</v>
      </c>
      <c r="AA188"/>
      <c r="AB188" s="8">
        <v>1</v>
      </c>
      <c r="AC188" s="6"/>
      <c r="AD188" s="2">
        <v>11.107604360139998</v>
      </c>
      <c r="AE188" s="2">
        <v>11.476393010602106</v>
      </c>
      <c r="AF188" s="2">
        <v>0.36878865046210763</v>
      </c>
      <c r="AG188" s="2">
        <v>0.72442556956558302</v>
      </c>
      <c r="AH188" s="6"/>
      <c r="AI188" s="6"/>
      <c r="AJ188" s="6">
        <v>0.27848929910681236</v>
      </c>
      <c r="AK188" s="6"/>
      <c r="AL188" s="6"/>
      <c r="AM188" s="6"/>
      <c r="AN188" s="6"/>
      <c r="AO188" s="6">
        <v>0.10315644530618386</v>
      </c>
      <c r="AP188" s="6"/>
      <c r="AQ188" s="6"/>
      <c r="AR188" s="6"/>
      <c r="AS188" s="6"/>
      <c r="AT188" s="6">
        <v>12.323293570082207</v>
      </c>
      <c r="AU188" s="6"/>
      <c r="AV188" s="6"/>
      <c r="AW188" s="6"/>
      <c r="AX188" s="6"/>
      <c r="AY188" s="6">
        <v>2.4339581870814126</v>
      </c>
      <c r="AZ188" s="6"/>
      <c r="BA188" s="6"/>
      <c r="BB188" s="6"/>
      <c r="BC188" s="6">
        <v>11.123092671549998</v>
      </c>
      <c r="BD188" s="6">
        <v>11.470476742568453</v>
      </c>
      <c r="BE188" s="6">
        <v>0.34738407101845414</v>
      </c>
      <c r="BF188" s="6">
        <v>0.73335028926839974</v>
      </c>
      <c r="BG188" s="6"/>
      <c r="BH188" s="1">
        <v>157</v>
      </c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</row>
    <row r="189" spans="1:124" s="8" customFormat="1" ht="15.75" customHeight="1">
      <c r="A189">
        <v>19</v>
      </c>
      <c r="B189">
        <v>1</v>
      </c>
      <c r="C189" t="s">
        <v>35</v>
      </c>
      <c r="D189" t="s">
        <v>25</v>
      </c>
      <c r="E189"/>
      <c r="F189"/>
      <c r="G189">
        <v>0.5</v>
      </c>
      <c r="H189">
        <v>0.5</v>
      </c>
      <c r="I189">
        <v>7554</v>
      </c>
      <c r="J189">
        <v>11116</v>
      </c>
      <c r="K189"/>
      <c r="L189">
        <v>8308</v>
      </c>
      <c r="M189">
        <v>6.21</v>
      </c>
      <c r="N189">
        <v>9.6959999999999997</v>
      </c>
      <c r="O189">
        <v>3.4849999999999999</v>
      </c>
      <c r="P189"/>
      <c r="Q189">
        <v>0.753</v>
      </c>
      <c r="R189">
        <v>1</v>
      </c>
      <c r="S189">
        <v>0</v>
      </c>
      <c r="T189">
        <v>0</v>
      </c>
      <c r="U189"/>
      <c r="V189">
        <v>0</v>
      </c>
      <c r="W189"/>
      <c r="X189"/>
      <c r="Y189" s="35">
        <v>44147</v>
      </c>
      <c r="Z189" s="34">
        <v>0.6884837962962963</v>
      </c>
      <c r="AA189"/>
      <c r="AB189" s="8">
        <v>1</v>
      </c>
      <c r="AC189" s="6"/>
      <c r="AD189" s="2">
        <v>11.138580982959999</v>
      </c>
      <c r="AE189" s="2">
        <v>11.4645604745348</v>
      </c>
      <c r="AF189" s="2">
        <v>0.32597949157480066</v>
      </c>
      <c r="AG189" s="2">
        <v>0.74227500897121645</v>
      </c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1">
        <v>158</v>
      </c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</row>
    <row r="190" spans="1:124" s="8" customFormat="1" ht="15.75" customHeight="1">
      <c r="A190">
        <v>61</v>
      </c>
      <c r="B190">
        <v>1</v>
      </c>
      <c r="C190" t="s">
        <v>35</v>
      </c>
      <c r="D190" t="s">
        <v>25</v>
      </c>
      <c r="E190"/>
      <c r="F190"/>
      <c r="G190">
        <v>0.5</v>
      </c>
      <c r="H190">
        <v>0.5</v>
      </c>
      <c r="I190">
        <v>7096</v>
      </c>
      <c r="J190">
        <v>10525</v>
      </c>
      <c r="K190"/>
      <c r="L190">
        <v>8422</v>
      </c>
      <c r="M190">
        <v>5.859</v>
      </c>
      <c r="N190">
        <v>9.1950000000000003</v>
      </c>
      <c r="O190">
        <v>3.3359999999999999</v>
      </c>
      <c r="P190"/>
      <c r="Q190">
        <v>0.76500000000000001</v>
      </c>
      <c r="R190">
        <v>1</v>
      </c>
      <c r="S190">
        <v>0</v>
      </c>
      <c r="T190">
        <v>0</v>
      </c>
      <c r="U190"/>
      <c r="V190">
        <v>0</v>
      </c>
      <c r="W190"/>
      <c r="X190"/>
      <c r="Y190" s="35">
        <v>44147</v>
      </c>
      <c r="Z190" s="34">
        <v>0.99250000000000005</v>
      </c>
      <c r="AA190"/>
      <c r="AB190" s="8">
        <v>1</v>
      </c>
      <c r="AC190" s="6"/>
      <c r="AD190" s="2">
        <v>10.992030600959998</v>
      </c>
      <c r="AE190" s="2">
        <v>10.828830582191332</v>
      </c>
      <c r="AF190" s="2">
        <v>-0.16320001876866641</v>
      </c>
      <c r="AG190" s="2">
        <v>0.75239857161918755</v>
      </c>
      <c r="AH190" s="6"/>
      <c r="AI190" s="6"/>
      <c r="AJ190" s="6">
        <v>0.48776722601858807</v>
      </c>
      <c r="AK190" s="6"/>
      <c r="AL190" s="6"/>
      <c r="AM190" s="6"/>
      <c r="AN190" s="6"/>
      <c r="AO190" s="6">
        <v>0.53497576793151458</v>
      </c>
      <c r="AP190" s="6"/>
      <c r="AQ190" s="6"/>
      <c r="AR190" s="6"/>
      <c r="AS190" s="6"/>
      <c r="AT190" s="6">
        <v>2.6953972145853546</v>
      </c>
      <c r="AU190" s="6"/>
      <c r="AV190" s="6"/>
      <c r="AW190" s="6"/>
      <c r="AX190" s="6"/>
      <c r="AY190" s="6">
        <v>0.72909839239171936</v>
      </c>
      <c r="AZ190" s="6"/>
      <c r="BA190" s="6"/>
      <c r="BB190" s="6"/>
      <c r="BC190" s="6">
        <v>11.018903901909997</v>
      </c>
      <c r="BD190" s="6">
        <v>10.857874079811085</v>
      </c>
      <c r="BE190" s="6">
        <v>-0.16102982209891348</v>
      </c>
      <c r="BF190" s="6">
        <v>0.75515147023398677</v>
      </c>
      <c r="BG190" s="6"/>
      <c r="BH190" s="1">
        <v>159</v>
      </c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</row>
    <row r="191" spans="1:124" s="8" customFormat="1" ht="15.75" customHeight="1">
      <c r="A191">
        <v>62</v>
      </c>
      <c r="B191">
        <v>1</v>
      </c>
      <c r="C191" t="s">
        <v>35</v>
      </c>
      <c r="D191" t="s">
        <v>25</v>
      </c>
      <c r="E191"/>
      <c r="F191"/>
      <c r="G191">
        <v>0.5</v>
      </c>
      <c r="H191">
        <v>0.5</v>
      </c>
      <c r="I191">
        <v>7241</v>
      </c>
      <c r="J191">
        <v>10579</v>
      </c>
      <c r="K191"/>
      <c r="L191">
        <v>8484</v>
      </c>
      <c r="M191">
        <v>5.97</v>
      </c>
      <c r="N191">
        <v>9.2409999999999997</v>
      </c>
      <c r="O191">
        <v>3.2709999999999999</v>
      </c>
      <c r="P191"/>
      <c r="Q191">
        <v>0.77100000000000002</v>
      </c>
      <c r="R191">
        <v>1</v>
      </c>
      <c r="S191">
        <v>0</v>
      </c>
      <c r="T191">
        <v>0</v>
      </c>
      <c r="U191"/>
      <c r="V191">
        <v>0</v>
      </c>
      <c r="W191"/>
      <c r="X191"/>
      <c r="Y191" s="35">
        <v>44147</v>
      </c>
      <c r="Z191" s="34">
        <v>0.99868055555555557</v>
      </c>
      <c r="AA191"/>
      <c r="AB191" s="8">
        <v>1</v>
      </c>
      <c r="AC191" s="6"/>
      <c r="AD191" s="2">
        <v>11.045777202859998</v>
      </c>
      <c r="AE191" s="2">
        <v>10.886917577430838</v>
      </c>
      <c r="AF191" s="2">
        <v>-0.15885962542916054</v>
      </c>
      <c r="AG191" s="2">
        <v>0.75790436884878598</v>
      </c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1">
        <v>160</v>
      </c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</row>
    <row r="192" spans="1:124" s="8" customFormat="1" ht="15.75" customHeight="1">
      <c r="A192">
        <v>108</v>
      </c>
      <c r="B192">
        <v>1</v>
      </c>
      <c r="C192" t="s">
        <v>35</v>
      </c>
      <c r="D192" t="s">
        <v>25</v>
      </c>
      <c r="E192"/>
      <c r="F192"/>
      <c r="G192">
        <v>0.5</v>
      </c>
      <c r="H192">
        <v>0.5</v>
      </c>
      <c r="I192">
        <v>6992</v>
      </c>
      <c r="J192">
        <v>10389</v>
      </c>
      <c r="K192"/>
      <c r="L192">
        <v>8100</v>
      </c>
      <c r="M192">
        <v>5.7789999999999999</v>
      </c>
      <c r="N192">
        <v>9.08</v>
      </c>
      <c r="O192">
        <v>3.3</v>
      </c>
      <c r="P192"/>
      <c r="Q192">
        <v>0.73099999999999998</v>
      </c>
      <c r="R192">
        <v>1</v>
      </c>
      <c r="S192">
        <v>0</v>
      </c>
      <c r="T192">
        <v>0</v>
      </c>
      <c r="U192"/>
      <c r="V192">
        <v>0</v>
      </c>
      <c r="W192"/>
      <c r="X192"/>
      <c r="Y192" s="35">
        <v>44148</v>
      </c>
      <c r="Z192" s="34">
        <v>0.3307060185185185</v>
      </c>
      <c r="AA192"/>
      <c r="AB192" s="8">
        <v>1</v>
      </c>
      <c r="AC192" s="6"/>
      <c r="AD192" s="2">
        <v>10.949287715839999</v>
      </c>
      <c r="AE192" s="2">
        <v>10.682537408995541</v>
      </c>
      <c r="AF192" s="2">
        <v>-0.26675030684445744</v>
      </c>
      <c r="AG192" s="2">
        <v>0.72380394729772524</v>
      </c>
      <c r="AH192" s="6"/>
      <c r="AI192" s="6"/>
      <c r="AJ192" s="6">
        <v>0.19520337663194959</v>
      </c>
      <c r="AK192" s="6"/>
      <c r="AL192" s="6"/>
      <c r="AM192" s="6"/>
      <c r="AN192" s="6"/>
      <c r="AO192" s="6">
        <v>0.56231024412901676</v>
      </c>
      <c r="AP192" s="6"/>
      <c r="AQ192" s="6"/>
      <c r="AR192" s="6"/>
      <c r="AS192" s="6"/>
      <c r="AT192" s="6">
        <v>36.109383199556476</v>
      </c>
      <c r="AU192" s="6"/>
      <c r="AV192" s="6"/>
      <c r="AW192" s="6"/>
      <c r="AX192" s="6"/>
      <c r="AY192" s="6">
        <v>4.908786543494699E-2</v>
      </c>
      <c r="AZ192" s="6"/>
      <c r="BA192" s="6"/>
      <c r="BB192" s="6"/>
      <c r="BC192" s="6">
        <v>10.938611446389999</v>
      </c>
      <c r="BD192" s="6">
        <v>10.712656591712321</v>
      </c>
      <c r="BE192" s="6">
        <v>-0.22595485467767595</v>
      </c>
      <c r="BF192" s="6">
        <v>0.72362634093548017</v>
      </c>
      <c r="BG192" s="6"/>
      <c r="BH192" s="1">
        <v>161</v>
      </c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</row>
    <row r="193" spans="1:124" s="8" customFormat="1" ht="15.75" customHeight="1">
      <c r="A193">
        <v>109</v>
      </c>
      <c r="B193">
        <v>1</v>
      </c>
      <c r="C193" t="s">
        <v>35</v>
      </c>
      <c r="D193" t="s">
        <v>25</v>
      </c>
      <c r="E193"/>
      <c r="F193"/>
      <c r="G193">
        <v>0.5</v>
      </c>
      <c r="H193">
        <v>0.5</v>
      </c>
      <c r="I193">
        <v>6943</v>
      </c>
      <c r="J193">
        <v>10445</v>
      </c>
      <c r="K193"/>
      <c r="L193">
        <v>8096</v>
      </c>
      <c r="M193">
        <v>5.7409999999999997</v>
      </c>
      <c r="N193">
        <v>9.1270000000000007</v>
      </c>
      <c r="O193">
        <v>3.3860000000000001</v>
      </c>
      <c r="P193"/>
      <c r="Q193">
        <v>0.73099999999999998</v>
      </c>
      <c r="R193">
        <v>1</v>
      </c>
      <c r="S193">
        <v>0</v>
      </c>
      <c r="T193">
        <v>0</v>
      </c>
      <c r="U193"/>
      <c r="V193">
        <v>0</v>
      </c>
      <c r="W193"/>
      <c r="X193"/>
      <c r="Y193" s="35">
        <v>44148</v>
      </c>
      <c r="Z193" s="34">
        <v>0.33695601851851853</v>
      </c>
      <c r="AA193"/>
      <c r="AB193" s="8">
        <v>1</v>
      </c>
      <c r="AC193" s="6"/>
      <c r="AD193" s="14">
        <v>10.927935176939997</v>
      </c>
      <c r="AE193" s="6">
        <v>10.742775774429102</v>
      </c>
      <c r="AF193" s="6">
        <v>-0.18515940251089447</v>
      </c>
      <c r="AG193" s="6">
        <v>0.723448734573235</v>
      </c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1">
        <v>162</v>
      </c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</row>
    <row r="194" spans="1:124" s="8" customFormat="1" ht="15.75" customHeight="1">
      <c r="A194">
        <v>18</v>
      </c>
      <c r="B194">
        <v>1</v>
      </c>
      <c r="C194" t="s">
        <v>35</v>
      </c>
      <c r="D194" t="s">
        <v>25</v>
      </c>
      <c r="E194"/>
      <c r="F194"/>
      <c r="G194">
        <v>0.5</v>
      </c>
      <c r="H194">
        <v>0.5</v>
      </c>
      <c r="I194">
        <v>2208</v>
      </c>
      <c r="J194">
        <v>17865</v>
      </c>
      <c r="K194"/>
      <c r="L194">
        <v>13110</v>
      </c>
      <c r="M194">
        <v>2.109</v>
      </c>
      <c r="N194">
        <v>15.413</v>
      </c>
      <c r="O194">
        <v>13.305</v>
      </c>
      <c r="P194"/>
      <c r="Q194">
        <v>1.2549999999999999</v>
      </c>
      <c r="R194">
        <v>1</v>
      </c>
      <c r="S194">
        <v>0</v>
      </c>
      <c r="T194">
        <v>0</v>
      </c>
      <c r="U194"/>
      <c r="V194">
        <v>0</v>
      </c>
      <c r="W194"/>
      <c r="X194"/>
      <c r="Y194" s="35">
        <v>44152</v>
      </c>
      <c r="Z194" s="34">
        <v>0.66047453703703707</v>
      </c>
      <c r="AA194"/>
      <c r="AB194" s="8">
        <v>1</v>
      </c>
      <c r="AC194" s="6"/>
      <c r="AD194" s="14">
        <v>8.2391141595780368</v>
      </c>
      <c r="AE194" s="6">
        <v>11.821957394186448</v>
      </c>
      <c r="AF194" s="6">
        <v>3.5828432346084114</v>
      </c>
      <c r="AG194" s="6">
        <v>0.7752011539615965</v>
      </c>
      <c r="AH194" s="6"/>
      <c r="AI194" s="6"/>
      <c r="AJ194" s="6">
        <v>1.2636271872933171</v>
      </c>
      <c r="AK194" s="6"/>
      <c r="AL194" s="6"/>
      <c r="AM194" s="6"/>
      <c r="AN194" s="6"/>
      <c r="AO194" s="6">
        <v>1.0464226295977206</v>
      </c>
      <c r="AP194" s="6"/>
      <c r="AQ194" s="6"/>
      <c r="AR194" s="6"/>
      <c r="AS194" s="6"/>
      <c r="AT194" s="6">
        <v>0.54513276051824222</v>
      </c>
      <c r="AU194" s="6"/>
      <c r="AV194" s="6"/>
      <c r="AW194" s="6"/>
      <c r="AX194" s="6"/>
      <c r="AY194" s="6">
        <v>1.7325734730450937</v>
      </c>
      <c r="AZ194" s="6"/>
      <c r="BA194" s="6"/>
      <c r="BB194" s="6"/>
      <c r="BC194" s="6">
        <v>8.2915009899498884</v>
      </c>
      <c r="BD194" s="6">
        <v>11.884136541236343</v>
      </c>
      <c r="BE194" s="6">
        <v>3.5926355512864552</v>
      </c>
      <c r="BF194" s="6">
        <v>0.78197530228820122</v>
      </c>
      <c r="BG194" s="6"/>
      <c r="BH194" s="1">
        <v>163</v>
      </c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</row>
    <row r="195" spans="1:124" s="8" customFormat="1" ht="15.75" customHeight="1">
      <c r="A195">
        <v>19</v>
      </c>
      <c r="B195">
        <v>1</v>
      </c>
      <c r="C195" t="s">
        <v>35</v>
      </c>
      <c r="D195" t="s">
        <v>25</v>
      </c>
      <c r="E195"/>
      <c r="F195"/>
      <c r="G195">
        <v>0.5</v>
      </c>
      <c r="H195">
        <v>0.5</v>
      </c>
      <c r="I195">
        <v>2236</v>
      </c>
      <c r="J195">
        <v>18058</v>
      </c>
      <c r="K195"/>
      <c r="L195">
        <v>13346</v>
      </c>
      <c r="M195">
        <v>2.1309999999999998</v>
      </c>
      <c r="N195">
        <v>15.577</v>
      </c>
      <c r="O195">
        <v>13.446999999999999</v>
      </c>
      <c r="P195"/>
      <c r="Q195">
        <v>1.28</v>
      </c>
      <c r="R195">
        <v>1</v>
      </c>
      <c r="S195">
        <v>0</v>
      </c>
      <c r="T195">
        <v>0</v>
      </c>
      <c r="U195"/>
      <c r="V195">
        <v>0</v>
      </c>
      <c r="W195"/>
      <c r="X195"/>
      <c r="Y195" s="35">
        <v>44152</v>
      </c>
      <c r="Z195" s="34">
        <v>0.66759259259259263</v>
      </c>
      <c r="AA195"/>
      <c r="AB195" s="8">
        <v>1</v>
      </c>
      <c r="AC195" s="6"/>
      <c r="AD195" s="14">
        <v>8.3438878203217381</v>
      </c>
      <c r="AE195" s="6">
        <v>11.946315688286237</v>
      </c>
      <c r="AF195" s="6">
        <v>3.602427867964499</v>
      </c>
      <c r="AG195" s="6">
        <v>0.78874945061480606</v>
      </c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1">
        <v>164</v>
      </c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</row>
    <row r="196" spans="1:124" s="8" customFormat="1" ht="15.75" customHeight="1">
      <c r="A196">
        <v>61</v>
      </c>
      <c r="B196">
        <v>1</v>
      </c>
      <c r="C196" t="s">
        <v>35</v>
      </c>
      <c r="D196" t="s">
        <v>25</v>
      </c>
      <c r="E196"/>
      <c r="F196"/>
      <c r="G196">
        <v>0.5</v>
      </c>
      <c r="H196">
        <v>0.5</v>
      </c>
      <c r="I196">
        <v>2087</v>
      </c>
      <c r="J196">
        <v>17558</v>
      </c>
      <c r="K196"/>
      <c r="L196">
        <v>13310</v>
      </c>
      <c r="M196">
        <v>2.016</v>
      </c>
      <c r="N196">
        <v>15.153</v>
      </c>
      <c r="O196">
        <v>13.137</v>
      </c>
      <c r="P196"/>
      <c r="Q196">
        <v>1.276</v>
      </c>
      <c r="R196">
        <v>1</v>
      </c>
      <c r="S196">
        <v>0</v>
      </c>
      <c r="T196">
        <v>0</v>
      </c>
      <c r="U196"/>
      <c r="V196">
        <v>0</v>
      </c>
      <c r="W196"/>
      <c r="X196"/>
      <c r="Y196" s="35">
        <v>44153</v>
      </c>
      <c r="Z196" s="34">
        <v>1.9953703703703706E-2</v>
      </c>
      <c r="AA196"/>
      <c r="AB196" s="8">
        <v>1</v>
      </c>
      <c r="AC196" s="6"/>
      <c r="AD196" s="14">
        <v>7.7863422685070418</v>
      </c>
      <c r="AE196" s="6">
        <v>11.624143941913724</v>
      </c>
      <c r="AF196" s="6">
        <v>3.8378016734066822</v>
      </c>
      <c r="AG196" s="6">
        <v>0.78668276129482495</v>
      </c>
      <c r="AH196" s="6"/>
      <c r="AI196" s="6"/>
      <c r="AJ196" s="6">
        <v>3.029093358913586</v>
      </c>
      <c r="AK196" s="6"/>
      <c r="AL196" s="6"/>
      <c r="AM196" s="6"/>
      <c r="AN196" s="6"/>
      <c r="AO196" s="6">
        <v>0.1497770756751145</v>
      </c>
      <c r="AP196" s="6"/>
      <c r="AQ196" s="6"/>
      <c r="AR196" s="6"/>
      <c r="AS196" s="6"/>
      <c r="AT196" s="6">
        <v>6.9251787109760059</v>
      </c>
      <c r="AU196" s="6"/>
      <c r="AV196" s="6"/>
      <c r="AW196" s="6"/>
      <c r="AX196" s="6"/>
      <c r="AY196" s="6">
        <v>0.73433952127536384</v>
      </c>
      <c r="AZ196" s="6"/>
      <c r="BA196" s="6"/>
      <c r="BB196" s="6"/>
      <c r="BC196" s="6">
        <v>7.906083595071272</v>
      </c>
      <c r="BD196" s="6">
        <v>11.615445304761668</v>
      </c>
      <c r="BE196" s="6">
        <v>3.7093617096903948</v>
      </c>
      <c r="BF196" s="6">
        <v>0.78958186714646517</v>
      </c>
      <c r="BG196" s="6"/>
      <c r="BH196" s="1">
        <v>165</v>
      </c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</row>
    <row r="197" spans="1:124" s="8" customFormat="1" ht="15.75" customHeight="1">
      <c r="A197">
        <v>62</v>
      </c>
      <c r="B197">
        <v>1</v>
      </c>
      <c r="C197" t="s">
        <v>35</v>
      </c>
      <c r="D197" t="s">
        <v>25</v>
      </c>
      <c r="E197"/>
      <c r="F197"/>
      <c r="G197">
        <v>0.5</v>
      </c>
      <c r="H197">
        <v>0.5</v>
      </c>
      <c r="I197">
        <v>2151</v>
      </c>
      <c r="J197">
        <v>17531</v>
      </c>
      <c r="K197"/>
      <c r="L197">
        <v>13411</v>
      </c>
      <c r="M197">
        <v>2.0649999999999999</v>
      </c>
      <c r="N197">
        <v>15.131</v>
      </c>
      <c r="O197">
        <v>13.066000000000001</v>
      </c>
      <c r="P197"/>
      <c r="Q197">
        <v>1.2869999999999999</v>
      </c>
      <c r="R197">
        <v>1</v>
      </c>
      <c r="S197">
        <v>0</v>
      </c>
      <c r="T197">
        <v>0</v>
      </c>
      <c r="U197"/>
      <c r="V197">
        <v>0</v>
      </c>
      <c r="W197"/>
      <c r="X197"/>
      <c r="Y197" s="35">
        <v>44153</v>
      </c>
      <c r="Z197" s="34">
        <v>2.71875E-2</v>
      </c>
      <c r="AA197"/>
      <c r="AB197" s="8">
        <v>1</v>
      </c>
      <c r="AC197" s="6"/>
      <c r="AD197" s="14">
        <v>8.0258249216355022</v>
      </c>
      <c r="AE197" s="6">
        <v>11.60674666760961</v>
      </c>
      <c r="AF197" s="6">
        <v>3.5809217459741074</v>
      </c>
      <c r="AG197" s="6">
        <v>0.79248097299810538</v>
      </c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1">
        <v>166</v>
      </c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</row>
    <row r="198" spans="1:124" s="8" customFormat="1" ht="15.75" customHeight="1">
      <c r="A198">
        <v>108</v>
      </c>
      <c r="B198">
        <v>1</v>
      </c>
      <c r="C198" t="s">
        <v>35</v>
      </c>
      <c r="D198" t="s">
        <v>25</v>
      </c>
      <c r="E198"/>
      <c r="F198"/>
      <c r="G198">
        <v>0.5</v>
      </c>
      <c r="H198">
        <v>0.5</v>
      </c>
      <c r="I198">
        <v>2088</v>
      </c>
      <c r="J198">
        <v>17448</v>
      </c>
      <c r="K198"/>
      <c r="L198">
        <v>12727</v>
      </c>
      <c r="M198">
        <v>2.0169999999999999</v>
      </c>
      <c r="N198">
        <v>15.06</v>
      </c>
      <c r="O198">
        <v>13.042999999999999</v>
      </c>
      <c r="P198"/>
      <c r="Q198">
        <v>1.2150000000000001</v>
      </c>
      <c r="R198">
        <v>1</v>
      </c>
      <c r="S198">
        <v>0</v>
      </c>
      <c r="T198">
        <v>0</v>
      </c>
      <c r="U198"/>
      <c r="V198">
        <v>0</v>
      </c>
      <c r="W198"/>
      <c r="X198"/>
      <c r="Y198" s="35">
        <v>44153</v>
      </c>
      <c r="Z198" s="34">
        <v>0.41065972222222219</v>
      </c>
      <c r="AA198"/>
      <c r="AB198" s="8">
        <v>1</v>
      </c>
      <c r="AC198" s="6"/>
      <c r="AD198" s="14">
        <v>7.7900841849621738</v>
      </c>
      <c r="AE198" s="6">
        <v>11.553266157711771</v>
      </c>
      <c r="AF198" s="6">
        <v>3.7631819727495976</v>
      </c>
      <c r="AG198" s="6">
        <v>0.75321387591846389</v>
      </c>
      <c r="AH198" s="6"/>
      <c r="AI198" s="6"/>
      <c r="AJ198" s="6">
        <v>0.23988369333990658</v>
      </c>
      <c r="AK198" s="6"/>
      <c r="AL198" s="6"/>
      <c r="AM198" s="6"/>
      <c r="AN198" s="6"/>
      <c r="AO198" s="6">
        <v>0.88285312331057875</v>
      </c>
      <c r="AP198" s="6"/>
      <c r="AQ198" s="6"/>
      <c r="AR198" s="6"/>
      <c r="AS198" s="6"/>
      <c r="AT198" s="6">
        <v>2.2007852271844963</v>
      </c>
      <c r="AU198" s="6"/>
      <c r="AV198" s="6"/>
      <c r="AW198" s="6"/>
      <c r="AX198" s="6"/>
      <c r="AY198" s="6">
        <v>0.35121592592407264</v>
      </c>
      <c r="AZ198" s="6"/>
      <c r="BA198" s="6"/>
      <c r="BB198" s="6"/>
      <c r="BC198" s="6">
        <v>7.7994389761000047</v>
      </c>
      <c r="BD198" s="6">
        <v>11.604491465385003</v>
      </c>
      <c r="BE198" s="6">
        <v>3.8050524892849977</v>
      </c>
      <c r="BF198" s="6">
        <v>0.75189349107514269</v>
      </c>
      <c r="BG198" s="6"/>
      <c r="BH198" s="1">
        <v>167</v>
      </c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</row>
    <row r="199" spans="1:124" s="8" customFormat="1" ht="15.75" customHeight="1">
      <c r="A199">
        <v>109</v>
      </c>
      <c r="B199">
        <v>1</v>
      </c>
      <c r="C199" t="s">
        <v>35</v>
      </c>
      <c r="D199" t="s">
        <v>25</v>
      </c>
      <c r="E199"/>
      <c r="F199"/>
      <c r="G199">
        <v>0.5</v>
      </c>
      <c r="H199">
        <v>0.5</v>
      </c>
      <c r="I199">
        <v>2093</v>
      </c>
      <c r="J199">
        <v>17607</v>
      </c>
      <c r="K199"/>
      <c r="L199">
        <v>12681</v>
      </c>
      <c r="M199">
        <v>2.0209999999999999</v>
      </c>
      <c r="N199">
        <v>15.195</v>
      </c>
      <c r="O199">
        <v>13.173999999999999</v>
      </c>
      <c r="P199"/>
      <c r="Q199">
        <v>1.21</v>
      </c>
      <c r="R199">
        <v>1</v>
      </c>
      <c r="S199">
        <v>0</v>
      </c>
      <c r="T199">
        <v>0</v>
      </c>
      <c r="U199"/>
      <c r="V199">
        <v>0</v>
      </c>
      <c r="W199"/>
      <c r="X199"/>
      <c r="Y199" s="35">
        <v>44153</v>
      </c>
      <c r="Z199" s="34">
        <v>0.41788194444444443</v>
      </c>
      <c r="AA199"/>
      <c r="AB199" s="8">
        <v>1</v>
      </c>
      <c r="AC199" s="6"/>
      <c r="AD199" s="14">
        <v>7.8087937672378347</v>
      </c>
      <c r="AE199" s="6">
        <v>11.655716773058233</v>
      </c>
      <c r="AF199" s="6">
        <v>3.8469230058203978</v>
      </c>
      <c r="AG199" s="6">
        <v>0.7505731062318215</v>
      </c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1">
        <v>168</v>
      </c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</row>
    <row r="200" spans="1:124" s="8" customFormat="1" ht="15.75" customHeight="1">
      <c r="A200">
        <v>19</v>
      </c>
      <c r="B200">
        <v>1</v>
      </c>
      <c r="C200" t="s">
        <v>35</v>
      </c>
      <c r="D200" t="s">
        <v>25</v>
      </c>
      <c r="E200"/>
      <c r="F200"/>
      <c r="G200">
        <v>0.5</v>
      </c>
      <c r="H200">
        <v>0.5</v>
      </c>
      <c r="I200">
        <v>3538</v>
      </c>
      <c r="J200">
        <v>13194</v>
      </c>
      <c r="K200"/>
      <c r="L200">
        <v>10459</v>
      </c>
      <c r="M200">
        <v>3.129</v>
      </c>
      <c r="N200">
        <v>11.456</v>
      </c>
      <c r="O200">
        <v>8.327</v>
      </c>
      <c r="P200"/>
      <c r="Q200">
        <v>0.97799999999999998</v>
      </c>
      <c r="R200">
        <v>1</v>
      </c>
      <c r="S200">
        <v>0</v>
      </c>
      <c r="T200">
        <v>0</v>
      </c>
      <c r="U200"/>
      <c r="V200">
        <v>0</v>
      </c>
      <c r="W200"/>
      <c r="X200"/>
      <c r="Y200" s="35">
        <v>44235</v>
      </c>
      <c r="Z200" s="34">
        <v>0.60445601851851849</v>
      </c>
      <c r="AA200"/>
      <c r="AB200" s="8">
        <v>1</v>
      </c>
      <c r="AC200" s="6"/>
      <c r="AD200" s="14">
        <v>8.4380932800000004</v>
      </c>
      <c r="AE200" s="6">
        <v>9.219116091682876</v>
      </c>
      <c r="AF200" s="6">
        <v>0.78102281168287568</v>
      </c>
      <c r="AG200" s="6">
        <v>0.7145400858465274</v>
      </c>
      <c r="AH200" s="6"/>
      <c r="AI200" s="6"/>
      <c r="AJ200" s="6">
        <v>2.806353792282144</v>
      </c>
      <c r="AK200" s="6"/>
      <c r="AL200" s="6"/>
      <c r="AM200" s="6"/>
      <c r="AN200" s="6"/>
      <c r="AO200" s="6">
        <v>0.44610157440235948</v>
      </c>
      <c r="AP200" s="6"/>
      <c r="AQ200" s="6"/>
      <c r="AR200" s="6"/>
      <c r="AS200" s="6"/>
      <c r="AT200" s="6">
        <v>43.909995193253302</v>
      </c>
      <c r="AU200" s="6"/>
      <c r="AV200" s="6"/>
      <c r="AW200" s="6"/>
      <c r="AX200" s="6"/>
      <c r="AY200" s="6">
        <v>0.27999517594533507</v>
      </c>
      <c r="AZ200" s="6"/>
      <c r="BA200" s="6"/>
      <c r="BB200" s="6"/>
      <c r="BC200" s="6">
        <v>8.5581796800000003</v>
      </c>
      <c r="BD200" s="6">
        <v>9.1985985452162957</v>
      </c>
      <c r="BE200" s="6">
        <v>0.64041886521629454</v>
      </c>
      <c r="BF200" s="6">
        <v>0.71554182714546655</v>
      </c>
      <c r="BG200" s="6"/>
      <c r="BH200" s="1">
        <v>169</v>
      </c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</row>
    <row r="201" spans="1:124" s="8" customFormat="1" ht="15.75" customHeight="1">
      <c r="A201">
        <v>20</v>
      </c>
      <c r="B201">
        <v>1</v>
      </c>
      <c r="C201" t="s">
        <v>35</v>
      </c>
      <c r="D201" t="s">
        <v>25</v>
      </c>
      <c r="E201"/>
      <c r="F201"/>
      <c r="G201">
        <v>0.5</v>
      </c>
      <c r="H201">
        <v>0.5</v>
      </c>
      <c r="I201">
        <v>3622</v>
      </c>
      <c r="J201">
        <v>13135</v>
      </c>
      <c r="K201"/>
      <c r="L201">
        <v>10488</v>
      </c>
      <c r="M201">
        <v>3.194</v>
      </c>
      <c r="N201">
        <v>11.406000000000001</v>
      </c>
      <c r="O201">
        <v>8.2119999999999997</v>
      </c>
      <c r="P201"/>
      <c r="Q201">
        <v>0.98099999999999998</v>
      </c>
      <c r="R201">
        <v>1</v>
      </c>
      <c r="S201">
        <v>0</v>
      </c>
      <c r="T201">
        <v>0</v>
      </c>
      <c r="U201"/>
      <c r="V201">
        <v>0</v>
      </c>
      <c r="W201"/>
      <c r="X201"/>
      <c r="Y201" s="35">
        <v>44235</v>
      </c>
      <c r="Z201" s="34">
        <v>0.61072916666666666</v>
      </c>
      <c r="AA201"/>
      <c r="AB201" s="8">
        <v>1</v>
      </c>
      <c r="AC201" s="6"/>
      <c r="AD201" s="14">
        <v>8.6782660800000002</v>
      </c>
      <c r="AE201" s="6">
        <v>9.1780809987497136</v>
      </c>
      <c r="AF201" s="6">
        <v>0.4998149187497134</v>
      </c>
      <c r="AG201" s="6">
        <v>0.71654356844440581</v>
      </c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1">
        <v>170</v>
      </c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</row>
    <row r="202" spans="1:124" s="8" customFormat="1" ht="15.75" customHeight="1">
      <c r="A202">
        <v>63</v>
      </c>
      <c r="B202">
        <v>1</v>
      </c>
      <c r="C202" t="s">
        <v>35</v>
      </c>
      <c r="D202" t="s">
        <v>25</v>
      </c>
      <c r="E202"/>
      <c r="F202"/>
      <c r="G202">
        <v>0.5</v>
      </c>
      <c r="H202">
        <v>0.5</v>
      </c>
      <c r="I202">
        <v>3723</v>
      </c>
      <c r="J202">
        <v>11329</v>
      </c>
      <c r="K202"/>
      <c r="L202">
        <v>9743</v>
      </c>
      <c r="M202">
        <v>3.2709999999999999</v>
      </c>
      <c r="N202">
        <v>9.8759999999999994</v>
      </c>
      <c r="O202">
        <v>6.6050000000000004</v>
      </c>
      <c r="P202"/>
      <c r="Q202">
        <v>0.90300000000000002</v>
      </c>
      <c r="R202">
        <v>1</v>
      </c>
      <c r="S202">
        <v>0</v>
      </c>
      <c r="T202">
        <v>0</v>
      </c>
      <c r="U202"/>
      <c r="V202">
        <v>0</v>
      </c>
      <c r="W202"/>
      <c r="X202"/>
      <c r="Y202" s="35">
        <v>44235</v>
      </c>
      <c r="Z202" s="34">
        <v>0.91879629629629633</v>
      </c>
      <c r="AA202"/>
      <c r="AB202" s="8">
        <v>1</v>
      </c>
      <c r="AC202" s="6"/>
      <c r="AD202" s="14">
        <v>8.9692874799999984</v>
      </c>
      <c r="AE202" s="6">
        <v>7.9219898489650538</v>
      </c>
      <c r="AF202" s="6">
        <v>-1.0472976310349447</v>
      </c>
      <c r="AG202" s="6">
        <v>0.66507479136097747</v>
      </c>
      <c r="AH202" s="6"/>
      <c r="AI202" s="6"/>
      <c r="AJ202" s="6">
        <v>7.1591213488822758</v>
      </c>
      <c r="AK202" s="6"/>
      <c r="AL202" s="6"/>
      <c r="AM202" s="6"/>
      <c r="AN202" s="6"/>
      <c r="AO202" s="6">
        <v>1.0058952996906587</v>
      </c>
      <c r="AP202" s="6"/>
      <c r="AQ202" s="6"/>
      <c r="AR202" s="6"/>
      <c r="AS202" s="6"/>
      <c r="AT202" s="6">
        <v>52.485190956964473</v>
      </c>
      <c r="AU202" s="6"/>
      <c r="AV202" s="6"/>
      <c r="AW202" s="6"/>
      <c r="AX202" s="6"/>
      <c r="AY202" s="6">
        <v>0.81353205854748711</v>
      </c>
      <c r="AZ202" s="6"/>
      <c r="BA202" s="6"/>
      <c r="BB202" s="6"/>
      <c r="BC202" s="6">
        <v>9.3022677999999992</v>
      </c>
      <c r="BD202" s="6">
        <v>7.8823457761313183</v>
      </c>
      <c r="BE202" s="6">
        <v>-1.4199220238686805</v>
      </c>
      <c r="BF202" s="6">
        <v>0.66238045269486512</v>
      </c>
      <c r="BG202" s="6"/>
      <c r="BH202" s="1">
        <v>171</v>
      </c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</row>
    <row r="203" spans="1:124" s="8" customFormat="1" ht="15.75" customHeight="1">
      <c r="A203">
        <v>64</v>
      </c>
      <c r="B203">
        <v>1</v>
      </c>
      <c r="C203" t="s">
        <v>35</v>
      </c>
      <c r="D203" t="s">
        <v>25</v>
      </c>
      <c r="E203"/>
      <c r="F203"/>
      <c r="G203">
        <v>0.5</v>
      </c>
      <c r="H203">
        <v>0.5</v>
      </c>
      <c r="I203">
        <v>3951</v>
      </c>
      <c r="J203">
        <v>11215</v>
      </c>
      <c r="K203"/>
      <c r="L203">
        <v>9665</v>
      </c>
      <c r="M203">
        <v>3.4460000000000002</v>
      </c>
      <c r="N203">
        <v>9.7799999999999994</v>
      </c>
      <c r="O203">
        <v>6.3339999999999996</v>
      </c>
      <c r="P203"/>
      <c r="Q203">
        <v>0.89500000000000002</v>
      </c>
      <c r="R203">
        <v>1</v>
      </c>
      <c r="S203">
        <v>0</v>
      </c>
      <c r="T203">
        <v>0</v>
      </c>
      <c r="U203"/>
      <c r="V203">
        <v>0</v>
      </c>
      <c r="W203"/>
      <c r="X203"/>
      <c r="Y203" s="35">
        <v>44235</v>
      </c>
      <c r="Z203" s="34">
        <v>0.92489583333333336</v>
      </c>
      <c r="AA203"/>
      <c r="AB203" s="8">
        <v>1</v>
      </c>
      <c r="AC203" s="6"/>
      <c r="AD203" s="14">
        <v>9.63524812</v>
      </c>
      <c r="AE203" s="6">
        <v>7.8427017032975836</v>
      </c>
      <c r="AF203" s="6">
        <v>-1.7925464167024163</v>
      </c>
      <c r="AG203" s="6">
        <v>0.65968611402875277</v>
      </c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1">
        <v>172</v>
      </c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</row>
    <row r="204" spans="1:124" s="8" customFormat="1" ht="15.75" customHeight="1">
      <c r="A204">
        <v>19</v>
      </c>
      <c r="B204">
        <v>1</v>
      </c>
      <c r="C204" t="s">
        <v>35</v>
      </c>
      <c r="D204" t="s">
        <v>25</v>
      </c>
      <c r="E204"/>
      <c r="F204"/>
      <c r="G204">
        <v>0.5</v>
      </c>
      <c r="H204">
        <v>0.5</v>
      </c>
      <c r="I204">
        <v>2383</v>
      </c>
      <c r="J204">
        <v>14590</v>
      </c>
      <c r="K204"/>
      <c r="L204">
        <v>12055</v>
      </c>
      <c r="M204">
        <v>2.2429999999999999</v>
      </c>
      <c r="N204">
        <v>12.638999999999999</v>
      </c>
      <c r="O204">
        <v>10.396000000000001</v>
      </c>
      <c r="P204"/>
      <c r="Q204">
        <v>1.145</v>
      </c>
      <c r="R204">
        <v>1</v>
      </c>
      <c r="S204">
        <v>0</v>
      </c>
      <c r="T204">
        <v>0</v>
      </c>
      <c r="U204"/>
      <c r="V204">
        <v>0</v>
      </c>
      <c r="W204"/>
      <c r="X204"/>
      <c r="Y204" s="35">
        <v>44236</v>
      </c>
      <c r="Z204" s="34">
        <v>0.74262731481481481</v>
      </c>
      <c r="AA204"/>
      <c r="AB204" s="8">
        <v>1</v>
      </c>
      <c r="AC204" s="6"/>
      <c r="AD204" s="14">
        <v>10.375875667133879</v>
      </c>
      <c r="AE204" s="6">
        <v>10.190048121084528</v>
      </c>
      <c r="AF204" s="6">
        <v>-0.18582754604935126</v>
      </c>
      <c r="AG204" s="6">
        <v>0.82480071433666391</v>
      </c>
      <c r="AH204" s="6"/>
      <c r="AI204" s="6"/>
      <c r="AJ204" s="6">
        <v>0.54503588901557742</v>
      </c>
      <c r="AK204" s="6"/>
      <c r="AL204" s="6"/>
      <c r="AM204" s="6"/>
      <c r="AN204" s="6"/>
      <c r="AO204" s="6">
        <v>0.37469290177980635</v>
      </c>
      <c r="AP204" s="6"/>
      <c r="AQ204" s="6"/>
      <c r="AR204" s="6"/>
      <c r="AS204" s="6"/>
      <c r="AT204" s="6">
        <v>9.4608112311191235</v>
      </c>
      <c r="AU204" s="6"/>
      <c r="AV204" s="6"/>
      <c r="AW204" s="6"/>
      <c r="AX204" s="6"/>
      <c r="AY204" s="6">
        <v>0.6976360299937473</v>
      </c>
      <c r="AZ204" s="6"/>
      <c r="BA204" s="6"/>
      <c r="BB204" s="6"/>
      <c r="BC204" s="6">
        <v>10.404229058305456</v>
      </c>
      <c r="BD204" s="6">
        <v>10.209174647451681</v>
      </c>
      <c r="BE204" s="6">
        <v>-0.19505441085377484</v>
      </c>
      <c r="BF204" s="6">
        <v>0.82193366165349313</v>
      </c>
      <c r="BG204" s="6"/>
      <c r="BH204" s="1">
        <v>173</v>
      </c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</row>
    <row r="205" spans="1:124" s="8" customFormat="1" ht="15.75" customHeight="1">
      <c r="A205">
        <v>20</v>
      </c>
      <c r="B205">
        <v>1</v>
      </c>
      <c r="C205" t="s">
        <v>35</v>
      </c>
      <c r="D205" t="s">
        <v>25</v>
      </c>
      <c r="E205"/>
      <c r="F205"/>
      <c r="G205">
        <v>0.5</v>
      </c>
      <c r="H205">
        <v>0.5</v>
      </c>
      <c r="I205">
        <v>2396</v>
      </c>
      <c r="J205">
        <v>14645</v>
      </c>
      <c r="K205"/>
      <c r="L205">
        <v>11972</v>
      </c>
      <c r="M205">
        <v>2.2530000000000001</v>
      </c>
      <c r="N205">
        <v>12.685</v>
      </c>
      <c r="O205">
        <v>10.432</v>
      </c>
      <c r="P205"/>
      <c r="Q205">
        <v>1.1359999999999999</v>
      </c>
      <c r="R205">
        <v>1</v>
      </c>
      <c r="S205">
        <v>0</v>
      </c>
      <c r="T205">
        <v>0</v>
      </c>
      <c r="U205"/>
      <c r="V205">
        <v>0</v>
      </c>
      <c r="W205"/>
      <c r="X205"/>
      <c r="Y205" s="35">
        <v>44236</v>
      </c>
      <c r="Z205" s="34">
        <v>0.74898148148148147</v>
      </c>
      <c r="AA205"/>
      <c r="AB205" s="8">
        <v>1</v>
      </c>
      <c r="AC205" s="6"/>
      <c r="AD205" s="14">
        <v>10.432582449477032</v>
      </c>
      <c r="AE205" s="6">
        <v>10.228301173818833</v>
      </c>
      <c r="AF205" s="6">
        <v>-0.20428127565819842</v>
      </c>
      <c r="AG205" s="6">
        <v>0.81906660897032224</v>
      </c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1">
        <v>174</v>
      </c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</row>
    <row r="206" spans="1:124" s="8" customFormat="1" ht="15.75" customHeight="1">
      <c r="A206">
        <v>63</v>
      </c>
      <c r="B206">
        <v>1</v>
      </c>
      <c r="C206" t="s">
        <v>35</v>
      </c>
      <c r="D206" t="s">
        <v>25</v>
      </c>
      <c r="E206"/>
      <c r="F206"/>
      <c r="G206">
        <v>0.5</v>
      </c>
      <c r="H206">
        <v>0.5</v>
      </c>
      <c r="I206">
        <v>2596</v>
      </c>
      <c r="J206">
        <v>13431</v>
      </c>
      <c r="K206"/>
      <c r="L206">
        <v>11314</v>
      </c>
      <c r="M206">
        <v>2.4060000000000001</v>
      </c>
      <c r="N206">
        <v>11.657999999999999</v>
      </c>
      <c r="O206">
        <v>9.2509999999999994</v>
      </c>
      <c r="P206"/>
      <c r="Q206">
        <v>1.0669999999999999</v>
      </c>
      <c r="R206">
        <v>1</v>
      </c>
      <c r="S206">
        <v>0</v>
      </c>
      <c r="T206">
        <v>0</v>
      </c>
      <c r="U206"/>
      <c r="V206">
        <v>0</v>
      </c>
      <c r="W206"/>
      <c r="X206"/>
      <c r="Y206" s="35">
        <v>44237</v>
      </c>
      <c r="Z206" s="34">
        <v>6.7592592592592593E-2</v>
      </c>
      <c r="AA206"/>
      <c r="AB206" s="8">
        <v>1</v>
      </c>
      <c r="AC206" s="6"/>
      <c r="AD206" s="14">
        <v>11.304994485525535</v>
      </c>
      <c r="AE206" s="6">
        <v>9.3839519734652495</v>
      </c>
      <c r="AF206" s="6">
        <v>-1.9210425120602856</v>
      </c>
      <c r="AG206" s="6">
        <v>0.77360827968052914</v>
      </c>
      <c r="AH206" s="6"/>
      <c r="AI206" s="6"/>
      <c r="AJ206" s="6">
        <v>0.26973246804061229</v>
      </c>
      <c r="AK206" s="6"/>
      <c r="AL206" s="6"/>
      <c r="AM206" s="6"/>
      <c r="AN206" s="6"/>
      <c r="AO206" s="6">
        <v>0.25907335084310412</v>
      </c>
      <c r="AP206" s="6"/>
      <c r="AQ206" s="6"/>
      <c r="AR206" s="6"/>
      <c r="AS206" s="6"/>
      <c r="AT206" s="6">
        <v>0.3217840179116524</v>
      </c>
      <c r="AU206" s="6"/>
      <c r="AV206" s="6"/>
      <c r="AW206" s="6"/>
      <c r="AX206" s="6"/>
      <c r="AY206" s="6">
        <v>0.72074821346036755</v>
      </c>
      <c r="AZ206" s="6"/>
      <c r="BA206" s="6"/>
      <c r="BB206" s="6"/>
      <c r="BC206" s="6">
        <v>11.320261696156384</v>
      </c>
      <c r="BD206" s="6">
        <v>9.3961233993352558</v>
      </c>
      <c r="BE206" s="6">
        <v>-1.9241382968211296</v>
      </c>
      <c r="BF206" s="6">
        <v>0.77640624675687664</v>
      </c>
      <c r="BG206" s="6"/>
      <c r="BH206" s="1">
        <v>175</v>
      </c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</row>
    <row r="207" spans="1:124" s="8" customFormat="1" ht="15.75" customHeight="1">
      <c r="A207">
        <v>64</v>
      </c>
      <c r="B207">
        <v>1</v>
      </c>
      <c r="C207" t="s">
        <v>35</v>
      </c>
      <c r="D207" t="s">
        <v>25</v>
      </c>
      <c r="E207"/>
      <c r="F207"/>
      <c r="G207">
        <v>0.5</v>
      </c>
      <c r="H207">
        <v>0.5</v>
      </c>
      <c r="I207">
        <v>2603</v>
      </c>
      <c r="J207">
        <v>13466</v>
      </c>
      <c r="K207"/>
      <c r="L207">
        <v>11395</v>
      </c>
      <c r="M207">
        <v>2.4119999999999999</v>
      </c>
      <c r="N207">
        <v>11.686</v>
      </c>
      <c r="O207">
        <v>9.2750000000000004</v>
      </c>
      <c r="P207"/>
      <c r="Q207">
        <v>1.0760000000000001</v>
      </c>
      <c r="R207">
        <v>1</v>
      </c>
      <c r="S207">
        <v>0</v>
      </c>
      <c r="T207">
        <v>0</v>
      </c>
      <c r="U207"/>
      <c r="V207">
        <v>0</v>
      </c>
      <c r="W207"/>
      <c r="X207"/>
      <c r="Y207" s="35">
        <v>44237</v>
      </c>
      <c r="Z207" s="34">
        <v>7.3981481481481481E-2</v>
      </c>
      <c r="AA207"/>
      <c r="AB207" s="8">
        <v>1</v>
      </c>
      <c r="AC207" s="6"/>
      <c r="AD207" s="14">
        <v>11.335528906787234</v>
      </c>
      <c r="AE207" s="6">
        <v>9.4082948252052603</v>
      </c>
      <c r="AF207" s="6">
        <v>-1.9272340815819735</v>
      </c>
      <c r="AG207" s="6">
        <v>0.77920421383322402</v>
      </c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1">
        <v>176</v>
      </c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</row>
    <row r="208" spans="1:124" s="8" customFormat="1" ht="15.75" customHeight="1">
      <c r="A208">
        <v>110</v>
      </c>
      <c r="B208">
        <v>1</v>
      </c>
      <c r="C208" t="s">
        <v>35</v>
      </c>
      <c r="D208" t="s">
        <v>25</v>
      </c>
      <c r="E208"/>
      <c r="F208"/>
      <c r="G208">
        <v>0.5</v>
      </c>
      <c r="H208">
        <v>0.5</v>
      </c>
      <c r="I208">
        <v>3140</v>
      </c>
      <c r="J208">
        <v>12453</v>
      </c>
      <c r="K208"/>
      <c r="L208">
        <v>10415</v>
      </c>
      <c r="M208">
        <v>2.8239999999999998</v>
      </c>
      <c r="N208">
        <v>10.827999999999999</v>
      </c>
      <c r="O208">
        <v>8.0050000000000008</v>
      </c>
      <c r="P208"/>
      <c r="Q208">
        <v>0.97299999999999998</v>
      </c>
      <c r="R208">
        <v>1</v>
      </c>
      <c r="S208">
        <v>0</v>
      </c>
      <c r="T208">
        <v>0</v>
      </c>
      <c r="U208"/>
      <c r="V208">
        <v>0</v>
      </c>
      <c r="W208"/>
      <c r="X208"/>
      <c r="Y208" s="35">
        <v>44237</v>
      </c>
      <c r="Z208" s="34">
        <v>0.40840277777777773</v>
      </c>
      <c r="AA208"/>
      <c r="AB208" s="8">
        <v>1</v>
      </c>
      <c r="AC208" s="6"/>
      <c r="AD208" s="14">
        <v>13.677955223577461</v>
      </c>
      <c r="AE208" s="6">
        <v>8.7037431448443208</v>
      </c>
      <c r="AF208" s="6">
        <v>-4.9742120787331405</v>
      </c>
      <c r="AG208" s="6">
        <v>0.71150031914629819</v>
      </c>
      <c r="AH208" s="6"/>
      <c r="AI208" s="6"/>
      <c r="AJ208" s="6">
        <v>6.0012422549531195</v>
      </c>
      <c r="AK208" s="6"/>
      <c r="AL208" s="6"/>
      <c r="AM208" s="6"/>
      <c r="AN208" s="6"/>
      <c r="AO208" s="6">
        <v>2.5246420716847853</v>
      </c>
      <c r="AP208" s="6"/>
      <c r="AQ208" s="6"/>
      <c r="AR208" s="6"/>
      <c r="AS208" s="6"/>
      <c r="AT208" s="6">
        <v>19.31113971746462</v>
      </c>
      <c r="AU208" s="6"/>
      <c r="AV208" s="6"/>
      <c r="AW208" s="6"/>
      <c r="AX208" s="6"/>
      <c r="AY208" s="6">
        <v>0.31023319809575184</v>
      </c>
      <c r="AZ208" s="6"/>
      <c r="BA208" s="6"/>
      <c r="BB208" s="6"/>
      <c r="BC208" s="6">
        <v>14.101075061060985</v>
      </c>
      <c r="BD208" s="6">
        <v>8.5952435770888371</v>
      </c>
      <c r="BE208" s="6">
        <v>-5.5058314839721492</v>
      </c>
      <c r="BF208" s="6">
        <v>0.71260568885547249</v>
      </c>
      <c r="BG208" s="6"/>
      <c r="BH208" s="1">
        <v>177</v>
      </c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</row>
    <row r="209" spans="1:124" s="8" customFormat="1" ht="15.75" customHeight="1">
      <c r="A209">
        <v>111</v>
      </c>
      <c r="B209">
        <v>1</v>
      </c>
      <c r="C209" t="s">
        <v>35</v>
      </c>
      <c r="D209" t="s">
        <v>25</v>
      </c>
      <c r="E209"/>
      <c r="F209"/>
      <c r="G209">
        <v>0.5</v>
      </c>
      <c r="H209">
        <v>0.5</v>
      </c>
      <c r="I209">
        <v>3334</v>
      </c>
      <c r="J209">
        <v>12141</v>
      </c>
      <c r="K209"/>
      <c r="L209">
        <v>10447</v>
      </c>
      <c r="M209">
        <v>2.9729999999999999</v>
      </c>
      <c r="N209">
        <v>10.564</v>
      </c>
      <c r="O209">
        <v>7.5919999999999996</v>
      </c>
      <c r="P209"/>
      <c r="Q209">
        <v>0.97699999999999998</v>
      </c>
      <c r="R209">
        <v>1</v>
      </c>
      <c r="S209">
        <v>0</v>
      </c>
      <c r="T209">
        <v>0</v>
      </c>
      <c r="U209"/>
      <c r="V209">
        <v>0</v>
      </c>
      <c r="W209"/>
      <c r="X209"/>
      <c r="Y209" s="35">
        <v>44237</v>
      </c>
      <c r="Z209" s="34">
        <v>0.41462962962962963</v>
      </c>
      <c r="AA209"/>
      <c r="AB209" s="8">
        <v>1</v>
      </c>
      <c r="AC209" s="6"/>
      <c r="AD209" s="14">
        <v>14.52419489854451</v>
      </c>
      <c r="AE209" s="6">
        <v>8.4867440093333517</v>
      </c>
      <c r="AF209" s="6">
        <v>-6.0374508892111578</v>
      </c>
      <c r="AG209" s="6">
        <v>0.71371105856464678</v>
      </c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1">
        <v>178</v>
      </c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</row>
    <row r="210" spans="1:124" s="8" customFormat="1" ht="15.75" customHeight="1">
      <c r="A210">
        <v>19</v>
      </c>
      <c r="B210">
        <v>1</v>
      </c>
      <c r="C210" t="s">
        <v>35</v>
      </c>
      <c r="D210" t="s">
        <v>25</v>
      </c>
      <c r="E210"/>
      <c r="F210"/>
      <c r="G210">
        <v>0.5</v>
      </c>
      <c r="H210">
        <v>0.5</v>
      </c>
      <c r="I210">
        <v>2413</v>
      </c>
      <c r="J210">
        <v>14822</v>
      </c>
      <c r="K210"/>
      <c r="L210">
        <v>11832</v>
      </c>
      <c r="M210">
        <v>2.266</v>
      </c>
      <c r="N210">
        <v>12.835000000000001</v>
      </c>
      <c r="O210">
        <v>10.569000000000001</v>
      </c>
      <c r="P210"/>
      <c r="Q210">
        <v>1.121</v>
      </c>
      <c r="R210">
        <v>1</v>
      </c>
      <c r="S210">
        <v>0</v>
      </c>
      <c r="T210">
        <v>0</v>
      </c>
      <c r="U210"/>
      <c r="V210">
        <v>0</v>
      </c>
      <c r="W210"/>
      <c r="X210"/>
      <c r="Y210" s="35">
        <v>44237</v>
      </c>
      <c r="Z210" s="34">
        <v>0.6527546296296296</v>
      </c>
      <c r="AA210"/>
      <c r="AB210" s="8">
        <v>1</v>
      </c>
      <c r="AC210" s="6"/>
      <c r="AD210" s="14">
        <v>9.8325869791188936</v>
      </c>
      <c r="AE210" s="6">
        <v>10.940349003498497</v>
      </c>
      <c r="AF210" s="6">
        <v>1.1077620243796034</v>
      </c>
      <c r="AG210" s="6">
        <v>0.90009217866555946</v>
      </c>
      <c r="AH210" s="6"/>
      <c r="AI210" s="6"/>
      <c r="AJ210" s="6">
        <v>1.5914376924437741</v>
      </c>
      <c r="AK210" s="6"/>
      <c r="AL210" s="6"/>
      <c r="AM210" s="6"/>
      <c r="AN210" s="6"/>
      <c r="AO210" s="6">
        <v>1.7060608176840337</v>
      </c>
      <c r="AP210" s="6"/>
      <c r="AQ210" s="6"/>
      <c r="AR210" s="6"/>
      <c r="AS210" s="6"/>
      <c r="AT210" s="6">
        <v>36.610393526789593</v>
      </c>
      <c r="AU210" s="6"/>
      <c r="AV210" s="6"/>
      <c r="AW210" s="6"/>
      <c r="AX210" s="6"/>
      <c r="AY210" s="6">
        <v>0.32669249011222423</v>
      </c>
      <c r="AZ210" s="6"/>
      <c r="BA210" s="6"/>
      <c r="BB210" s="6"/>
      <c r="BC210" s="6">
        <v>9.9114542888297805</v>
      </c>
      <c r="BD210" s="6">
        <v>10.847813852640893</v>
      </c>
      <c r="BE210" s="6">
        <v>0.93635956381111374</v>
      </c>
      <c r="BF210" s="6">
        <v>0.89862430959866857</v>
      </c>
      <c r="BG210" s="6"/>
      <c r="BH210" s="1">
        <v>179</v>
      </c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</row>
    <row r="211" spans="1:124" s="8" customFormat="1" ht="15.75" customHeight="1">
      <c r="A211">
        <v>20</v>
      </c>
      <c r="B211">
        <v>1</v>
      </c>
      <c r="C211" t="s">
        <v>35</v>
      </c>
      <c r="D211" t="s">
        <v>25</v>
      </c>
      <c r="E211"/>
      <c r="F211"/>
      <c r="G211">
        <v>0.5</v>
      </c>
      <c r="H211">
        <v>0.5</v>
      </c>
      <c r="I211">
        <v>2450</v>
      </c>
      <c r="J211">
        <v>14568</v>
      </c>
      <c r="K211"/>
      <c r="L211">
        <v>11792</v>
      </c>
      <c r="M211">
        <v>2.2949999999999999</v>
      </c>
      <c r="N211">
        <v>12.62</v>
      </c>
      <c r="O211">
        <v>10.324999999999999</v>
      </c>
      <c r="P211"/>
      <c r="Q211">
        <v>1.117</v>
      </c>
      <c r="R211">
        <v>1</v>
      </c>
      <c r="S211">
        <v>0</v>
      </c>
      <c r="T211">
        <v>0</v>
      </c>
      <c r="U211"/>
      <c r="V211">
        <v>0</v>
      </c>
      <c r="W211"/>
      <c r="X211"/>
      <c r="Y211" s="35">
        <v>44237</v>
      </c>
      <c r="Z211" s="34">
        <v>0.65916666666666668</v>
      </c>
      <c r="AA211"/>
      <c r="AB211" s="8">
        <v>1</v>
      </c>
      <c r="AC211" s="6"/>
      <c r="AD211" s="14">
        <v>9.9903215985406657</v>
      </c>
      <c r="AE211" s="6">
        <v>10.75527870178329</v>
      </c>
      <c r="AF211" s="6">
        <v>0.76495710324262411</v>
      </c>
      <c r="AG211" s="6">
        <v>0.89715644053177779</v>
      </c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1">
        <v>180</v>
      </c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</row>
    <row r="212" spans="1:124" s="8" customFormat="1" ht="15.75" customHeight="1">
      <c r="A212">
        <v>63</v>
      </c>
      <c r="B212">
        <v>1</v>
      </c>
      <c r="C212" t="s">
        <v>35</v>
      </c>
      <c r="D212" t="s">
        <v>25</v>
      </c>
      <c r="E212"/>
      <c r="F212"/>
      <c r="G212">
        <v>0.5</v>
      </c>
      <c r="H212">
        <v>0.5</v>
      </c>
      <c r="I212">
        <v>2885</v>
      </c>
      <c r="J212">
        <v>12598</v>
      </c>
      <c r="K212"/>
      <c r="L212">
        <v>10464</v>
      </c>
      <c r="M212">
        <v>2.629</v>
      </c>
      <c r="N212">
        <v>10.951000000000001</v>
      </c>
      <c r="O212">
        <v>8.3230000000000004</v>
      </c>
      <c r="P212"/>
      <c r="Q212">
        <v>0.97799999999999998</v>
      </c>
      <c r="R212">
        <v>1</v>
      </c>
      <c r="S212">
        <v>0</v>
      </c>
      <c r="T212">
        <v>0</v>
      </c>
      <c r="U212"/>
      <c r="V212">
        <v>0</v>
      </c>
      <c r="W212"/>
      <c r="X212"/>
      <c r="Y212" s="35">
        <v>44237</v>
      </c>
      <c r="Z212" s="34">
        <v>0.97420138888888896</v>
      </c>
      <c r="AA212"/>
      <c r="AB212" s="8">
        <v>1</v>
      </c>
      <c r="AC212" s="6"/>
      <c r="AD212" s="14">
        <v>11.844769151202014</v>
      </c>
      <c r="AE212" s="6">
        <v>9.3198909286377845</v>
      </c>
      <c r="AF212" s="6">
        <v>-2.5248782225642294</v>
      </c>
      <c r="AG212" s="6">
        <v>0.79968993449022274</v>
      </c>
      <c r="AH212" s="6"/>
      <c r="AI212" s="6"/>
      <c r="AJ212" s="6">
        <v>5.2909278122202315</v>
      </c>
      <c r="AK212" s="6"/>
      <c r="AL212" s="6"/>
      <c r="AM212" s="6"/>
      <c r="AN212" s="6"/>
      <c r="AO212" s="6">
        <v>1.7666872415257404</v>
      </c>
      <c r="AP212" s="6"/>
      <c r="AQ212" s="6"/>
      <c r="AR212" s="6"/>
      <c r="AS212" s="6"/>
      <c r="AT212" s="6">
        <v>27.556130640427163</v>
      </c>
      <c r="AU212" s="6"/>
      <c r="AV212" s="6"/>
      <c r="AW212" s="6"/>
      <c r="AX212" s="6"/>
      <c r="AY212" s="6">
        <v>0.78316255351141562</v>
      </c>
      <c r="AZ212" s="6"/>
      <c r="BA212" s="6"/>
      <c r="BB212" s="6"/>
      <c r="BC212" s="6">
        <v>12.166633036778869</v>
      </c>
      <c r="BD212" s="6">
        <v>9.2382851263066694</v>
      </c>
      <c r="BE212" s="6">
        <v>-2.9283479104721986</v>
      </c>
      <c r="BF212" s="6">
        <v>0.79657071272307967</v>
      </c>
      <c r="BG212" s="6"/>
      <c r="BH212" s="1">
        <v>181</v>
      </c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</row>
    <row r="213" spans="1:124" s="8" customFormat="1" ht="15.75" customHeight="1">
      <c r="A213">
        <v>64</v>
      </c>
      <c r="B213">
        <v>1</v>
      </c>
      <c r="C213" t="s">
        <v>35</v>
      </c>
      <c r="D213" t="s">
        <v>25</v>
      </c>
      <c r="E213"/>
      <c r="F213"/>
      <c r="G213">
        <v>0.5</v>
      </c>
      <c r="H213">
        <v>0.5</v>
      </c>
      <c r="I213">
        <v>3036</v>
      </c>
      <c r="J213">
        <v>12374</v>
      </c>
      <c r="K213"/>
      <c r="L213">
        <v>10379</v>
      </c>
      <c r="M213">
        <v>2.7440000000000002</v>
      </c>
      <c r="N213">
        <v>10.762</v>
      </c>
      <c r="O213">
        <v>8.0180000000000007</v>
      </c>
      <c r="P213"/>
      <c r="Q213">
        <v>0.96899999999999997</v>
      </c>
      <c r="R213">
        <v>1</v>
      </c>
      <c r="S213">
        <v>0</v>
      </c>
      <c r="T213">
        <v>0</v>
      </c>
      <c r="U213"/>
      <c r="V213">
        <v>0</v>
      </c>
      <c r="W213"/>
      <c r="X213"/>
      <c r="Y213" s="35">
        <v>44237</v>
      </c>
      <c r="Z213" s="34">
        <v>0.98040509259259256</v>
      </c>
      <c r="AA213"/>
      <c r="AB213" s="8">
        <v>1</v>
      </c>
      <c r="AC213" s="6"/>
      <c r="AD213" s="14">
        <v>12.488496922355722</v>
      </c>
      <c r="AE213" s="6">
        <v>9.1566793239755544</v>
      </c>
      <c r="AF213" s="6">
        <v>-3.3318175983801677</v>
      </c>
      <c r="AG213" s="6">
        <v>0.79345149095593659</v>
      </c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1">
        <v>182</v>
      </c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</row>
    <row r="214" spans="1:124" s="8" customFormat="1" ht="15.75" customHeight="1">
      <c r="A214">
        <v>110</v>
      </c>
      <c r="B214">
        <v>1</v>
      </c>
      <c r="C214" t="s">
        <v>35</v>
      </c>
      <c r="D214" t="s">
        <v>25</v>
      </c>
      <c r="E214"/>
      <c r="F214"/>
      <c r="G214">
        <v>0.5</v>
      </c>
      <c r="H214">
        <v>0.5</v>
      </c>
      <c r="I214">
        <v>3160</v>
      </c>
      <c r="J214">
        <v>12135</v>
      </c>
      <c r="K214"/>
      <c r="L214">
        <v>9970</v>
      </c>
      <c r="M214">
        <v>2.84</v>
      </c>
      <c r="N214">
        <v>10.56</v>
      </c>
      <c r="O214">
        <v>7.72</v>
      </c>
      <c r="P214"/>
      <c r="Q214">
        <v>0.92700000000000005</v>
      </c>
      <c r="R214">
        <v>1</v>
      </c>
      <c r="S214">
        <v>0</v>
      </c>
      <c r="T214">
        <v>0</v>
      </c>
      <c r="U214"/>
      <c r="V214">
        <v>0</v>
      </c>
      <c r="W214"/>
      <c r="X214"/>
      <c r="Y214" s="35">
        <v>44238</v>
      </c>
      <c r="Z214" s="34">
        <v>0.31119212962962967</v>
      </c>
      <c r="AA214"/>
      <c r="AB214" s="8">
        <v>1</v>
      </c>
      <c r="AC214" s="6"/>
      <c r="AD214" s="14">
        <v>13.01712105230976</v>
      </c>
      <c r="AE214" s="6">
        <v>8.9825383707868358</v>
      </c>
      <c r="AF214" s="6">
        <v>-4.0345826815229238</v>
      </c>
      <c r="AG214" s="6">
        <v>0.76343356853801791</v>
      </c>
      <c r="AH214" s="6"/>
      <c r="AI214" s="6"/>
      <c r="AJ214" s="6">
        <v>5.1994585811181189</v>
      </c>
      <c r="AK214" s="6"/>
      <c r="AL214" s="6"/>
      <c r="AM214" s="6"/>
      <c r="AN214" s="6"/>
      <c r="AO214" s="6">
        <v>9.3571441412883303</v>
      </c>
      <c r="AP214" s="6"/>
      <c r="AQ214" s="6"/>
      <c r="AR214" s="6"/>
      <c r="AS214" s="6"/>
      <c r="AT214" s="6">
        <v>31.312403644181966</v>
      </c>
      <c r="AU214" s="6"/>
      <c r="AV214" s="6"/>
      <c r="AW214" s="6"/>
      <c r="AX214" s="6"/>
      <c r="AY214" s="6">
        <v>4.5222489468090687</v>
      </c>
      <c r="AZ214" s="6"/>
      <c r="BA214" s="6"/>
      <c r="BB214" s="6"/>
      <c r="BC214" s="6">
        <v>13.364563524819875</v>
      </c>
      <c r="BD214" s="6">
        <v>8.5810669682471534</v>
      </c>
      <c r="BE214" s="6">
        <v>-4.7834965565727217</v>
      </c>
      <c r="BF214" s="6">
        <v>0.74655307426877271</v>
      </c>
      <c r="BG214" s="6"/>
      <c r="BH214" s="1">
        <v>183</v>
      </c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</row>
    <row r="215" spans="1:124" s="8" customFormat="1" ht="15.75" customHeight="1">
      <c r="A215">
        <v>111</v>
      </c>
      <c r="B215">
        <v>1</v>
      </c>
      <c r="C215" t="s">
        <v>35</v>
      </c>
      <c r="D215" t="s">
        <v>25</v>
      </c>
      <c r="E215"/>
      <c r="F215"/>
      <c r="G215">
        <v>0.5</v>
      </c>
      <c r="H215">
        <v>0.5</v>
      </c>
      <c r="I215">
        <v>3323</v>
      </c>
      <c r="J215">
        <v>11033</v>
      </c>
      <c r="K215"/>
      <c r="L215">
        <v>9510</v>
      </c>
      <c r="M215">
        <v>2.964</v>
      </c>
      <c r="N215">
        <v>9.6259999999999994</v>
      </c>
      <c r="O215">
        <v>6.6619999999999999</v>
      </c>
      <c r="P215"/>
      <c r="Q215">
        <v>0.879</v>
      </c>
      <c r="R215">
        <v>1</v>
      </c>
      <c r="S215">
        <v>0</v>
      </c>
      <c r="T215">
        <v>0</v>
      </c>
      <c r="U215"/>
      <c r="V215">
        <v>0</v>
      </c>
      <c r="W215"/>
      <c r="X215"/>
      <c r="Y215" s="35">
        <v>44238</v>
      </c>
      <c r="Z215" s="34">
        <v>0.31736111111111115</v>
      </c>
      <c r="AA215"/>
      <c r="AB215" s="8">
        <v>1</v>
      </c>
      <c r="AC215" s="6"/>
      <c r="AD215" s="14">
        <v>13.712005997329989</v>
      </c>
      <c r="AE215" s="6">
        <v>8.1795955657074693</v>
      </c>
      <c r="AF215" s="6">
        <v>-5.5324104316225196</v>
      </c>
      <c r="AG215" s="6">
        <v>0.72967257999952762</v>
      </c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1">
        <v>184</v>
      </c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</row>
    <row r="216" spans="1:124" s="8" customFormat="1" ht="15.75" customHeight="1">
      <c r="A216">
        <v>19</v>
      </c>
      <c r="B216">
        <v>1</v>
      </c>
      <c r="C216" t="s">
        <v>35</v>
      </c>
      <c r="D216" t="s">
        <v>25</v>
      </c>
      <c r="E216"/>
      <c r="F216"/>
      <c r="G216">
        <v>0.5</v>
      </c>
      <c r="H216">
        <v>0.5</v>
      </c>
      <c r="I216">
        <v>2413</v>
      </c>
      <c r="J216">
        <v>14640</v>
      </c>
      <c r="K216"/>
      <c r="L216">
        <v>11377</v>
      </c>
      <c r="M216">
        <v>2.266</v>
      </c>
      <c r="N216">
        <v>12.680999999999999</v>
      </c>
      <c r="O216">
        <v>10.414999999999999</v>
      </c>
      <c r="P216"/>
      <c r="Q216">
        <v>1.0740000000000001</v>
      </c>
      <c r="R216">
        <v>1</v>
      </c>
      <c r="S216">
        <v>0</v>
      </c>
      <c r="T216">
        <v>0</v>
      </c>
      <c r="U216"/>
      <c r="V216">
        <v>0</v>
      </c>
      <c r="W216"/>
      <c r="X216"/>
      <c r="Y216" s="35">
        <v>44238</v>
      </c>
      <c r="Z216" s="34">
        <v>0.6320486111111111</v>
      </c>
      <c r="AA216"/>
      <c r="AB216" s="8">
        <v>1</v>
      </c>
      <c r="AC216" s="6"/>
      <c r="AD216" s="14">
        <v>8.2595413999999998</v>
      </c>
      <c r="AE216" s="6">
        <v>11.203114084870428</v>
      </c>
      <c r="AF216" s="6">
        <v>2.9435726848704284</v>
      </c>
      <c r="AG216" s="6">
        <v>0.84635264183895664</v>
      </c>
      <c r="AH216" s="6"/>
      <c r="AI216" s="6"/>
      <c r="AJ216" s="6">
        <v>5.2517052798604817</v>
      </c>
      <c r="AK216" s="6"/>
      <c r="AL216" s="6"/>
      <c r="AM216" s="6"/>
      <c r="AN216" s="6"/>
      <c r="AO216" s="6">
        <v>5.26278605577766</v>
      </c>
      <c r="AP216" s="6"/>
      <c r="AQ216" s="6"/>
      <c r="AR216" s="6"/>
      <c r="AS216" s="6"/>
      <c r="AT216" s="6">
        <v>41.910858454132367</v>
      </c>
      <c r="AU216" s="6"/>
      <c r="AV216" s="6"/>
      <c r="AW216" s="6"/>
      <c r="AX216" s="6"/>
      <c r="AY216" s="6">
        <v>3.5576832036580277</v>
      </c>
      <c r="AZ216" s="6"/>
      <c r="BA216" s="6"/>
      <c r="BB216" s="6"/>
      <c r="BC216" s="6">
        <v>8.4822734000000004</v>
      </c>
      <c r="BD216" s="6">
        <v>10.915874523720163</v>
      </c>
      <c r="BE216" s="6">
        <v>2.4336011237201625</v>
      </c>
      <c r="BF216" s="6">
        <v>0.83156049776041785</v>
      </c>
      <c r="BG216" s="6"/>
      <c r="BH216" s="1">
        <v>185</v>
      </c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</row>
    <row r="217" spans="1:124" s="8" customFormat="1" ht="15.75" customHeight="1">
      <c r="A217">
        <v>20</v>
      </c>
      <c r="B217">
        <v>1</v>
      </c>
      <c r="C217" t="s">
        <v>35</v>
      </c>
      <c r="D217" t="s">
        <v>25</v>
      </c>
      <c r="E217"/>
      <c r="F217"/>
      <c r="G217">
        <v>0.5</v>
      </c>
      <c r="H217">
        <v>0.5</v>
      </c>
      <c r="I217">
        <v>2503</v>
      </c>
      <c r="J217">
        <v>13878</v>
      </c>
      <c r="K217"/>
      <c r="L217">
        <v>10967</v>
      </c>
      <c r="M217">
        <v>2.335</v>
      </c>
      <c r="N217">
        <v>12.035</v>
      </c>
      <c r="O217">
        <v>9.6999999999999993</v>
      </c>
      <c r="P217"/>
      <c r="Q217">
        <v>1.0309999999999999</v>
      </c>
      <c r="R217">
        <v>1</v>
      </c>
      <c r="S217">
        <v>0</v>
      </c>
      <c r="T217">
        <v>0</v>
      </c>
      <c r="U217"/>
      <c r="V217">
        <v>0</v>
      </c>
      <c r="W217"/>
      <c r="X217"/>
      <c r="Y217" s="35">
        <v>44238</v>
      </c>
      <c r="Z217" s="34">
        <v>0.63851851851851849</v>
      </c>
      <c r="AA217"/>
      <c r="AB217" s="8">
        <v>1</v>
      </c>
      <c r="AC217" s="6"/>
      <c r="AD217" s="14">
        <v>8.705005400000001</v>
      </c>
      <c r="AE217" s="6">
        <v>10.628634962569897</v>
      </c>
      <c r="AF217" s="6">
        <v>1.9236295625698965</v>
      </c>
      <c r="AG217" s="6">
        <v>0.81676835368187917</v>
      </c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1">
        <v>186</v>
      </c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</row>
    <row r="218" spans="1:124" s="8" customFormat="1" ht="15.75" customHeight="1">
      <c r="A218">
        <v>63</v>
      </c>
      <c r="B218">
        <v>1</v>
      </c>
      <c r="C218" t="s">
        <v>35</v>
      </c>
      <c r="D218" t="s">
        <v>25</v>
      </c>
      <c r="E218"/>
      <c r="F218"/>
      <c r="G218">
        <v>0.5</v>
      </c>
      <c r="H218">
        <v>0.5</v>
      </c>
      <c r="I218">
        <v>2786</v>
      </c>
      <c r="J218">
        <v>12963</v>
      </c>
      <c r="K218"/>
      <c r="L218">
        <v>10477</v>
      </c>
      <c r="M218">
        <v>2.552</v>
      </c>
      <c r="N218">
        <v>11.260999999999999</v>
      </c>
      <c r="O218">
        <v>8.7089999999999996</v>
      </c>
      <c r="P218"/>
      <c r="Q218">
        <v>0.98</v>
      </c>
      <c r="R218">
        <v>1</v>
      </c>
      <c r="S218">
        <v>0</v>
      </c>
      <c r="T218">
        <v>0</v>
      </c>
      <c r="U218"/>
      <c r="V218">
        <v>0</v>
      </c>
      <c r="W218"/>
      <c r="X218"/>
      <c r="Y218" s="35">
        <v>44238</v>
      </c>
      <c r="Z218" s="34">
        <v>0.95665509259259263</v>
      </c>
      <c r="AA218"/>
      <c r="AB218" s="8">
        <v>1</v>
      </c>
      <c r="AC218" s="6"/>
      <c r="AD218" s="14">
        <v>10.169077600000001</v>
      </c>
      <c r="AE218" s="6">
        <v>9.9388076700436674</v>
      </c>
      <c r="AF218" s="6">
        <v>-0.230269929956334</v>
      </c>
      <c r="AG218" s="6">
        <v>0.78141152149415238</v>
      </c>
      <c r="AH218" s="6"/>
      <c r="AI218" s="6"/>
      <c r="AJ218" s="6">
        <v>3.4336015989623627</v>
      </c>
      <c r="AK218" s="6"/>
      <c r="AL218" s="6"/>
      <c r="AM218" s="6"/>
      <c r="AN218" s="6"/>
      <c r="AO218" s="6">
        <v>0.85320183076105582</v>
      </c>
      <c r="AP218" s="6"/>
      <c r="AQ218" s="6"/>
      <c r="AR218" s="6"/>
      <c r="AS218" s="6"/>
      <c r="AT218" s="6">
        <v>97.685381124292746</v>
      </c>
      <c r="AU218" s="6"/>
      <c r="AV218" s="6"/>
      <c r="AW218" s="6"/>
      <c r="AX218" s="6"/>
      <c r="AY218" s="6">
        <v>0.52773605658644795</v>
      </c>
      <c r="AZ218" s="6"/>
      <c r="BA218" s="6"/>
      <c r="BB218" s="6"/>
      <c r="BC218" s="6">
        <v>10.346710000000002</v>
      </c>
      <c r="BD218" s="6">
        <v>9.8965887319218417</v>
      </c>
      <c r="BE218" s="6">
        <v>-0.45012126807815811</v>
      </c>
      <c r="BF218" s="6">
        <v>0.77935505268323357</v>
      </c>
      <c r="BG218" s="6"/>
      <c r="BH218" s="1">
        <v>187</v>
      </c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</row>
    <row r="219" spans="1:124" s="8" customFormat="1" ht="15.75" customHeight="1">
      <c r="A219">
        <v>64</v>
      </c>
      <c r="B219">
        <v>1</v>
      </c>
      <c r="C219" t="s">
        <v>35</v>
      </c>
      <c r="D219" t="s">
        <v>25</v>
      </c>
      <c r="E219"/>
      <c r="F219"/>
      <c r="G219">
        <v>0.5</v>
      </c>
      <c r="H219">
        <v>0.5</v>
      </c>
      <c r="I219">
        <v>2852</v>
      </c>
      <c r="J219">
        <v>12851</v>
      </c>
      <c r="K219"/>
      <c r="L219">
        <v>10420</v>
      </c>
      <c r="M219">
        <v>2.6030000000000002</v>
      </c>
      <c r="N219">
        <v>11.166</v>
      </c>
      <c r="O219">
        <v>8.5630000000000006</v>
      </c>
      <c r="P219"/>
      <c r="Q219">
        <v>0.97399999999999998</v>
      </c>
      <c r="R219">
        <v>1</v>
      </c>
      <c r="S219">
        <v>0</v>
      </c>
      <c r="T219">
        <v>0</v>
      </c>
      <c r="U219"/>
      <c r="V219">
        <v>0</v>
      </c>
      <c r="W219"/>
      <c r="X219"/>
      <c r="Y219" s="35">
        <v>44238</v>
      </c>
      <c r="Z219" s="34">
        <v>0.96291666666666664</v>
      </c>
      <c r="AA219"/>
      <c r="AB219" s="8">
        <v>1</v>
      </c>
      <c r="AC219" s="6"/>
      <c r="AD219" s="14">
        <v>10.5243424</v>
      </c>
      <c r="AE219" s="6">
        <v>9.8543697938000179</v>
      </c>
      <c r="AF219" s="6">
        <v>-0.66997260619998222</v>
      </c>
      <c r="AG219" s="6">
        <v>0.77729858387231465</v>
      </c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1">
        <v>188</v>
      </c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</row>
    <row r="220" spans="1:124" s="8" customFormat="1" ht="15.75" customHeight="1">
      <c r="A220">
        <v>110</v>
      </c>
      <c r="B220">
        <v>1</v>
      </c>
      <c r="C220" t="s">
        <v>35</v>
      </c>
      <c r="D220" t="s">
        <v>25</v>
      </c>
      <c r="E220"/>
      <c r="F220"/>
      <c r="G220">
        <v>0.5</v>
      </c>
      <c r="H220">
        <v>0.5</v>
      </c>
      <c r="I220">
        <v>3026</v>
      </c>
      <c r="J220">
        <v>12613</v>
      </c>
      <c r="K220"/>
      <c r="L220">
        <v>10091</v>
      </c>
      <c r="M220">
        <v>2.7360000000000002</v>
      </c>
      <c r="N220">
        <v>10.964</v>
      </c>
      <c r="O220">
        <v>8.2270000000000003</v>
      </c>
      <c r="P220"/>
      <c r="Q220">
        <v>0.93899999999999995</v>
      </c>
      <c r="R220">
        <v>1</v>
      </c>
      <c r="S220">
        <v>0</v>
      </c>
      <c r="T220">
        <v>0</v>
      </c>
      <c r="U220"/>
      <c r="V220">
        <v>0</v>
      </c>
      <c r="W220"/>
      <c r="X220"/>
      <c r="Y220" s="35">
        <v>44239</v>
      </c>
      <c r="Z220" s="34">
        <v>0.29940972222222223</v>
      </c>
      <c r="AA220"/>
      <c r="AB220" s="8">
        <v>1</v>
      </c>
      <c r="AC220" s="6"/>
      <c r="AD220" s="14">
        <v>11.4860056</v>
      </c>
      <c r="AE220" s="6">
        <v>9.6749393067822691</v>
      </c>
      <c r="AF220" s="6">
        <v>-1.8110662932177313</v>
      </c>
      <c r="AG220" s="6">
        <v>0.75355899654626968</v>
      </c>
      <c r="AH220" s="6"/>
      <c r="AI220" s="6"/>
      <c r="AJ220" s="6">
        <v>4.453247392228878</v>
      </c>
      <c r="AK220" s="6"/>
      <c r="AL220" s="6"/>
      <c r="AM220" s="6"/>
      <c r="AN220" s="6"/>
      <c r="AO220" s="6">
        <v>0.49212894687026582</v>
      </c>
      <c r="AP220" s="6"/>
      <c r="AQ220" s="6"/>
      <c r="AR220" s="6"/>
      <c r="AS220" s="6"/>
      <c r="AT220" s="6">
        <v>27.22038454364159</v>
      </c>
      <c r="AU220" s="6"/>
      <c r="AV220" s="6"/>
      <c r="AW220" s="6"/>
      <c r="AX220" s="6"/>
      <c r="AY220" s="6">
        <v>0.3741418547577075</v>
      </c>
      <c r="AZ220" s="6"/>
      <c r="BA220" s="6"/>
      <c r="BB220" s="6"/>
      <c r="BC220" s="6">
        <v>11.747580000000001</v>
      </c>
      <c r="BD220" s="6">
        <v>9.6511911540887425</v>
      </c>
      <c r="BE220" s="6">
        <v>-2.0963888459112585</v>
      </c>
      <c r="BF220" s="6">
        <v>0.75215193893879884</v>
      </c>
      <c r="BG220" s="6"/>
      <c r="BH220" s="1">
        <v>189</v>
      </c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</row>
    <row r="221" spans="1:124" s="8" customFormat="1" ht="15.75" customHeight="1">
      <c r="A221">
        <v>111</v>
      </c>
      <c r="B221">
        <v>1</v>
      </c>
      <c r="C221" t="s">
        <v>35</v>
      </c>
      <c r="D221" t="s">
        <v>25</v>
      </c>
      <c r="E221"/>
      <c r="F221"/>
      <c r="G221">
        <v>0.5</v>
      </c>
      <c r="H221">
        <v>0.5</v>
      </c>
      <c r="I221">
        <v>3118</v>
      </c>
      <c r="J221">
        <v>12550</v>
      </c>
      <c r="K221"/>
      <c r="L221">
        <v>10052</v>
      </c>
      <c r="M221">
        <v>2.8069999999999999</v>
      </c>
      <c r="N221">
        <v>10.911</v>
      </c>
      <c r="O221">
        <v>8.1039999999999992</v>
      </c>
      <c r="P221"/>
      <c r="Q221">
        <v>0.93500000000000005</v>
      </c>
      <c r="R221">
        <v>1</v>
      </c>
      <c r="S221">
        <v>0</v>
      </c>
      <c r="T221">
        <v>0</v>
      </c>
      <c r="U221"/>
      <c r="V221">
        <v>0</v>
      </c>
      <c r="W221"/>
      <c r="X221"/>
      <c r="Y221" s="35">
        <v>44239</v>
      </c>
      <c r="Z221" s="34">
        <v>0.30574074074074076</v>
      </c>
      <c r="AA221"/>
      <c r="AB221" s="8">
        <v>1</v>
      </c>
      <c r="AC221" s="6"/>
      <c r="AD221" s="14">
        <v>12.009154400000002</v>
      </c>
      <c r="AE221" s="6">
        <v>9.6274430013952159</v>
      </c>
      <c r="AF221" s="6">
        <v>-2.3817113986047858</v>
      </c>
      <c r="AG221" s="6">
        <v>0.750744881331328</v>
      </c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1">
        <v>190</v>
      </c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</row>
    <row r="222" spans="1:124" s="8" customFormat="1" ht="15.75" customHeight="1">
      <c r="A222">
        <v>24</v>
      </c>
      <c r="B222">
        <v>1</v>
      </c>
      <c r="C222" t="s">
        <v>35</v>
      </c>
      <c r="D222" t="s">
        <v>25</v>
      </c>
      <c r="E222"/>
      <c r="F222"/>
      <c r="G222">
        <v>0.5</v>
      </c>
      <c r="H222">
        <v>0.5</v>
      </c>
      <c r="I222">
        <v>3116</v>
      </c>
      <c r="J222">
        <v>12811</v>
      </c>
      <c r="K222"/>
      <c r="L222">
        <v>9832</v>
      </c>
      <c r="M222">
        <v>2.8050000000000002</v>
      </c>
      <c r="N222">
        <v>11.131</v>
      </c>
      <c r="O222">
        <v>8.3260000000000005</v>
      </c>
      <c r="P222"/>
      <c r="Q222">
        <v>0.91200000000000003</v>
      </c>
      <c r="R222">
        <v>1</v>
      </c>
      <c r="S222">
        <v>0</v>
      </c>
      <c r="T222">
        <v>0</v>
      </c>
      <c r="U222"/>
      <c r="V222">
        <v>0</v>
      </c>
      <c r="W222"/>
      <c r="X222"/>
      <c r="Y222" s="35">
        <v>44243</v>
      </c>
      <c r="Z222" s="34">
        <v>0.6844675925925926</v>
      </c>
      <c r="AA222"/>
      <c r="AB222" s="8">
        <v>1</v>
      </c>
      <c r="AC222" s="6"/>
      <c r="AD222" s="14">
        <v>10.840950206663178</v>
      </c>
      <c r="AE222" s="6">
        <v>10.957145157890672</v>
      </c>
      <c r="AF222" s="6">
        <v>0.11619495122749335</v>
      </c>
      <c r="AG222" s="6">
        <v>0.82780836873087071</v>
      </c>
      <c r="AH222" s="6"/>
      <c r="AI222" s="6"/>
      <c r="AJ222" s="6">
        <v>2.3796893712536979</v>
      </c>
      <c r="AK222" s="6"/>
      <c r="AL222" s="6"/>
      <c r="AM222" s="6"/>
      <c r="AN222" s="6"/>
      <c r="AO222" s="6">
        <v>2.9491703793494257</v>
      </c>
      <c r="AP222" s="6"/>
      <c r="AQ222" s="6"/>
      <c r="AR222" s="6"/>
      <c r="AS222" s="6"/>
      <c r="AT222" s="6">
        <v>333.88572404204439</v>
      </c>
      <c r="AU222" s="6"/>
      <c r="AV222" s="6"/>
      <c r="AW222" s="6"/>
      <c r="AX222" s="6"/>
      <c r="AY222" s="6">
        <v>1.1431108265389986</v>
      </c>
      <c r="AZ222" s="6"/>
      <c r="BA222" s="6"/>
      <c r="BB222" s="6"/>
      <c r="BC222" s="6">
        <v>10.971493944293222</v>
      </c>
      <c r="BD222" s="6">
        <v>10.797920619640619</v>
      </c>
      <c r="BE222" s="6">
        <v>-0.17357332465260367</v>
      </c>
      <c r="BF222" s="6">
        <v>0.82310387398229401</v>
      </c>
      <c r="BG222" s="6"/>
      <c r="BH222" s="1">
        <v>191</v>
      </c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</row>
    <row r="223" spans="1:124" s="8" customFormat="1" ht="15.75" customHeight="1">
      <c r="A223">
        <v>25</v>
      </c>
      <c r="B223">
        <v>1</v>
      </c>
      <c r="C223" t="s">
        <v>35</v>
      </c>
      <c r="D223" t="s">
        <v>25</v>
      </c>
      <c r="E223"/>
      <c r="F223"/>
      <c r="G223">
        <v>0.5</v>
      </c>
      <c r="H223">
        <v>0.5</v>
      </c>
      <c r="I223">
        <v>3190</v>
      </c>
      <c r="J223">
        <v>12442</v>
      </c>
      <c r="K223"/>
      <c r="L223">
        <v>9718</v>
      </c>
      <c r="M223">
        <v>2.8620000000000001</v>
      </c>
      <c r="N223">
        <v>10.819000000000001</v>
      </c>
      <c r="O223">
        <v>7.9569999999999999</v>
      </c>
      <c r="P223"/>
      <c r="Q223">
        <v>0.9</v>
      </c>
      <c r="R223">
        <v>1</v>
      </c>
      <c r="S223">
        <v>0</v>
      </c>
      <c r="T223">
        <v>0</v>
      </c>
      <c r="U223"/>
      <c r="V223">
        <v>0</v>
      </c>
      <c r="W223"/>
      <c r="X223"/>
      <c r="Y223" s="35">
        <v>44243</v>
      </c>
      <c r="Z223" s="34">
        <v>0.69050925925925932</v>
      </c>
      <c r="AA223"/>
      <c r="AB223" s="8">
        <v>1</v>
      </c>
      <c r="AC223" s="6"/>
      <c r="AD223" s="14">
        <v>11.102037681923267</v>
      </c>
      <c r="AE223" s="6">
        <v>10.638696081390567</v>
      </c>
      <c r="AF223" s="6">
        <v>-0.46334160053270068</v>
      </c>
      <c r="AG223" s="6">
        <v>0.81839937923371719</v>
      </c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1">
        <v>192</v>
      </c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</row>
    <row r="224" spans="1:124" s="8" customFormat="1" ht="15.75" customHeight="1">
      <c r="A224">
        <v>68</v>
      </c>
      <c r="B224">
        <v>1</v>
      </c>
      <c r="C224" t="s">
        <v>35</v>
      </c>
      <c r="D224" t="s">
        <v>25</v>
      </c>
      <c r="E224"/>
      <c r="F224"/>
      <c r="G224">
        <v>0.5</v>
      </c>
      <c r="H224">
        <v>0.5</v>
      </c>
      <c r="I224">
        <v>3190</v>
      </c>
      <c r="J224">
        <v>12073</v>
      </c>
      <c r="K224"/>
      <c r="L224">
        <v>9545</v>
      </c>
      <c r="M224">
        <v>2.8620000000000001</v>
      </c>
      <c r="N224">
        <v>10.507</v>
      </c>
      <c r="O224">
        <v>7.6449999999999996</v>
      </c>
      <c r="P224"/>
      <c r="Q224">
        <v>0.88200000000000001</v>
      </c>
      <c r="R224">
        <v>1</v>
      </c>
      <c r="S224">
        <v>0</v>
      </c>
      <c r="T224">
        <v>0</v>
      </c>
      <c r="U224"/>
      <c r="V224">
        <v>0</v>
      </c>
      <c r="W224"/>
      <c r="X224"/>
      <c r="Y224" s="35">
        <v>44243</v>
      </c>
      <c r="Z224" s="34">
        <v>0.99913194444444453</v>
      </c>
      <c r="AA224"/>
      <c r="AB224" s="8">
        <v>1</v>
      </c>
      <c r="AC224" s="6"/>
      <c r="AD224" s="14">
        <v>11.102037681923267</v>
      </c>
      <c r="AE224" s="6">
        <v>10.320247004890463</v>
      </c>
      <c r="AF224" s="6">
        <v>-0.78179067703280403</v>
      </c>
      <c r="AG224" s="6">
        <v>0.80412082499680893</v>
      </c>
      <c r="AH224" s="6"/>
      <c r="AI224" s="6"/>
      <c r="AJ224" s="6">
        <v>5.4410840147714294</v>
      </c>
      <c r="AK224" s="6"/>
      <c r="AL224" s="6"/>
      <c r="AM224" s="6"/>
      <c r="AN224" s="6"/>
      <c r="AO224" s="6">
        <v>1.1522294138332521</v>
      </c>
      <c r="AP224" s="6"/>
      <c r="AQ224" s="6"/>
      <c r="AR224" s="6"/>
      <c r="AS224" s="6"/>
      <c r="AT224" s="6">
        <v>64.200422195310153</v>
      </c>
      <c r="AU224" s="6"/>
      <c r="AV224" s="6"/>
      <c r="AW224" s="6"/>
      <c r="AX224" s="6"/>
      <c r="AY224" s="6">
        <v>0.3585960380028767</v>
      </c>
      <c r="AZ224" s="6"/>
      <c r="BA224" s="6"/>
      <c r="BB224" s="6"/>
      <c r="BC224" s="6">
        <v>11.412520084935263</v>
      </c>
      <c r="BD224" s="6">
        <v>10.261131119415513</v>
      </c>
      <c r="BE224" s="6">
        <v>-1.1513889655197511</v>
      </c>
      <c r="BF224" s="6">
        <v>0.80556518741961747</v>
      </c>
      <c r="BG224" s="6"/>
      <c r="BH224" s="1">
        <v>193</v>
      </c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</row>
    <row r="225" spans="1:124" s="8" customFormat="1" ht="15.75" customHeight="1">
      <c r="A225">
        <v>69</v>
      </c>
      <c r="B225">
        <v>1</v>
      </c>
      <c r="C225" t="s">
        <v>35</v>
      </c>
      <c r="D225" t="s">
        <v>25</v>
      </c>
      <c r="E225"/>
      <c r="F225"/>
      <c r="G225">
        <v>0.5</v>
      </c>
      <c r="H225">
        <v>0.5</v>
      </c>
      <c r="I225">
        <v>3366</v>
      </c>
      <c r="J225">
        <v>11936</v>
      </c>
      <c r="K225"/>
      <c r="L225">
        <v>9580</v>
      </c>
      <c r="M225">
        <v>2.9969999999999999</v>
      </c>
      <c r="N225">
        <v>10.39</v>
      </c>
      <c r="O225">
        <v>7.3940000000000001</v>
      </c>
      <c r="P225"/>
      <c r="Q225">
        <v>0.88600000000000001</v>
      </c>
      <c r="R225">
        <v>1</v>
      </c>
      <c r="S225">
        <v>0</v>
      </c>
      <c r="T225">
        <v>0</v>
      </c>
      <c r="U225"/>
      <c r="V225">
        <v>0</v>
      </c>
      <c r="W225"/>
      <c r="X225"/>
      <c r="Y225" s="35">
        <v>44244</v>
      </c>
      <c r="Z225" s="34">
        <v>5.4398148148148149E-3</v>
      </c>
      <c r="AA225"/>
      <c r="AB225" s="8">
        <v>1</v>
      </c>
      <c r="AC225" s="6"/>
      <c r="AD225" s="14">
        <v>11.723002487947259</v>
      </c>
      <c r="AE225" s="6">
        <v>10.202015233940561</v>
      </c>
      <c r="AF225" s="6">
        <v>-1.5209872540066982</v>
      </c>
      <c r="AG225" s="6">
        <v>0.80700954984242612</v>
      </c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1">
        <v>194</v>
      </c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</row>
    <row r="226" spans="1:124" s="8" customFormat="1" ht="15.75" customHeight="1">
      <c r="A226">
        <v>106</v>
      </c>
      <c r="B226">
        <v>1</v>
      </c>
      <c r="C226" t="s">
        <v>35</v>
      </c>
      <c r="D226" t="s">
        <v>25</v>
      </c>
      <c r="E226"/>
      <c r="F226"/>
      <c r="G226">
        <v>0.5</v>
      </c>
      <c r="H226">
        <v>0.5</v>
      </c>
      <c r="I226">
        <v>3355</v>
      </c>
      <c r="J226">
        <v>11958</v>
      </c>
      <c r="K226"/>
      <c r="L226">
        <v>9479</v>
      </c>
      <c r="M226">
        <v>2.988</v>
      </c>
      <c r="N226">
        <v>10.409000000000001</v>
      </c>
      <c r="O226">
        <v>7.42</v>
      </c>
      <c r="P226"/>
      <c r="Q226">
        <v>0.875</v>
      </c>
      <c r="R226">
        <v>1</v>
      </c>
      <c r="S226">
        <v>0</v>
      </c>
      <c r="T226">
        <v>0</v>
      </c>
      <c r="U226"/>
      <c r="V226">
        <v>0</v>
      </c>
      <c r="W226"/>
      <c r="X226"/>
      <c r="Y226" s="35">
        <v>44244</v>
      </c>
      <c r="Z226" s="34">
        <v>0.2729861111111111</v>
      </c>
      <c r="AA226"/>
      <c r="AB226" s="8">
        <v>1</v>
      </c>
      <c r="AC226" s="6"/>
      <c r="AD226" s="14">
        <v>11.68419218757076</v>
      </c>
      <c r="AE226" s="6">
        <v>10.221001357742733</v>
      </c>
      <c r="AF226" s="6">
        <v>-1.4631908298280276</v>
      </c>
      <c r="AG226" s="6">
        <v>0.79867351528793051</v>
      </c>
      <c r="AH226" s="6"/>
      <c r="AI226" s="6"/>
      <c r="AJ226" s="6">
        <v>6.0896176995418463</v>
      </c>
      <c r="AK226" s="6"/>
      <c r="AL226" s="6"/>
      <c r="AM226" s="6"/>
      <c r="AN226" s="6"/>
      <c r="AO226" s="6">
        <v>2.2110308036650475</v>
      </c>
      <c r="AP226" s="6"/>
      <c r="AQ226" s="6"/>
      <c r="AR226" s="6"/>
      <c r="AS226" s="6"/>
      <c r="AT226" s="6">
        <v>49.301917641886646</v>
      </c>
      <c r="AU226" s="6"/>
      <c r="AV226" s="6"/>
      <c r="AW226" s="6"/>
      <c r="AX226" s="6"/>
      <c r="AY226" s="6">
        <v>1.7618323157258089</v>
      </c>
      <c r="AZ226" s="6"/>
      <c r="BA226" s="6"/>
      <c r="BB226" s="6"/>
      <c r="BC226" s="6">
        <v>12.051125936584938</v>
      </c>
      <c r="BD226" s="6">
        <v>10.109242128998115</v>
      </c>
      <c r="BE226" s="6">
        <v>-1.9418838075868212</v>
      </c>
      <c r="BF226" s="6">
        <v>0.79169930816065448</v>
      </c>
      <c r="BG226" s="6"/>
      <c r="BH226" s="1">
        <v>195</v>
      </c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</row>
    <row r="227" spans="1:124" s="8" customFormat="1" ht="15.75" customHeight="1">
      <c r="A227">
        <v>107</v>
      </c>
      <c r="B227">
        <v>1</v>
      </c>
      <c r="C227" t="s">
        <v>35</v>
      </c>
      <c r="D227" t="s">
        <v>25</v>
      </c>
      <c r="E227"/>
      <c r="F227"/>
      <c r="G227">
        <v>0.5</v>
      </c>
      <c r="H227">
        <v>0.5</v>
      </c>
      <c r="I227">
        <v>3563</v>
      </c>
      <c r="J227">
        <v>11699</v>
      </c>
      <c r="K227"/>
      <c r="L227">
        <v>9310</v>
      </c>
      <c r="M227">
        <v>3.1480000000000001</v>
      </c>
      <c r="N227">
        <v>10.19</v>
      </c>
      <c r="O227">
        <v>7.0410000000000004</v>
      </c>
      <c r="P227"/>
      <c r="Q227">
        <v>0.85799999999999998</v>
      </c>
      <c r="R227">
        <v>1</v>
      </c>
      <c r="S227">
        <v>0</v>
      </c>
      <c r="T227">
        <v>0</v>
      </c>
      <c r="U227"/>
      <c r="V227">
        <v>0</v>
      </c>
      <c r="W227"/>
      <c r="X227"/>
      <c r="Y227" s="35">
        <v>44244</v>
      </c>
      <c r="Z227" s="34">
        <v>0.2792013888888889</v>
      </c>
      <c r="AA227"/>
      <c r="AB227" s="8">
        <v>1</v>
      </c>
      <c r="AC227" s="6"/>
      <c r="AD227" s="14">
        <v>12.418059685599115</v>
      </c>
      <c r="AE227" s="6">
        <v>9.9974829002534999</v>
      </c>
      <c r="AF227" s="6">
        <v>-2.4205767853456148</v>
      </c>
      <c r="AG227" s="6">
        <v>0.78472510103337845</v>
      </c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1">
        <v>196</v>
      </c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</row>
    <row r="228" spans="1:124" s="8" customFormat="1" ht="15.75" customHeight="1">
      <c r="A228">
        <v>23</v>
      </c>
      <c r="B228">
        <v>1</v>
      </c>
      <c r="C228" t="s">
        <v>35</v>
      </c>
      <c r="D228" t="s">
        <v>25</v>
      </c>
      <c r="E228"/>
      <c r="F228"/>
      <c r="G228">
        <v>0.5</v>
      </c>
      <c r="H228">
        <v>0.5</v>
      </c>
      <c r="I228">
        <v>11457</v>
      </c>
      <c r="J228">
        <v>13719</v>
      </c>
      <c r="K228"/>
      <c r="L228">
        <v>17038</v>
      </c>
      <c r="M228">
        <v>9.2040000000000006</v>
      </c>
      <c r="N228">
        <v>11.901</v>
      </c>
      <c r="O228">
        <v>2.6970000000000001</v>
      </c>
      <c r="P228"/>
      <c r="Q228">
        <v>1.6659999999999999</v>
      </c>
      <c r="R228">
        <v>1</v>
      </c>
      <c r="S228">
        <v>0</v>
      </c>
      <c r="T228">
        <v>0</v>
      </c>
      <c r="U228"/>
      <c r="V228">
        <v>0</v>
      </c>
      <c r="W228"/>
      <c r="X228"/>
      <c r="Y228" s="35">
        <v>44362</v>
      </c>
      <c r="Z228" s="34">
        <v>0.66749999999999998</v>
      </c>
      <c r="AA228"/>
      <c r="AB228" s="8">
        <v>1</v>
      </c>
      <c r="AC228" s="6" t="s">
        <v>753</v>
      </c>
      <c r="AD228" s="14">
        <v>11.423543539312419</v>
      </c>
      <c r="AE228" s="6">
        <v>13.279215437066691</v>
      </c>
      <c r="AF228" s="6">
        <v>1.8556718977542719</v>
      </c>
      <c r="AG228" s="6">
        <v>1.6329535498920582</v>
      </c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1">
        <v>197</v>
      </c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</row>
    <row r="229" spans="1:124" s="8" customFormat="1" ht="15.75" customHeight="1">
      <c r="A229">
        <v>24</v>
      </c>
      <c r="B229">
        <v>1</v>
      </c>
      <c r="C229" t="s">
        <v>35</v>
      </c>
      <c r="D229" t="s">
        <v>25</v>
      </c>
      <c r="E229"/>
      <c r="F229"/>
      <c r="G229">
        <v>0.5</v>
      </c>
      <c r="H229">
        <v>0.5</v>
      </c>
      <c r="I229">
        <v>12394</v>
      </c>
      <c r="J229">
        <v>13603</v>
      </c>
      <c r="K229"/>
      <c r="L229">
        <v>17085</v>
      </c>
      <c r="M229">
        <v>9.9239999999999995</v>
      </c>
      <c r="N229">
        <v>11.803000000000001</v>
      </c>
      <c r="O229">
        <v>1.879</v>
      </c>
      <c r="P229"/>
      <c r="Q229">
        <v>1.671</v>
      </c>
      <c r="R229">
        <v>1</v>
      </c>
      <c r="S229">
        <v>0</v>
      </c>
      <c r="T229">
        <v>0</v>
      </c>
      <c r="U229"/>
      <c r="V229">
        <v>0</v>
      </c>
      <c r="W229"/>
      <c r="X229"/>
      <c r="Y229" s="35">
        <v>44362</v>
      </c>
      <c r="Z229" s="34">
        <v>0.67336805555555557</v>
      </c>
      <c r="AA229"/>
      <c r="AB229" s="8">
        <v>1</v>
      </c>
      <c r="AC229" s="6"/>
      <c r="AD229" s="14">
        <v>12.364088434041411</v>
      </c>
      <c r="AE229" s="6">
        <v>13.163122253404929</v>
      </c>
      <c r="AF229" s="6">
        <v>0.79903381936351714</v>
      </c>
      <c r="AG229" s="6">
        <v>1.6373835679324016</v>
      </c>
      <c r="AH229" s="6"/>
      <c r="AI229" s="6"/>
      <c r="AJ229" s="6">
        <v>1.8101384501728073</v>
      </c>
      <c r="AK229" s="6"/>
      <c r="AL229" s="6"/>
      <c r="AM229" s="6"/>
      <c r="AN229" s="6"/>
      <c r="AO229" s="6">
        <v>0.13676193782286111</v>
      </c>
      <c r="AP229" s="6"/>
      <c r="AQ229" s="6"/>
      <c r="AR229" s="6"/>
      <c r="AS229" s="6"/>
      <c r="AT229" s="6">
        <v>29.899604985621252</v>
      </c>
      <c r="AU229" s="6"/>
      <c r="AV229" s="6"/>
      <c r="AW229" s="6"/>
      <c r="AX229" s="6"/>
      <c r="AY229" s="6">
        <v>0.35626617138861522</v>
      </c>
      <c r="AZ229" s="6"/>
      <c r="BA229" s="6"/>
      <c r="BB229" s="6"/>
      <c r="BC229" s="6">
        <v>12.477014048403216</v>
      </c>
      <c r="BD229" s="6">
        <v>13.172129483171791</v>
      </c>
      <c r="BE229" s="6">
        <v>0.69511543476857351</v>
      </c>
      <c r="BF229" s="6">
        <v>1.6403054947249684</v>
      </c>
      <c r="BG229" s="6"/>
      <c r="BH229" s="1">
        <v>198</v>
      </c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</row>
    <row r="230" spans="1:124" s="8" customFormat="1" ht="15.75" customHeight="1">
      <c r="A230">
        <v>25</v>
      </c>
      <c r="B230">
        <v>1</v>
      </c>
      <c r="C230" t="s">
        <v>35</v>
      </c>
      <c r="D230" t="s">
        <v>25</v>
      </c>
      <c r="E230"/>
      <c r="F230"/>
      <c r="G230">
        <v>0.5</v>
      </c>
      <c r="H230">
        <v>0.5</v>
      </c>
      <c r="I230">
        <v>12619</v>
      </c>
      <c r="J230">
        <v>13621</v>
      </c>
      <c r="K230"/>
      <c r="L230">
        <v>17147</v>
      </c>
      <c r="M230">
        <v>10.096</v>
      </c>
      <c r="N230">
        <v>11.818</v>
      </c>
      <c r="O230">
        <v>1.722</v>
      </c>
      <c r="P230"/>
      <c r="Q230">
        <v>1.677</v>
      </c>
      <c r="R230">
        <v>1</v>
      </c>
      <c r="S230">
        <v>0</v>
      </c>
      <c r="T230">
        <v>0</v>
      </c>
      <c r="U230"/>
      <c r="V230">
        <v>0</v>
      </c>
      <c r="W230"/>
      <c r="X230"/>
      <c r="Y230" s="35">
        <v>44362</v>
      </c>
      <c r="Z230" s="34">
        <v>0.67980324074074072</v>
      </c>
      <c r="AA230"/>
      <c r="AB230" s="8">
        <v>1</v>
      </c>
      <c r="AC230" s="6"/>
      <c r="AD230" s="14">
        <v>12.589939662765021</v>
      </c>
      <c r="AE230" s="6">
        <v>13.181136712938651</v>
      </c>
      <c r="AF230" s="6">
        <v>0.59119705017362989</v>
      </c>
      <c r="AG230" s="6">
        <v>1.6432274215175353</v>
      </c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1">
        <v>199</v>
      </c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</row>
    <row r="231" spans="1:124" customFormat="1" ht="15">
      <c r="A231">
        <v>67</v>
      </c>
      <c r="B231">
        <v>1</v>
      </c>
      <c r="C231" t="s">
        <v>35</v>
      </c>
      <c r="D231" t="s">
        <v>25</v>
      </c>
      <c r="G231">
        <v>0.5</v>
      </c>
      <c r="H231">
        <v>0.5</v>
      </c>
      <c r="I231">
        <v>8904</v>
      </c>
      <c r="J231">
        <v>13189</v>
      </c>
      <c r="L231">
        <v>16839</v>
      </c>
      <c r="M231">
        <v>7.2460000000000004</v>
      </c>
      <c r="N231">
        <v>11.452</v>
      </c>
      <c r="O231">
        <v>4.2060000000000004</v>
      </c>
      <c r="Q231">
        <v>1.645</v>
      </c>
      <c r="R231">
        <v>1</v>
      </c>
      <c r="S231">
        <v>0</v>
      </c>
      <c r="T231">
        <v>0</v>
      </c>
      <c r="V231">
        <v>0</v>
      </c>
      <c r="Y231" s="35">
        <v>44362</v>
      </c>
      <c r="Z231" s="31">
        <v>0.98822916666666671</v>
      </c>
      <c r="AB231">
        <v>1</v>
      </c>
      <c r="AD231" s="45">
        <v>8.8608849307285134</v>
      </c>
      <c r="AE231" s="45">
        <v>12.748789684129328</v>
      </c>
      <c r="AF231" s="45">
        <v>3.8879047534008144</v>
      </c>
      <c r="AG231" s="45">
        <v>1.6141966649978385</v>
      </c>
      <c r="BH231" s="1">
        <v>200</v>
      </c>
    </row>
    <row r="232" spans="1:124" customFormat="1" ht="15">
      <c r="A232">
        <v>68</v>
      </c>
      <c r="B232">
        <v>1</v>
      </c>
      <c r="C232" t="s">
        <v>35</v>
      </c>
      <c r="D232" t="s">
        <v>25</v>
      </c>
      <c r="G232">
        <v>0.5</v>
      </c>
      <c r="H232">
        <v>0.5</v>
      </c>
      <c r="I232">
        <v>12188</v>
      </c>
      <c r="J232">
        <v>13207</v>
      </c>
      <c r="L232">
        <v>16885</v>
      </c>
      <c r="M232">
        <v>9.7650000000000006</v>
      </c>
      <c r="N232">
        <v>11.468</v>
      </c>
      <c r="O232">
        <v>1.7030000000000001</v>
      </c>
      <c r="Q232">
        <v>1.65</v>
      </c>
      <c r="R232">
        <v>1</v>
      </c>
      <c r="S232">
        <v>0</v>
      </c>
      <c r="T232">
        <v>0</v>
      </c>
      <c r="V232">
        <v>0</v>
      </c>
      <c r="Y232" s="35">
        <v>44362</v>
      </c>
      <c r="Z232" s="31">
        <v>0.99414351851851857</v>
      </c>
      <c r="AB232">
        <v>1</v>
      </c>
      <c r="AD232" s="45">
        <v>12.157309086854461</v>
      </c>
      <c r="AE232" s="45">
        <v>12.76680414366305</v>
      </c>
      <c r="AF232" s="45">
        <v>0.60949505680858884</v>
      </c>
      <c r="AG232" s="45">
        <v>1.618532427335196</v>
      </c>
      <c r="AJ232">
        <v>1.2471806707369764</v>
      </c>
      <c r="AO232">
        <v>0.68433581321818115</v>
      </c>
      <c r="AT232">
        <v>48.939831737603676</v>
      </c>
      <c r="AY232">
        <v>0.74842401032407291</v>
      </c>
      <c r="BC232" s="45">
        <v>12.233596613001103</v>
      </c>
      <c r="BD232" s="45">
        <v>12.72326919978989</v>
      </c>
      <c r="BE232" s="45">
        <v>0.489672586788787</v>
      </c>
      <c r="BF232" s="45">
        <v>1.6246119201777947</v>
      </c>
      <c r="BH232" s="1">
        <v>201</v>
      </c>
    </row>
    <row r="233" spans="1:124" customFormat="1" ht="15">
      <c r="A233">
        <v>69</v>
      </c>
      <c r="B233">
        <v>1</v>
      </c>
      <c r="C233" t="s">
        <v>35</v>
      </c>
      <c r="D233" t="s">
        <v>25</v>
      </c>
      <c r="G233">
        <v>0.5</v>
      </c>
      <c r="H233">
        <v>0.5</v>
      </c>
      <c r="I233">
        <v>12340</v>
      </c>
      <c r="J233">
        <v>13120</v>
      </c>
      <c r="L233">
        <v>17014</v>
      </c>
      <c r="M233">
        <v>9.8819999999999997</v>
      </c>
      <c r="N233">
        <v>11.393000000000001</v>
      </c>
      <c r="O233">
        <v>1.5109999999999999</v>
      </c>
      <c r="Q233">
        <v>1.663</v>
      </c>
      <c r="R233">
        <v>1</v>
      </c>
      <c r="S233">
        <v>0</v>
      </c>
      <c r="T233">
        <v>0</v>
      </c>
      <c r="V233">
        <v>0</v>
      </c>
      <c r="Y233" s="35">
        <v>44363</v>
      </c>
      <c r="Z233" s="31">
        <v>5.5555555555555556E-4</v>
      </c>
      <c r="AB233">
        <v>1</v>
      </c>
      <c r="AD233" s="45">
        <v>12.309884139147744</v>
      </c>
      <c r="AE233" s="45">
        <v>12.679734255916729</v>
      </c>
      <c r="AF233" s="45">
        <v>0.36985011676898516</v>
      </c>
      <c r="AG233" s="45">
        <v>1.6306914130203936</v>
      </c>
      <c r="BC233" s="45"/>
      <c r="BD233" s="45"/>
      <c r="BE233" s="45"/>
      <c r="BF233" s="45"/>
      <c r="BH233" s="1">
        <v>202</v>
      </c>
    </row>
    <row r="234" spans="1:124" customFormat="1" ht="15">
      <c r="A234">
        <v>114</v>
      </c>
      <c r="B234">
        <v>1</v>
      </c>
      <c r="C234" t="s">
        <v>35</v>
      </c>
      <c r="D234" t="s">
        <v>25</v>
      </c>
      <c r="G234">
        <v>0.5</v>
      </c>
      <c r="H234">
        <v>0.5</v>
      </c>
      <c r="I234">
        <v>9008</v>
      </c>
      <c r="J234">
        <v>11477</v>
      </c>
      <c r="L234">
        <v>14208</v>
      </c>
      <c r="M234">
        <v>7.3259999999999996</v>
      </c>
      <c r="N234">
        <v>10.002000000000001</v>
      </c>
      <c r="O234">
        <v>2.6760000000000002</v>
      </c>
      <c r="Q234">
        <v>1.37</v>
      </c>
      <c r="R234">
        <v>1</v>
      </c>
      <c r="S234">
        <v>0</v>
      </c>
      <c r="T234">
        <v>0</v>
      </c>
      <c r="V234">
        <v>0</v>
      </c>
      <c r="Y234" s="35">
        <v>44363</v>
      </c>
      <c r="Z234" s="31">
        <v>0.32998842592592592</v>
      </c>
      <c r="AB234">
        <v>1</v>
      </c>
      <c r="AD234" s="45">
        <v>8.96527838756076</v>
      </c>
      <c r="AE234" s="45">
        <v>11.035414421810906</v>
      </c>
      <c r="AF234" s="45">
        <v>2.0701360342501456</v>
      </c>
      <c r="AG234" s="45">
        <v>1.3662099104415986</v>
      </c>
      <c r="BH234" s="1">
        <v>203</v>
      </c>
    </row>
    <row r="235" spans="1:124" customFormat="1" ht="15">
      <c r="A235">
        <v>115</v>
      </c>
      <c r="B235">
        <v>1</v>
      </c>
      <c r="C235" t="s">
        <v>35</v>
      </c>
      <c r="D235" t="s">
        <v>25</v>
      </c>
      <c r="G235">
        <v>0.5</v>
      </c>
      <c r="H235">
        <v>0.5</v>
      </c>
      <c r="I235">
        <v>12309</v>
      </c>
      <c r="J235">
        <v>11410</v>
      </c>
      <c r="L235">
        <v>14297</v>
      </c>
      <c r="M235">
        <v>9.8580000000000005</v>
      </c>
      <c r="N235">
        <v>9.9450000000000003</v>
      </c>
      <c r="O235">
        <v>8.5999999999999993E-2</v>
      </c>
      <c r="Q235">
        <v>1.379</v>
      </c>
      <c r="R235">
        <v>1</v>
      </c>
      <c r="S235">
        <v>0</v>
      </c>
      <c r="T235">
        <v>0</v>
      </c>
      <c r="V235">
        <v>0</v>
      </c>
      <c r="Y235" s="35">
        <v>44363</v>
      </c>
      <c r="Z235" s="31">
        <v>0.33606481481481482</v>
      </c>
      <c r="AB235">
        <v>1</v>
      </c>
      <c r="AD235" s="45">
        <v>12.278766858745824</v>
      </c>
      <c r="AE235" s="45">
        <v>10.968360600213163</v>
      </c>
      <c r="AF235" s="45">
        <v>-1.3104062585326606</v>
      </c>
      <c r="AG235" s="45">
        <v>1.374598668007355</v>
      </c>
      <c r="AJ235">
        <v>2.3269928423599673</v>
      </c>
      <c r="AO235">
        <v>0.91734314081031754</v>
      </c>
      <c r="AT235">
        <v>13.387000572530487</v>
      </c>
      <c r="AY235">
        <v>2.0227088018685691</v>
      </c>
      <c r="BC235" s="45">
        <v>12.423311645128935</v>
      </c>
      <c r="BD235" s="45">
        <v>11.018901167238328</v>
      </c>
      <c r="BE235" s="45">
        <v>-1.4044104778906075</v>
      </c>
      <c r="BF235" s="45">
        <v>1.3886427677522732</v>
      </c>
      <c r="BH235" s="1">
        <v>204</v>
      </c>
    </row>
    <row r="236" spans="1:124" customFormat="1" ht="15">
      <c r="A236">
        <v>116</v>
      </c>
      <c r="B236">
        <v>1</v>
      </c>
      <c r="C236" t="s">
        <v>35</v>
      </c>
      <c r="D236" t="s">
        <v>25</v>
      </c>
      <c r="G236">
        <v>0.5</v>
      </c>
      <c r="H236">
        <v>0.5</v>
      </c>
      <c r="I236">
        <v>12597</v>
      </c>
      <c r="J236">
        <v>11511</v>
      </c>
      <c r="L236">
        <v>14595</v>
      </c>
      <c r="M236">
        <v>10.079000000000001</v>
      </c>
      <c r="N236">
        <v>10.031000000000001</v>
      </c>
      <c r="O236">
        <v>0</v>
      </c>
      <c r="Q236">
        <v>1.411</v>
      </c>
      <c r="R236">
        <v>1</v>
      </c>
      <c r="S236">
        <v>0</v>
      </c>
      <c r="T236">
        <v>0</v>
      </c>
      <c r="V236">
        <v>0</v>
      </c>
      <c r="Y236" s="35">
        <v>44363</v>
      </c>
      <c r="Z236" s="31">
        <v>0.34261574074074069</v>
      </c>
      <c r="AB236">
        <v>1</v>
      </c>
      <c r="AD236" s="45">
        <v>12.567856431512046</v>
      </c>
      <c r="AE236" s="45">
        <v>11.069441734263492</v>
      </c>
      <c r="AF236" s="45">
        <v>-1.4984146972485544</v>
      </c>
      <c r="AG236" s="45">
        <v>1.4026868674971915</v>
      </c>
      <c r="BC236" s="45"/>
      <c r="BD236" s="45"/>
      <c r="BE236" s="45"/>
      <c r="BF236" s="45"/>
      <c r="BH236" s="1">
        <v>205</v>
      </c>
    </row>
    <row r="237" spans="1:124" s="8" customFormat="1" ht="15.75" customHeight="1">
      <c r="A237">
        <v>23</v>
      </c>
      <c r="B237">
        <v>1</v>
      </c>
      <c r="C237" t="s">
        <v>35</v>
      </c>
      <c r="D237" t="s">
        <v>25</v>
      </c>
      <c r="E237"/>
      <c r="F237"/>
      <c r="G237">
        <v>0.5</v>
      </c>
      <c r="H237">
        <v>0.5</v>
      </c>
      <c r="I237">
        <v>10221</v>
      </c>
      <c r="J237">
        <v>11834</v>
      </c>
      <c r="K237"/>
      <c r="L237">
        <v>14425</v>
      </c>
      <c r="M237">
        <v>8.2560000000000002</v>
      </c>
      <c r="N237">
        <v>10.304</v>
      </c>
      <c r="O237">
        <v>2.048</v>
      </c>
      <c r="P237"/>
      <c r="Q237">
        <v>1.393</v>
      </c>
      <c r="R237">
        <v>1</v>
      </c>
      <c r="S237">
        <v>0</v>
      </c>
      <c r="T237">
        <v>0</v>
      </c>
      <c r="U237"/>
      <c r="V237">
        <v>0</v>
      </c>
      <c r="W237"/>
      <c r="X237"/>
      <c r="Y237" s="35">
        <v>44364</v>
      </c>
      <c r="Z237" s="34">
        <v>0.7109375</v>
      </c>
      <c r="AA237"/>
      <c r="AB237" s="8">
        <v>1</v>
      </c>
      <c r="AC237" s="6"/>
      <c r="AD237" s="14">
        <v>10.217916786710443</v>
      </c>
      <c r="AE237" s="6">
        <v>11.647399485794727</v>
      </c>
      <c r="AF237" s="6">
        <v>1.4294826990842839</v>
      </c>
      <c r="AG237" s="6">
        <v>1.5682068568339591</v>
      </c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1">
        <v>206</v>
      </c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</row>
    <row r="238" spans="1:124" s="8" customFormat="1" ht="15.75" customHeight="1">
      <c r="A238">
        <v>24</v>
      </c>
      <c r="B238">
        <v>1</v>
      </c>
      <c r="C238" t="s">
        <v>35</v>
      </c>
      <c r="D238" t="s">
        <v>25</v>
      </c>
      <c r="E238"/>
      <c r="F238"/>
      <c r="G238">
        <v>0.5</v>
      </c>
      <c r="H238">
        <v>0.5</v>
      </c>
      <c r="I238">
        <v>10833</v>
      </c>
      <c r="J238">
        <v>11690</v>
      </c>
      <c r="K238"/>
      <c r="L238">
        <v>14441</v>
      </c>
      <c r="M238">
        <v>8.7249999999999996</v>
      </c>
      <c r="N238">
        <v>10.182</v>
      </c>
      <c r="O238">
        <v>1.4570000000000001</v>
      </c>
      <c r="P238"/>
      <c r="Q238">
        <v>1.3939999999999999</v>
      </c>
      <c r="R238">
        <v>1</v>
      </c>
      <c r="S238">
        <v>0</v>
      </c>
      <c r="T238">
        <v>0</v>
      </c>
      <c r="U238"/>
      <c r="V238">
        <v>0</v>
      </c>
      <c r="W238"/>
      <c r="X238"/>
      <c r="Y238" s="35">
        <v>44364</v>
      </c>
      <c r="Z238" s="34">
        <v>0.71679398148148143</v>
      </c>
      <c r="AA238"/>
      <c r="AB238" s="8">
        <v>1</v>
      </c>
      <c r="AC238" s="6"/>
      <c r="AD238" s="14">
        <v>10.823007279077434</v>
      </c>
      <c r="AE238" s="6">
        <v>11.505028577494986</v>
      </c>
      <c r="AF238" s="6">
        <v>0.68202129841755266</v>
      </c>
      <c r="AG238" s="6">
        <v>1.5699548962488703</v>
      </c>
      <c r="AH238" s="6"/>
      <c r="AI238" s="6"/>
      <c r="AJ238" s="6">
        <v>0.41934092113024118</v>
      </c>
      <c r="AK238" s="6"/>
      <c r="AL238" s="6"/>
      <c r="AM238" s="6"/>
      <c r="AN238" s="6"/>
      <c r="AO238" s="6">
        <v>0.29175343762056605</v>
      </c>
      <c r="AP238" s="6"/>
      <c r="AQ238" s="6"/>
      <c r="AR238" s="6"/>
      <c r="AS238" s="6"/>
      <c r="AT238" s="6">
        <v>1.7549924321866159</v>
      </c>
      <c r="AU238" s="6"/>
      <c r="AV238" s="6"/>
      <c r="AW238" s="6"/>
      <c r="AX238" s="6"/>
      <c r="AY238" s="6">
        <v>0.31364409282736666</v>
      </c>
      <c r="AZ238" s="6"/>
      <c r="BA238" s="6"/>
      <c r="BB238" s="6"/>
      <c r="BC238" s="6">
        <v>10.845747608038939</v>
      </c>
      <c r="BD238" s="6">
        <v>11.521836254169262</v>
      </c>
      <c r="BE238" s="6">
        <v>0.6760886461303226</v>
      </c>
      <c r="BF238" s="6">
        <v>1.5674967158216515</v>
      </c>
      <c r="BG238" s="6"/>
      <c r="BH238" s="1">
        <v>207</v>
      </c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</row>
    <row r="239" spans="1:124" s="8" customFormat="1" ht="15.75" customHeight="1">
      <c r="A239">
        <v>25</v>
      </c>
      <c r="B239">
        <v>1</v>
      </c>
      <c r="C239" t="s">
        <v>35</v>
      </c>
      <c r="D239" t="s">
        <v>25</v>
      </c>
      <c r="E239"/>
      <c r="F239"/>
      <c r="G239">
        <v>0.5</v>
      </c>
      <c r="H239">
        <v>0.5</v>
      </c>
      <c r="I239">
        <v>10879</v>
      </c>
      <c r="J239">
        <v>11724</v>
      </c>
      <c r="K239"/>
      <c r="L239">
        <v>14396</v>
      </c>
      <c r="M239">
        <v>8.7609999999999992</v>
      </c>
      <c r="N239">
        <v>10.211</v>
      </c>
      <c r="O239">
        <v>1.45</v>
      </c>
      <c r="P239"/>
      <c r="Q239">
        <v>1.39</v>
      </c>
      <c r="R239">
        <v>1</v>
      </c>
      <c r="S239">
        <v>0</v>
      </c>
      <c r="T239">
        <v>0</v>
      </c>
      <c r="U239"/>
      <c r="V239">
        <v>0</v>
      </c>
      <c r="W239"/>
      <c r="X239"/>
      <c r="Y239" s="35">
        <v>44364</v>
      </c>
      <c r="Z239" s="34">
        <v>0.72317129629629628</v>
      </c>
      <c r="AA239"/>
      <c r="AB239" s="8">
        <v>1</v>
      </c>
      <c r="AC239" s="6"/>
      <c r="AD239" s="14">
        <v>10.868487937000445</v>
      </c>
      <c r="AE239" s="6">
        <v>11.538643930843538</v>
      </c>
      <c r="AF239" s="6">
        <v>0.67015599384309255</v>
      </c>
      <c r="AG239" s="6">
        <v>1.5650385353944327</v>
      </c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1">
        <v>208</v>
      </c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</row>
    <row r="240" spans="1:124" s="8" customFormat="1" ht="15.75" customHeight="1">
      <c r="A240">
        <v>67</v>
      </c>
      <c r="B240">
        <v>1</v>
      </c>
      <c r="C240" t="s">
        <v>35</v>
      </c>
      <c r="D240" t="s">
        <v>25</v>
      </c>
      <c r="E240"/>
      <c r="F240"/>
      <c r="G240">
        <v>0.5</v>
      </c>
      <c r="H240">
        <v>0.5</v>
      </c>
      <c r="I240">
        <v>7741</v>
      </c>
      <c r="J240">
        <v>9807</v>
      </c>
      <c r="K240"/>
      <c r="L240">
        <v>11899</v>
      </c>
      <c r="M240">
        <v>6.3540000000000001</v>
      </c>
      <c r="N240">
        <v>8.5869999999999997</v>
      </c>
      <c r="O240">
        <v>2.2330000000000001</v>
      </c>
      <c r="P240"/>
      <c r="Q240">
        <v>1.129</v>
      </c>
      <c r="R240">
        <v>1</v>
      </c>
      <c r="S240">
        <v>0</v>
      </c>
      <c r="T240">
        <v>0</v>
      </c>
      <c r="U240"/>
      <c r="V240">
        <v>0</v>
      </c>
      <c r="W240"/>
      <c r="X240"/>
      <c r="Y240" s="35">
        <v>44365</v>
      </c>
      <c r="Z240" s="34">
        <v>3.1527777777777773E-2</v>
      </c>
      <c r="AA240"/>
      <c r="AB240" s="8">
        <v>1</v>
      </c>
      <c r="AC240" s="6"/>
      <c r="AD240" s="14">
        <v>7.7659160986873461</v>
      </c>
      <c r="AE240" s="6">
        <v>9.6433312141032594</v>
      </c>
      <c r="AF240" s="6">
        <v>1.8774151154159133</v>
      </c>
      <c r="AG240" s="6">
        <v>1.2922351342048484</v>
      </c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1">
        <v>209</v>
      </c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</row>
    <row r="241" spans="1:124" s="8" customFormat="1" ht="15.75" customHeight="1">
      <c r="A241">
        <v>68</v>
      </c>
      <c r="B241">
        <v>1</v>
      </c>
      <c r="C241" t="s">
        <v>35</v>
      </c>
      <c r="D241" t="s">
        <v>25</v>
      </c>
      <c r="E241"/>
      <c r="F241"/>
      <c r="G241">
        <v>0.5</v>
      </c>
      <c r="H241">
        <v>0.5</v>
      </c>
      <c r="I241">
        <v>10657</v>
      </c>
      <c r="J241">
        <v>9910</v>
      </c>
      <c r="K241"/>
      <c r="L241">
        <v>12253</v>
      </c>
      <c r="M241">
        <v>8.5909999999999993</v>
      </c>
      <c r="N241">
        <v>8.6739999999999995</v>
      </c>
      <c r="O241">
        <v>8.4000000000000005E-2</v>
      </c>
      <c r="P241"/>
      <c r="Q241">
        <v>1.1659999999999999</v>
      </c>
      <c r="R241">
        <v>1</v>
      </c>
      <c r="S241">
        <v>0</v>
      </c>
      <c r="T241">
        <v>0</v>
      </c>
      <c r="U241"/>
      <c r="V241">
        <v>0</v>
      </c>
      <c r="W241"/>
      <c r="X241"/>
      <c r="Y241" s="35">
        <v>44365</v>
      </c>
      <c r="Z241" s="34">
        <v>3.7650462962962962E-2</v>
      </c>
      <c r="AA241"/>
      <c r="AB241" s="8">
        <v>1</v>
      </c>
      <c r="AC241" s="6"/>
      <c r="AD241" s="14">
        <v>10.648994327024184</v>
      </c>
      <c r="AE241" s="6">
        <v>9.7451659610121002</v>
      </c>
      <c r="AF241" s="6">
        <v>-0.90382836601208361</v>
      </c>
      <c r="AG241" s="6">
        <v>1.3309105062597593</v>
      </c>
      <c r="AH241" s="6"/>
      <c r="AI241" s="6"/>
      <c r="AJ241" s="6">
        <v>1.9582434772284314</v>
      </c>
      <c r="AK241" s="6"/>
      <c r="AL241" s="6"/>
      <c r="AM241" s="6"/>
      <c r="AN241" s="6"/>
      <c r="AO241" s="6">
        <v>15.040097081188986</v>
      </c>
      <c r="AP241" s="6"/>
      <c r="AQ241" s="6"/>
      <c r="AR241" s="6"/>
      <c r="AS241" s="6"/>
      <c r="AT241" s="6">
        <v>634.19996652271755</v>
      </c>
      <c r="AU241" s="6"/>
      <c r="AV241" s="6"/>
      <c r="AW241" s="6"/>
      <c r="AX241" s="6"/>
      <c r="AY241" s="6">
        <v>15.0950870832636</v>
      </c>
      <c r="AZ241" s="6"/>
      <c r="BA241" s="6"/>
      <c r="BB241" s="6"/>
      <c r="BC241" s="6">
        <v>10.754291937215497</v>
      </c>
      <c r="BD241" s="6">
        <v>10.537598481860996</v>
      </c>
      <c r="BE241" s="6">
        <v>-0.21669345535450102</v>
      </c>
      <c r="BF241" s="6">
        <v>1.4395620811428356</v>
      </c>
      <c r="BG241" s="6"/>
      <c r="BH241" s="1">
        <v>210</v>
      </c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</row>
    <row r="242" spans="1:124" s="8" customFormat="1" ht="15.75" customHeight="1">
      <c r="A242">
        <v>69</v>
      </c>
      <c r="B242">
        <v>1</v>
      </c>
      <c r="C242" t="s">
        <v>35</v>
      </c>
      <c r="D242" t="s">
        <v>25</v>
      </c>
      <c r="E242"/>
      <c r="F242"/>
      <c r="G242">
        <v>0.5</v>
      </c>
      <c r="H242">
        <v>0.5</v>
      </c>
      <c r="I242">
        <v>10870</v>
      </c>
      <c r="J242">
        <v>11513</v>
      </c>
      <c r="K242"/>
      <c r="L242">
        <v>14242</v>
      </c>
      <c r="M242">
        <v>8.7539999999999996</v>
      </c>
      <c r="N242">
        <v>10.032</v>
      </c>
      <c r="O242">
        <v>1.278</v>
      </c>
      <c r="P242"/>
      <c r="Q242">
        <v>1.3740000000000001</v>
      </c>
      <c r="R242">
        <v>1</v>
      </c>
      <c r="S242">
        <v>0</v>
      </c>
      <c r="T242">
        <v>0</v>
      </c>
      <c r="U242"/>
      <c r="V242">
        <v>0</v>
      </c>
      <c r="W242"/>
      <c r="X242"/>
      <c r="Y242" s="35">
        <v>44365</v>
      </c>
      <c r="Z242" s="34">
        <v>4.4212962962962961E-2</v>
      </c>
      <c r="AA242"/>
      <c r="AB242" s="8">
        <v>1</v>
      </c>
      <c r="AC242" s="6"/>
      <c r="AD242" s="14">
        <v>10.859589547406809</v>
      </c>
      <c r="AE242" s="6">
        <v>11.330031002709891</v>
      </c>
      <c r="AF242" s="6">
        <v>0.47044145530308157</v>
      </c>
      <c r="AG242" s="6">
        <v>1.5482136560259121</v>
      </c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1">
        <v>211</v>
      </c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</row>
    <row r="243" spans="1:124" s="8" customFormat="1" ht="15.75" customHeight="1">
      <c r="A243">
        <v>114</v>
      </c>
      <c r="B243">
        <v>1</v>
      </c>
      <c r="C243" t="s">
        <v>35</v>
      </c>
      <c r="D243" t="s">
        <v>25</v>
      </c>
      <c r="E243"/>
      <c r="F243"/>
      <c r="G243">
        <v>0.5</v>
      </c>
      <c r="H243">
        <v>0.5</v>
      </c>
      <c r="I243">
        <v>7809</v>
      </c>
      <c r="J243">
        <v>11336</v>
      </c>
      <c r="K243"/>
      <c r="L243">
        <v>13364</v>
      </c>
      <c r="M243">
        <v>6.4059999999999997</v>
      </c>
      <c r="N243">
        <v>9.8829999999999991</v>
      </c>
      <c r="O243">
        <v>3.4769999999999999</v>
      </c>
      <c r="P243"/>
      <c r="Q243">
        <v>1.282</v>
      </c>
      <c r="R243">
        <v>1</v>
      </c>
      <c r="S243">
        <v>0</v>
      </c>
      <c r="T243">
        <v>0</v>
      </c>
      <c r="U243"/>
      <c r="V243">
        <v>0</v>
      </c>
      <c r="W243"/>
      <c r="X243"/>
      <c r="Y243" s="35">
        <v>44365</v>
      </c>
      <c r="Z243" s="34">
        <v>0.37465277777777778</v>
      </c>
      <c r="AA243"/>
      <c r="AB243" s="8">
        <v>1</v>
      </c>
      <c r="AC243" s="6"/>
      <c r="AD243" s="14">
        <v>7.8331483756170117</v>
      </c>
      <c r="AE243" s="6">
        <v>11.155033427924794</v>
      </c>
      <c r="AF243" s="6">
        <v>3.3218850523077821</v>
      </c>
      <c r="AG243" s="6">
        <v>1.4522899931326581</v>
      </c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1">
        <v>212</v>
      </c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</row>
    <row r="244" spans="1:124" s="8" customFormat="1" ht="15.75" customHeight="1">
      <c r="A244">
        <v>115</v>
      </c>
      <c r="B244">
        <v>1</v>
      </c>
      <c r="C244" t="s">
        <v>35</v>
      </c>
      <c r="D244" t="s">
        <v>25</v>
      </c>
      <c r="E244"/>
      <c r="F244"/>
      <c r="G244">
        <v>0.5</v>
      </c>
      <c r="H244">
        <v>0.5</v>
      </c>
      <c r="I244">
        <v>10575</v>
      </c>
      <c r="J244">
        <v>11370</v>
      </c>
      <c r="K244"/>
      <c r="L244">
        <v>13626</v>
      </c>
      <c r="M244">
        <v>8.5280000000000005</v>
      </c>
      <c r="N244">
        <v>9.9109999999999996</v>
      </c>
      <c r="O244">
        <v>1.383</v>
      </c>
      <c r="P244"/>
      <c r="Q244">
        <v>1.3089999999999999</v>
      </c>
      <c r="R244">
        <v>1</v>
      </c>
      <c r="S244">
        <v>0</v>
      </c>
      <c r="T244">
        <v>0</v>
      </c>
      <c r="U244"/>
      <c r="V244">
        <v>0</v>
      </c>
      <c r="W244"/>
      <c r="X244"/>
      <c r="Y244" s="35">
        <v>44365</v>
      </c>
      <c r="Z244" s="34">
        <v>0.38063657407407409</v>
      </c>
      <c r="AA244"/>
      <c r="AB244" s="8">
        <v>1</v>
      </c>
      <c r="AC244" s="6"/>
      <c r="AD244" s="14">
        <v>10.567920110726645</v>
      </c>
      <c r="AE244" s="6">
        <v>11.188648781273344</v>
      </c>
      <c r="AF244" s="6">
        <v>0.62072867054669878</v>
      </c>
      <c r="AG244" s="6">
        <v>1.4809141385518296</v>
      </c>
      <c r="AH244" s="6"/>
      <c r="AI244" s="6"/>
      <c r="AJ244" s="6">
        <v>0.77352531662637325</v>
      </c>
      <c r="AK244" s="6"/>
      <c r="AL244" s="6"/>
      <c r="AM244" s="6"/>
      <c r="AN244" s="6"/>
      <c r="AO244" s="6">
        <v>0.36164209164968636</v>
      </c>
      <c r="AP244" s="6"/>
      <c r="AQ244" s="6"/>
      <c r="AR244" s="6"/>
      <c r="AS244" s="6"/>
      <c r="AT244" s="6">
        <v>6.9215279090378807</v>
      </c>
      <c r="AU244" s="6"/>
      <c r="AV244" s="6"/>
      <c r="AW244" s="6"/>
      <c r="AX244" s="6"/>
      <c r="AY244" s="6">
        <v>0.63244722646711382</v>
      </c>
      <c r="AZ244" s="6"/>
      <c r="BA244" s="6"/>
      <c r="BB244" s="6"/>
      <c r="BC244" s="6">
        <v>10.608951573852837</v>
      </c>
      <c r="BD244" s="6">
        <v>11.208916861968792</v>
      </c>
      <c r="BE244" s="6">
        <v>0.59996528811595606</v>
      </c>
      <c r="BF244" s="6">
        <v>1.4856119944794035</v>
      </c>
      <c r="BG244" s="6"/>
      <c r="BH244" s="1">
        <v>213</v>
      </c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</row>
    <row r="245" spans="1:124" s="8" customFormat="1" ht="15.75" customHeight="1">
      <c r="A245">
        <v>116</v>
      </c>
      <c r="B245">
        <v>1</v>
      </c>
      <c r="C245" t="s">
        <v>35</v>
      </c>
      <c r="D245" t="s">
        <v>25</v>
      </c>
      <c r="E245"/>
      <c r="F245"/>
      <c r="G245">
        <v>0.5</v>
      </c>
      <c r="H245">
        <v>0.5</v>
      </c>
      <c r="I245">
        <v>10658</v>
      </c>
      <c r="J245">
        <v>11411</v>
      </c>
      <c r="K245"/>
      <c r="L245">
        <v>13712</v>
      </c>
      <c r="M245">
        <v>8.5920000000000005</v>
      </c>
      <c r="N245">
        <v>9.9459999999999997</v>
      </c>
      <c r="O245">
        <v>1.3540000000000001</v>
      </c>
      <c r="P245"/>
      <c r="Q245">
        <v>1.3180000000000001</v>
      </c>
      <c r="R245">
        <v>1</v>
      </c>
      <c r="S245">
        <v>0</v>
      </c>
      <c r="T245">
        <v>0</v>
      </c>
      <c r="U245"/>
      <c r="V245">
        <v>0</v>
      </c>
      <c r="W245"/>
      <c r="X245"/>
      <c r="Y245" s="35">
        <v>44365</v>
      </c>
      <c r="Z245" s="34">
        <v>0.3870601851851852</v>
      </c>
      <c r="AA245"/>
      <c r="AB245" s="8">
        <v>1</v>
      </c>
      <c r="AC245" s="6"/>
      <c r="AD245" s="14">
        <v>10.649983036979028</v>
      </c>
      <c r="AE245" s="6">
        <v>11.229184942664242</v>
      </c>
      <c r="AF245" s="6">
        <v>0.57920190568521335</v>
      </c>
      <c r="AG245" s="6">
        <v>1.4903098504069774</v>
      </c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1">
        <v>214</v>
      </c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</row>
    <row r="246" spans="1:124" s="8" customFormat="1" ht="15.75" customHeight="1">
      <c r="A246">
        <v>23</v>
      </c>
      <c r="B246">
        <v>1</v>
      </c>
      <c r="C246" t="s">
        <v>35</v>
      </c>
      <c r="D246" t="s">
        <v>25</v>
      </c>
      <c r="E246"/>
      <c r="F246"/>
      <c r="G246">
        <v>0.5</v>
      </c>
      <c r="H246">
        <v>0.5</v>
      </c>
      <c r="I246">
        <v>10215</v>
      </c>
      <c r="J246">
        <v>9846</v>
      </c>
      <c r="K246"/>
      <c r="L246">
        <v>11524</v>
      </c>
      <c r="M246">
        <v>8.2520000000000007</v>
      </c>
      <c r="N246">
        <v>8.6199999999999992</v>
      </c>
      <c r="O246">
        <v>0.36799999999999999</v>
      </c>
      <c r="P246"/>
      <c r="Q246">
        <v>1.089</v>
      </c>
      <c r="R246">
        <v>1</v>
      </c>
      <c r="S246">
        <v>0</v>
      </c>
      <c r="T246">
        <v>0</v>
      </c>
      <c r="U246"/>
      <c r="V246">
        <v>0</v>
      </c>
      <c r="W246"/>
      <c r="X246"/>
      <c r="Y246" s="35">
        <v>44365</v>
      </c>
      <c r="Z246" s="34">
        <v>0.62836805555555553</v>
      </c>
      <c r="AA246"/>
      <c r="AB246" s="8">
        <v>1</v>
      </c>
      <c r="AC246" s="6"/>
      <c r="AD246" s="14">
        <v>10.03071731452466</v>
      </c>
      <c r="AE246" s="6">
        <v>10.035632831783309</v>
      </c>
      <c r="AF246" s="6">
        <v>4.915517258648805E-3</v>
      </c>
      <c r="AG246" s="6">
        <v>1.3070184204521882</v>
      </c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1">
        <v>215</v>
      </c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</row>
    <row r="247" spans="1:124" s="8" customFormat="1" ht="15.75" customHeight="1">
      <c r="A247">
        <v>24</v>
      </c>
      <c r="B247">
        <v>1</v>
      </c>
      <c r="C247" t="s">
        <v>35</v>
      </c>
      <c r="D247" t="s">
        <v>25</v>
      </c>
      <c r="E247"/>
      <c r="F247"/>
      <c r="G247">
        <v>0.5</v>
      </c>
      <c r="H247">
        <v>0.5</v>
      </c>
      <c r="I247">
        <v>10692</v>
      </c>
      <c r="J247">
        <v>11526</v>
      </c>
      <c r="K247"/>
      <c r="L247">
        <v>13706</v>
      </c>
      <c r="M247">
        <v>8.6170000000000009</v>
      </c>
      <c r="N247">
        <v>10.042999999999999</v>
      </c>
      <c r="O247">
        <v>1.4259999999999999</v>
      </c>
      <c r="P247"/>
      <c r="Q247">
        <v>1.3169999999999999</v>
      </c>
      <c r="R247">
        <v>1</v>
      </c>
      <c r="S247">
        <v>0</v>
      </c>
      <c r="T247">
        <v>0</v>
      </c>
      <c r="U247"/>
      <c r="V247">
        <v>0</v>
      </c>
      <c r="W247"/>
      <c r="X247"/>
      <c r="Y247" s="35">
        <v>44365</v>
      </c>
      <c r="Z247" s="34">
        <v>0.63445601851851852</v>
      </c>
      <c r="AA247"/>
      <c r="AB247" s="8">
        <v>1</v>
      </c>
      <c r="AC247" s="6"/>
      <c r="AD247" s="14">
        <v>10.500546420550751</v>
      </c>
      <c r="AE247" s="6">
        <v>11.729873135442443</v>
      </c>
      <c r="AF247" s="6">
        <v>1.2293267148916911</v>
      </c>
      <c r="AG247" s="6">
        <v>1.5559490025333087</v>
      </c>
      <c r="AH247" s="6"/>
      <c r="AI247" s="6"/>
      <c r="AJ247" s="6">
        <v>0.86671326755380951</v>
      </c>
      <c r="AK247" s="6"/>
      <c r="AL247" s="6"/>
      <c r="AM247" s="6"/>
      <c r="AN247" s="6"/>
      <c r="AO247" s="6">
        <v>0.18932414777883105</v>
      </c>
      <c r="AP247" s="6"/>
      <c r="AQ247" s="6"/>
      <c r="AR247" s="6"/>
      <c r="AS247" s="6"/>
      <c r="AT247" s="6">
        <v>5.4157643724342215</v>
      </c>
      <c r="AU247" s="6"/>
      <c r="AV247" s="6"/>
      <c r="AW247" s="6"/>
      <c r="AX247" s="6"/>
      <c r="AY247" s="6">
        <v>9.5271844339997483E-2</v>
      </c>
      <c r="AZ247" s="6"/>
      <c r="BA247" s="6"/>
      <c r="BB247" s="6"/>
      <c r="BC247" s="6">
        <v>10.455237953302952</v>
      </c>
      <c r="BD247" s="6">
        <v>11.71877989535896</v>
      </c>
      <c r="BE247" s="6">
        <v>1.2635419420560074</v>
      </c>
      <c r="BF247" s="6">
        <v>1.5566905464304339</v>
      </c>
      <c r="BG247" s="6"/>
      <c r="BH247" s="1">
        <v>216</v>
      </c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</row>
    <row r="248" spans="1:124" s="8" customFormat="1" ht="15.75" customHeight="1">
      <c r="A248">
        <v>25</v>
      </c>
      <c r="B248">
        <v>1</v>
      </c>
      <c r="C248" t="s">
        <v>35</v>
      </c>
      <c r="D248" t="s">
        <v>25</v>
      </c>
      <c r="E248"/>
      <c r="F248"/>
      <c r="G248">
        <v>0.5</v>
      </c>
      <c r="H248">
        <v>0.5</v>
      </c>
      <c r="I248">
        <v>10600</v>
      </c>
      <c r="J248">
        <v>11504</v>
      </c>
      <c r="K248"/>
      <c r="L248">
        <v>13719</v>
      </c>
      <c r="M248">
        <v>8.5470000000000006</v>
      </c>
      <c r="N248">
        <v>10.025</v>
      </c>
      <c r="O248">
        <v>1.478</v>
      </c>
      <c r="P248"/>
      <c r="Q248">
        <v>1.319</v>
      </c>
      <c r="R248">
        <v>1</v>
      </c>
      <c r="S248">
        <v>0</v>
      </c>
      <c r="T248">
        <v>0</v>
      </c>
      <c r="U248"/>
      <c r="V248">
        <v>0</v>
      </c>
      <c r="W248"/>
      <c r="X248"/>
      <c r="Y248" s="35">
        <v>44365</v>
      </c>
      <c r="Z248" s="34">
        <v>0.64091435185185186</v>
      </c>
      <c r="AA248"/>
      <c r="AB248" s="8">
        <v>1</v>
      </c>
      <c r="AC248" s="6"/>
      <c r="AD248" s="14">
        <v>10.409929486055153</v>
      </c>
      <c r="AE248" s="6">
        <v>11.707686655275477</v>
      </c>
      <c r="AF248" s="6">
        <v>1.2977571692203238</v>
      </c>
      <c r="AG248" s="6">
        <v>1.5574320903275594</v>
      </c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1">
        <v>217</v>
      </c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</row>
    <row r="249" spans="1:124" s="8" customFormat="1" ht="15.75" customHeight="1">
      <c r="A249">
        <v>67</v>
      </c>
      <c r="B249">
        <v>1</v>
      </c>
      <c r="C249" t="s">
        <v>35</v>
      </c>
      <c r="D249" t="s">
        <v>25</v>
      </c>
      <c r="E249"/>
      <c r="F249"/>
      <c r="G249">
        <v>0.5</v>
      </c>
      <c r="H249">
        <v>0.5</v>
      </c>
      <c r="I249">
        <v>7522</v>
      </c>
      <c r="J249">
        <v>10982</v>
      </c>
      <c r="K249"/>
      <c r="L249">
        <v>13199</v>
      </c>
      <c r="M249">
        <v>6.1849999999999996</v>
      </c>
      <c r="N249">
        <v>9.5820000000000007</v>
      </c>
      <c r="O249">
        <v>3.3969999999999998</v>
      </c>
      <c r="P249"/>
      <c r="Q249">
        <v>1.264</v>
      </c>
      <c r="R249">
        <v>1</v>
      </c>
      <c r="S249">
        <v>0</v>
      </c>
      <c r="T249">
        <v>0</v>
      </c>
      <c r="U249"/>
      <c r="V249">
        <v>0</v>
      </c>
      <c r="W249"/>
      <c r="X249"/>
      <c r="Y249" s="35">
        <v>44365</v>
      </c>
      <c r="Z249" s="34">
        <v>0.94702546296296297</v>
      </c>
      <c r="AA249"/>
      <c r="AB249" s="8">
        <v>1</v>
      </c>
      <c r="AC249" s="6"/>
      <c r="AD249" s="14">
        <v>7.3782020471698075</v>
      </c>
      <c r="AE249" s="6">
        <v>11.181261989495674</v>
      </c>
      <c r="AF249" s="6">
        <v>3.8030599423258664</v>
      </c>
      <c r="AG249" s="6">
        <v>1.4981085785575396</v>
      </c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1">
        <v>218</v>
      </c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</row>
    <row r="250" spans="1:124" s="8" customFormat="1" ht="15.75" customHeight="1">
      <c r="A250">
        <v>68</v>
      </c>
      <c r="B250">
        <v>1</v>
      </c>
      <c r="C250" t="s">
        <v>35</v>
      </c>
      <c r="D250" t="s">
        <v>25</v>
      </c>
      <c r="E250"/>
      <c r="F250"/>
      <c r="G250">
        <v>0.5</v>
      </c>
      <c r="H250">
        <v>0.5</v>
      </c>
      <c r="I250">
        <v>10289</v>
      </c>
      <c r="J250">
        <v>11075</v>
      </c>
      <c r="K250"/>
      <c r="L250">
        <v>13317</v>
      </c>
      <c r="M250">
        <v>8.3079999999999998</v>
      </c>
      <c r="N250">
        <v>9.6609999999999996</v>
      </c>
      <c r="O250">
        <v>1.353</v>
      </c>
      <c r="P250"/>
      <c r="Q250">
        <v>1.2769999999999999</v>
      </c>
      <c r="R250">
        <v>1</v>
      </c>
      <c r="S250">
        <v>0</v>
      </c>
      <c r="T250">
        <v>0</v>
      </c>
      <c r="U250"/>
      <c r="V250">
        <v>0</v>
      </c>
      <c r="W250"/>
      <c r="X250"/>
      <c r="Y250" s="35">
        <v>44365</v>
      </c>
      <c r="Z250" s="34">
        <v>0.95302083333333332</v>
      </c>
      <c r="AA250"/>
      <c r="AB250" s="8">
        <v>1</v>
      </c>
      <c r="AC250" s="6"/>
      <c r="AD250" s="14">
        <v>10.103604848792857</v>
      </c>
      <c r="AE250" s="6">
        <v>11.275050292019662</v>
      </c>
      <c r="AF250" s="6">
        <v>1.1714454432268049</v>
      </c>
      <c r="AG250" s="6">
        <v>1.5115704523822748</v>
      </c>
      <c r="AH250" s="6"/>
      <c r="AI250" s="6"/>
      <c r="AJ250" s="6">
        <v>0</v>
      </c>
      <c r="AK250" s="6"/>
      <c r="AL250" s="6"/>
      <c r="AM250" s="6"/>
      <c r="AN250" s="6"/>
      <c r="AO250" s="6">
        <v>0.16979776621043741</v>
      </c>
      <c r="AP250" s="6"/>
      <c r="AQ250" s="6"/>
      <c r="AR250" s="6"/>
      <c r="AS250" s="6"/>
      <c r="AT250" s="6">
        <v>1.6224072594705417</v>
      </c>
      <c r="AU250" s="6"/>
      <c r="AV250" s="6"/>
      <c r="AW250" s="6"/>
      <c r="AX250" s="6"/>
      <c r="AY250" s="6">
        <v>2.0098378013704665</v>
      </c>
      <c r="AZ250" s="6"/>
      <c r="BA250" s="6"/>
      <c r="BB250" s="6"/>
      <c r="BC250" s="6">
        <v>10.103604848792857</v>
      </c>
      <c r="BD250" s="6">
        <v>11.284630817546306</v>
      </c>
      <c r="BE250" s="6">
        <v>1.181025968753449</v>
      </c>
      <c r="BF250" s="6">
        <v>1.5269147068689435</v>
      </c>
      <c r="BG250" s="6"/>
      <c r="BH250" s="1">
        <v>219</v>
      </c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</row>
    <row r="251" spans="1:124" s="8" customFormat="1" ht="15.75" customHeight="1">
      <c r="A251">
        <v>69</v>
      </c>
      <c r="B251">
        <v>1</v>
      </c>
      <c r="C251" t="s">
        <v>35</v>
      </c>
      <c r="D251" t="s">
        <v>25</v>
      </c>
      <c r="E251"/>
      <c r="F251"/>
      <c r="G251">
        <v>0.5</v>
      </c>
      <c r="H251">
        <v>0.5</v>
      </c>
      <c r="I251">
        <v>10289</v>
      </c>
      <c r="J251">
        <v>11094</v>
      </c>
      <c r="K251"/>
      <c r="L251">
        <v>13586</v>
      </c>
      <c r="M251">
        <v>8.3079999999999998</v>
      </c>
      <c r="N251">
        <v>9.6769999999999996</v>
      </c>
      <c r="O251">
        <v>1.369</v>
      </c>
      <c r="P251"/>
      <c r="Q251">
        <v>1.3049999999999999</v>
      </c>
      <c r="R251">
        <v>1</v>
      </c>
      <c r="S251">
        <v>0</v>
      </c>
      <c r="T251">
        <v>0</v>
      </c>
      <c r="U251"/>
      <c r="V251">
        <v>0</v>
      </c>
      <c r="W251"/>
      <c r="X251"/>
      <c r="Y251" s="35">
        <v>44365</v>
      </c>
      <c r="Z251" s="34">
        <v>0.95946759259259251</v>
      </c>
      <c r="AA251"/>
      <c r="AB251" s="8">
        <v>1</v>
      </c>
      <c r="AC251" s="6"/>
      <c r="AD251" s="14">
        <v>10.103604848792857</v>
      </c>
      <c r="AE251" s="6">
        <v>11.29421134307295</v>
      </c>
      <c r="AF251" s="6">
        <v>1.1906064942800931</v>
      </c>
      <c r="AG251" s="6">
        <v>1.5422589613556119</v>
      </c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1">
        <v>220</v>
      </c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</row>
    <row r="252" spans="1:124" s="8" customFormat="1" ht="15.75" customHeight="1">
      <c r="A252">
        <v>114</v>
      </c>
      <c r="B252">
        <v>1</v>
      </c>
      <c r="C252" t="s">
        <v>35</v>
      </c>
      <c r="D252" t="s">
        <v>25</v>
      </c>
      <c r="E252"/>
      <c r="F252"/>
      <c r="G252">
        <v>0.5</v>
      </c>
      <c r="H252">
        <v>0.5</v>
      </c>
      <c r="I252">
        <v>7622</v>
      </c>
      <c r="J252">
        <v>11087</v>
      </c>
      <c r="K252"/>
      <c r="L252">
        <v>13027</v>
      </c>
      <c r="M252">
        <v>6.2619999999999996</v>
      </c>
      <c r="N252">
        <v>9.6720000000000006</v>
      </c>
      <c r="O252">
        <v>3.4089999999999998</v>
      </c>
      <c r="P252"/>
      <c r="Q252">
        <v>1.246</v>
      </c>
      <c r="R252">
        <v>1</v>
      </c>
      <c r="S252">
        <v>0</v>
      </c>
      <c r="T252">
        <v>0</v>
      </c>
      <c r="U252"/>
      <c r="V252">
        <v>0</v>
      </c>
      <c r="W252"/>
      <c r="X252"/>
      <c r="Y252" s="35">
        <v>44366</v>
      </c>
      <c r="Z252" s="34">
        <v>0.29050925925925924</v>
      </c>
      <c r="AA252"/>
      <c r="AB252" s="8">
        <v>1</v>
      </c>
      <c r="AC252" s="6"/>
      <c r="AD252" s="14">
        <v>7.476698715099805</v>
      </c>
      <c r="AE252" s="6">
        <v>11.28715200847437</v>
      </c>
      <c r="AF252" s="6">
        <v>3.8104532933745654</v>
      </c>
      <c r="AG252" s="6">
        <v>1.4784861862028409</v>
      </c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1">
        <v>221</v>
      </c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</row>
    <row r="253" spans="1:124" s="8" customFormat="1" ht="15.75" customHeight="1">
      <c r="A253">
        <v>115</v>
      </c>
      <c r="B253">
        <v>1</v>
      </c>
      <c r="C253" t="s">
        <v>35</v>
      </c>
      <c r="D253" t="s">
        <v>25</v>
      </c>
      <c r="E253"/>
      <c r="F253"/>
      <c r="G253">
        <v>0.5</v>
      </c>
      <c r="H253">
        <v>0.5</v>
      </c>
      <c r="I253">
        <v>10366</v>
      </c>
      <c r="J253">
        <v>11083</v>
      </c>
      <c r="K253"/>
      <c r="L253">
        <v>13203</v>
      </c>
      <c r="M253">
        <v>8.3670000000000009</v>
      </c>
      <c r="N253">
        <v>9.6679999999999993</v>
      </c>
      <c r="O253">
        <v>1.3</v>
      </c>
      <c r="P253"/>
      <c r="Q253">
        <v>1.2649999999999999</v>
      </c>
      <c r="R253">
        <v>1</v>
      </c>
      <c r="S253">
        <v>0</v>
      </c>
      <c r="T253">
        <v>0</v>
      </c>
      <c r="U253"/>
      <c r="V253">
        <v>0</v>
      </c>
      <c r="W253"/>
      <c r="X253"/>
      <c r="Y253" s="35">
        <v>44366</v>
      </c>
      <c r="Z253" s="34">
        <v>0.29652777777777778</v>
      </c>
      <c r="AA253"/>
      <c r="AB253" s="8">
        <v>1</v>
      </c>
      <c r="AC253" s="6"/>
      <c r="AD253" s="14">
        <v>10.179447283098957</v>
      </c>
      <c r="AE253" s="6">
        <v>11.283118102989468</v>
      </c>
      <c r="AF253" s="6">
        <v>1.1036708198905103</v>
      </c>
      <c r="AG253" s="6">
        <v>1.4985649132634629</v>
      </c>
      <c r="AH253" s="6"/>
      <c r="AI253" s="6"/>
      <c r="AJ253" s="6">
        <v>4.8368464676104755E-2</v>
      </c>
      <c r="AK253" s="6"/>
      <c r="AL253" s="6"/>
      <c r="AM253" s="6"/>
      <c r="AN253" s="6"/>
      <c r="AO253" s="6">
        <v>0.14290458117125424</v>
      </c>
      <c r="AP253" s="6"/>
      <c r="AQ253" s="6"/>
      <c r="AR253" s="6"/>
      <c r="AS253" s="6"/>
      <c r="AT253" s="6">
        <v>1.0106399470199001</v>
      </c>
      <c r="AU253" s="6"/>
      <c r="AV253" s="6"/>
      <c r="AW253" s="6"/>
      <c r="AX253" s="6"/>
      <c r="AY253" s="6">
        <v>0.66769529054133547</v>
      </c>
      <c r="AZ253" s="6"/>
      <c r="BA253" s="6"/>
      <c r="BB253" s="6"/>
      <c r="BC253" s="6">
        <v>10.181909699797206</v>
      </c>
      <c r="BD253" s="6">
        <v>11.291185913959273</v>
      </c>
      <c r="BE253" s="6">
        <v>1.1092762141620662</v>
      </c>
      <c r="BF253" s="6">
        <v>1.5035845950286184</v>
      </c>
      <c r="BG253" s="6"/>
      <c r="BH253" s="1">
        <v>222</v>
      </c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</row>
    <row r="254" spans="1:124" s="8" customFormat="1" ht="15.75" customHeight="1">
      <c r="A254">
        <v>116</v>
      </c>
      <c r="B254">
        <v>1</v>
      </c>
      <c r="C254" t="s">
        <v>35</v>
      </c>
      <c r="D254" t="s">
        <v>25</v>
      </c>
      <c r="E254"/>
      <c r="F254"/>
      <c r="G254">
        <v>0.5</v>
      </c>
      <c r="H254">
        <v>0.5</v>
      </c>
      <c r="I254">
        <v>10371</v>
      </c>
      <c r="J254">
        <v>11099</v>
      </c>
      <c r="K254"/>
      <c r="L254">
        <v>13291</v>
      </c>
      <c r="M254">
        <v>8.3710000000000004</v>
      </c>
      <c r="N254">
        <v>9.6809999999999992</v>
      </c>
      <c r="O254">
        <v>1.31</v>
      </c>
      <c r="P254"/>
      <c r="Q254">
        <v>1.274</v>
      </c>
      <c r="R254">
        <v>1</v>
      </c>
      <c r="S254">
        <v>0</v>
      </c>
      <c r="T254">
        <v>0</v>
      </c>
      <c r="U254"/>
      <c r="V254">
        <v>0</v>
      </c>
      <c r="W254"/>
      <c r="X254"/>
      <c r="Y254" s="35">
        <v>44366</v>
      </c>
      <c r="Z254" s="34">
        <v>0.30292824074074071</v>
      </c>
      <c r="AA254"/>
      <c r="AB254" s="8">
        <v>1</v>
      </c>
      <c r="AC254" s="6"/>
      <c r="AD254" s="14">
        <v>10.184372116495457</v>
      </c>
      <c r="AE254" s="6">
        <v>11.299253724929079</v>
      </c>
      <c r="AF254" s="6">
        <v>1.1148816084336222</v>
      </c>
      <c r="AG254" s="6">
        <v>1.508604276793774</v>
      </c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1">
        <v>223</v>
      </c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</row>
    <row r="255" spans="1:124" s="8" customFormat="1" ht="15.75" customHeight="1">
      <c r="A255">
        <v>23</v>
      </c>
      <c r="B255">
        <v>1</v>
      </c>
      <c r="C255" t="s">
        <v>35</v>
      </c>
      <c r="D255" t="s">
        <v>25</v>
      </c>
      <c r="E255"/>
      <c r="F255"/>
      <c r="G255">
        <v>0.5</v>
      </c>
      <c r="H255">
        <v>0.5</v>
      </c>
      <c r="I255">
        <v>10060</v>
      </c>
      <c r="J255">
        <v>11412</v>
      </c>
      <c r="K255"/>
      <c r="L255">
        <v>13665</v>
      </c>
      <c r="M255">
        <v>8.1329999999999991</v>
      </c>
      <c r="N255">
        <v>9.9459999999999997</v>
      </c>
      <c r="O255">
        <v>1.8129999999999999</v>
      </c>
      <c r="P255"/>
      <c r="Q255">
        <v>1.3129999999999999</v>
      </c>
      <c r="R255">
        <v>1</v>
      </c>
      <c r="S255">
        <v>0</v>
      </c>
      <c r="T255">
        <v>0</v>
      </c>
      <c r="U255"/>
      <c r="V255">
        <v>0</v>
      </c>
      <c r="W255"/>
      <c r="X255"/>
      <c r="Y255" s="35">
        <v>44368</v>
      </c>
      <c r="Z255" s="34">
        <v>0.7734375</v>
      </c>
      <c r="AA255"/>
      <c r="AB255" s="8">
        <v>1</v>
      </c>
      <c r="AC255" s="6"/>
      <c r="AD255" s="14">
        <v>9.771088742582517</v>
      </c>
      <c r="AE255" s="6">
        <v>10.952420708341691</v>
      </c>
      <c r="AF255" s="6">
        <v>1.1813319657591741</v>
      </c>
      <c r="AG255" s="6">
        <v>1.4280652518042363</v>
      </c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1">
        <v>224</v>
      </c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</row>
    <row r="256" spans="1:124" s="8" customFormat="1" ht="15.75" customHeight="1">
      <c r="A256">
        <v>24</v>
      </c>
      <c r="B256">
        <v>1</v>
      </c>
      <c r="C256" t="s">
        <v>35</v>
      </c>
      <c r="D256" t="s">
        <v>25</v>
      </c>
      <c r="E256"/>
      <c r="F256"/>
      <c r="G256">
        <v>0.5</v>
      </c>
      <c r="H256">
        <v>0.5</v>
      </c>
      <c r="I256">
        <v>10424</v>
      </c>
      <c r="J256">
        <v>11269</v>
      </c>
      <c r="K256"/>
      <c r="L256">
        <v>13780</v>
      </c>
      <c r="M256">
        <v>8.4120000000000008</v>
      </c>
      <c r="N256">
        <v>9.8249999999999993</v>
      </c>
      <c r="O256">
        <v>1.413</v>
      </c>
      <c r="P256"/>
      <c r="Q256">
        <v>1.325</v>
      </c>
      <c r="R256">
        <v>1</v>
      </c>
      <c r="S256">
        <v>0</v>
      </c>
      <c r="T256">
        <v>0</v>
      </c>
      <c r="U256"/>
      <c r="V256">
        <v>0</v>
      </c>
      <c r="W256"/>
      <c r="X256"/>
      <c r="Y256" s="35">
        <v>44368</v>
      </c>
      <c r="Z256" s="34">
        <v>0.77924768518518517</v>
      </c>
      <c r="AA256"/>
      <c r="AB256" s="8">
        <v>1</v>
      </c>
      <c r="AC256" s="6"/>
      <c r="AD256" s="14">
        <v>10.125145174304718</v>
      </c>
      <c r="AE256" s="6">
        <v>10.813551311152947</v>
      </c>
      <c r="AF256" s="6">
        <v>0.68840613684822927</v>
      </c>
      <c r="AG256" s="6">
        <v>1.440094387491524</v>
      </c>
      <c r="AH256" s="6"/>
      <c r="AI256" s="6"/>
      <c r="AJ256" s="6">
        <v>7.6882367503787089E-2</v>
      </c>
      <c r="AK256" s="6"/>
      <c r="AL256" s="6"/>
      <c r="AM256" s="6"/>
      <c r="AN256" s="6"/>
      <c r="AO256" s="6">
        <v>0.6534370929962916</v>
      </c>
      <c r="AP256" s="6"/>
      <c r="AQ256" s="6"/>
      <c r="AR256" s="6"/>
      <c r="AS256" s="6"/>
      <c r="AT256" s="6">
        <v>10.810530509286341</v>
      </c>
      <c r="AU256" s="6"/>
      <c r="AV256" s="6"/>
      <c r="AW256" s="6"/>
      <c r="AX256" s="6"/>
      <c r="AY256" s="6">
        <v>0.24665425347704409</v>
      </c>
      <c r="AZ256" s="6"/>
      <c r="BA256" s="6"/>
      <c r="BB256" s="6"/>
      <c r="BC256" s="6">
        <v>10.121254444285793</v>
      </c>
      <c r="BD256" s="6">
        <v>10.848996996449374</v>
      </c>
      <c r="BE256" s="6">
        <v>0.72774255216358075</v>
      </c>
      <c r="BF256" s="6">
        <v>1.4418726075496449</v>
      </c>
      <c r="BG256" s="6"/>
      <c r="BH256" s="1">
        <v>225</v>
      </c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</row>
    <row r="257" spans="1:124" s="8" customFormat="1" ht="15.75" customHeight="1">
      <c r="A257">
        <v>25</v>
      </c>
      <c r="B257">
        <v>1</v>
      </c>
      <c r="C257" t="s">
        <v>35</v>
      </c>
      <c r="D257" t="s">
        <v>25</v>
      </c>
      <c r="E257"/>
      <c r="F257"/>
      <c r="G257">
        <v>0.5</v>
      </c>
      <c r="H257">
        <v>0.5</v>
      </c>
      <c r="I257">
        <v>10416</v>
      </c>
      <c r="J257">
        <v>11342</v>
      </c>
      <c r="K257"/>
      <c r="L257">
        <v>13814</v>
      </c>
      <c r="M257">
        <v>8.4060000000000006</v>
      </c>
      <c r="N257">
        <v>9.8870000000000005</v>
      </c>
      <c r="O257">
        <v>1.482</v>
      </c>
      <c r="P257"/>
      <c r="Q257">
        <v>1.329</v>
      </c>
      <c r="R257">
        <v>1</v>
      </c>
      <c r="S257">
        <v>0</v>
      </c>
      <c r="T257">
        <v>0</v>
      </c>
      <c r="U257"/>
      <c r="V257">
        <v>0</v>
      </c>
      <c r="W257"/>
      <c r="X257"/>
      <c r="Y257" s="35">
        <v>44368</v>
      </c>
      <c r="Z257" s="34">
        <v>0.7855671296296296</v>
      </c>
      <c r="AA257"/>
      <c r="AB257" s="8">
        <v>1</v>
      </c>
      <c r="AC257" s="6"/>
      <c r="AD257" s="14">
        <v>10.117363714266869</v>
      </c>
      <c r="AE257" s="6">
        <v>10.884442681745801</v>
      </c>
      <c r="AF257" s="6">
        <v>0.76707896747893223</v>
      </c>
      <c r="AG257" s="6">
        <v>1.4436508276077655</v>
      </c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1">
        <v>226</v>
      </c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</row>
    <row r="258" spans="1:124" s="8" customFormat="1" ht="15.75" customHeight="1">
      <c r="A258">
        <v>67</v>
      </c>
      <c r="B258">
        <v>1</v>
      </c>
      <c r="C258" t="s">
        <v>35</v>
      </c>
      <c r="D258" t="s">
        <v>25</v>
      </c>
      <c r="E258"/>
      <c r="F258"/>
      <c r="G258">
        <v>0.5</v>
      </c>
      <c r="H258">
        <v>0.5</v>
      </c>
      <c r="I258">
        <v>7458</v>
      </c>
      <c r="J258">
        <v>10717</v>
      </c>
      <c r="K258"/>
      <c r="L258">
        <v>12813</v>
      </c>
      <c r="M258">
        <v>6.1360000000000001</v>
      </c>
      <c r="N258">
        <v>9.3580000000000005</v>
      </c>
      <c r="O258">
        <v>3.2210000000000001</v>
      </c>
      <c r="P258"/>
      <c r="Q258">
        <v>1.224</v>
      </c>
      <c r="R258">
        <v>1</v>
      </c>
      <c r="S258">
        <v>0</v>
      </c>
      <c r="T258">
        <v>0</v>
      </c>
      <c r="U258"/>
      <c r="V258">
        <v>0</v>
      </c>
      <c r="W258"/>
      <c r="X258"/>
      <c r="Y258" s="35">
        <v>44369</v>
      </c>
      <c r="Z258" s="34">
        <v>9.2175925925925925E-2</v>
      </c>
      <c r="AA258"/>
      <c r="AB258" s="8">
        <v>1</v>
      </c>
      <c r="AC258" s="6"/>
      <c r="AD258" s="14">
        <v>7.2401688652716238</v>
      </c>
      <c r="AE258" s="6">
        <v>10.277496015711078</v>
      </c>
      <c r="AF258" s="6">
        <v>3.0373271504394541</v>
      </c>
      <c r="AG258" s="6">
        <v>1.3389450465384169</v>
      </c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1">
        <v>227</v>
      </c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</row>
    <row r="259" spans="1:124" s="8" customFormat="1" ht="15.75" customHeight="1">
      <c r="A259">
        <v>68</v>
      </c>
      <c r="B259">
        <v>1</v>
      </c>
      <c r="C259" t="s">
        <v>35</v>
      </c>
      <c r="D259" t="s">
        <v>25</v>
      </c>
      <c r="E259"/>
      <c r="F259"/>
      <c r="G259">
        <v>0.5</v>
      </c>
      <c r="H259">
        <v>0.5</v>
      </c>
      <c r="I259">
        <v>10100</v>
      </c>
      <c r="J259">
        <v>10762</v>
      </c>
      <c r="K259"/>
      <c r="L259">
        <v>13112</v>
      </c>
      <c r="M259">
        <v>8.1639999999999997</v>
      </c>
      <c r="N259">
        <v>9.3960000000000008</v>
      </c>
      <c r="O259">
        <v>1.232</v>
      </c>
      <c r="P259"/>
      <c r="Q259">
        <v>1.2549999999999999</v>
      </c>
      <c r="R259">
        <v>1</v>
      </c>
      <c r="S259">
        <v>0</v>
      </c>
      <c r="T259">
        <v>0</v>
      </c>
      <c r="U259"/>
      <c r="V259">
        <v>0</v>
      </c>
      <c r="W259"/>
      <c r="X259"/>
      <c r="Y259" s="35">
        <v>44369</v>
      </c>
      <c r="Z259" s="34">
        <v>9.8125000000000004E-2</v>
      </c>
      <c r="AA259"/>
      <c r="AB259" s="8">
        <v>1</v>
      </c>
      <c r="AC259" s="6"/>
      <c r="AD259" s="14">
        <v>9.8099960427717701</v>
      </c>
      <c r="AE259" s="6">
        <v>10.321196175665577</v>
      </c>
      <c r="AF259" s="6">
        <v>0.51120013289380672</v>
      </c>
      <c r="AG259" s="6">
        <v>1.3702207993253652</v>
      </c>
      <c r="AH259" s="6"/>
      <c r="AI259" s="6"/>
      <c r="AJ259" s="6">
        <v>0.19810793396604248</v>
      </c>
      <c r="AK259" s="6"/>
      <c r="AL259" s="6"/>
      <c r="AM259" s="6"/>
      <c r="AN259" s="6"/>
      <c r="AO259" s="6">
        <v>0.41313796974697048</v>
      </c>
      <c r="AP259" s="6"/>
      <c r="AQ259" s="6"/>
      <c r="AR259" s="6"/>
      <c r="AS259" s="6"/>
      <c r="AT259" s="6">
        <v>4.4517427463816643</v>
      </c>
      <c r="AU259" s="6"/>
      <c r="AV259" s="6"/>
      <c r="AW259" s="6"/>
      <c r="AX259" s="6"/>
      <c r="AY259" s="6">
        <v>8.3937572765445861E-2</v>
      </c>
      <c r="AZ259" s="6"/>
      <c r="BA259" s="6"/>
      <c r="BB259" s="6"/>
      <c r="BC259" s="6">
        <v>9.8197228678190847</v>
      </c>
      <c r="BD259" s="6">
        <v>10.342560698309999</v>
      </c>
      <c r="BE259" s="6">
        <v>0.52283783049091603</v>
      </c>
      <c r="BF259" s="6">
        <v>1.3707961058147573</v>
      </c>
      <c r="BG259" s="6"/>
      <c r="BH259" s="1">
        <v>228</v>
      </c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</row>
    <row r="260" spans="1:124" s="8" customFormat="1" ht="15.75" customHeight="1">
      <c r="A260">
        <v>69</v>
      </c>
      <c r="B260">
        <v>1</v>
      </c>
      <c r="C260" t="s">
        <v>35</v>
      </c>
      <c r="D260" t="s">
        <v>25</v>
      </c>
      <c r="E260"/>
      <c r="F260"/>
      <c r="G260">
        <v>0.5</v>
      </c>
      <c r="H260">
        <v>0.5</v>
      </c>
      <c r="I260">
        <v>10120</v>
      </c>
      <c r="J260">
        <v>10806</v>
      </c>
      <c r="K260"/>
      <c r="L260">
        <v>13123</v>
      </c>
      <c r="M260">
        <v>8.1790000000000003</v>
      </c>
      <c r="N260">
        <v>9.4329999999999998</v>
      </c>
      <c r="O260">
        <v>1.254</v>
      </c>
      <c r="P260"/>
      <c r="Q260">
        <v>1.256</v>
      </c>
      <c r="R260">
        <v>1</v>
      </c>
      <c r="S260">
        <v>0</v>
      </c>
      <c r="T260">
        <v>0</v>
      </c>
      <c r="U260"/>
      <c r="V260">
        <v>0</v>
      </c>
      <c r="W260"/>
      <c r="X260"/>
      <c r="Y260" s="35">
        <v>44369</v>
      </c>
      <c r="Z260" s="34">
        <v>0.10457175925925925</v>
      </c>
      <c r="AA260"/>
      <c r="AB260" s="8">
        <v>1</v>
      </c>
      <c r="AC260" s="6"/>
      <c r="AD260" s="14">
        <v>9.8294496928663975</v>
      </c>
      <c r="AE260" s="6">
        <v>10.363925220954423</v>
      </c>
      <c r="AF260" s="6">
        <v>0.53447552808802534</v>
      </c>
      <c r="AG260" s="6">
        <v>1.3713714123041494</v>
      </c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1">
        <v>229</v>
      </c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</row>
    <row r="261" spans="1:124" s="8" customFormat="1" ht="15.75" customHeight="1">
      <c r="A261">
        <v>114</v>
      </c>
      <c r="B261">
        <v>1</v>
      </c>
      <c r="C261" t="s">
        <v>35</v>
      </c>
      <c r="D261" t="s">
        <v>25</v>
      </c>
      <c r="E261"/>
      <c r="F261"/>
      <c r="G261">
        <v>0.5</v>
      </c>
      <c r="H261">
        <v>0.5</v>
      </c>
      <c r="I261">
        <v>7439</v>
      </c>
      <c r="J261">
        <v>10728</v>
      </c>
      <c r="K261"/>
      <c r="L261">
        <v>12547</v>
      </c>
      <c r="M261">
        <v>6.1219999999999999</v>
      </c>
      <c r="N261">
        <v>9.3670000000000009</v>
      </c>
      <c r="O261">
        <v>3.2450000000000001</v>
      </c>
      <c r="P261"/>
      <c r="Q261">
        <v>1.196</v>
      </c>
      <c r="R261">
        <v>1</v>
      </c>
      <c r="S261">
        <v>0</v>
      </c>
      <c r="T261">
        <v>0</v>
      </c>
      <c r="U261"/>
      <c r="V261">
        <v>0</v>
      </c>
      <c r="W261"/>
      <c r="X261"/>
      <c r="Y261" s="35">
        <v>44369</v>
      </c>
      <c r="Z261" s="34">
        <v>0.43519675925925921</v>
      </c>
      <c r="AA261"/>
      <c r="AB261" s="8">
        <v>1</v>
      </c>
      <c r="AC261" s="6"/>
      <c r="AD261" s="14">
        <v>7.2216878976817283</v>
      </c>
      <c r="AE261" s="6">
        <v>10.288178277033289</v>
      </c>
      <c r="AF261" s="6">
        <v>3.0664903793515608</v>
      </c>
      <c r="AG261" s="6">
        <v>1.3111211326878209</v>
      </c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1">
        <v>230</v>
      </c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</row>
    <row r="262" spans="1:124" s="8" customFormat="1" ht="15.75" customHeight="1">
      <c r="A262">
        <v>115</v>
      </c>
      <c r="B262">
        <v>1</v>
      </c>
      <c r="C262" t="s">
        <v>35</v>
      </c>
      <c r="D262" t="s">
        <v>25</v>
      </c>
      <c r="E262"/>
      <c r="F262"/>
      <c r="G262">
        <v>0.5</v>
      </c>
      <c r="H262">
        <v>0.5</v>
      </c>
      <c r="I262">
        <v>10057</v>
      </c>
      <c r="J262">
        <v>9474</v>
      </c>
      <c r="K262"/>
      <c r="L262">
        <v>11001</v>
      </c>
      <c r="M262">
        <v>8.1300000000000008</v>
      </c>
      <c r="N262">
        <v>8.3049999999999997</v>
      </c>
      <c r="O262">
        <v>0.17399999999999999</v>
      </c>
      <c r="P262"/>
      <c r="Q262">
        <v>1.0349999999999999</v>
      </c>
      <c r="R262">
        <v>1</v>
      </c>
      <c r="S262">
        <v>0</v>
      </c>
      <c r="T262">
        <v>0</v>
      </c>
      <c r="U262"/>
      <c r="V262">
        <v>0</v>
      </c>
      <c r="W262"/>
      <c r="X262"/>
      <c r="Y262" s="35">
        <v>44369</v>
      </c>
      <c r="Z262" s="34">
        <v>0.44115740740740739</v>
      </c>
      <c r="AA262"/>
      <c r="AB262" s="8">
        <v>1</v>
      </c>
      <c r="AC262" s="6"/>
      <c r="AD262" s="14">
        <v>9.7681706950683225</v>
      </c>
      <c r="AE262" s="6">
        <v>9.0704004863012155</v>
      </c>
      <c r="AF262" s="6">
        <v>-0.69777020876710694</v>
      </c>
      <c r="AG262" s="6">
        <v>1.1494077085787169</v>
      </c>
      <c r="AH262" s="6"/>
      <c r="AI262" s="6"/>
      <c r="AJ262" s="6">
        <v>2.5073729478958935</v>
      </c>
      <c r="AK262" s="6"/>
      <c r="AL262" s="6"/>
      <c r="AM262" s="6"/>
      <c r="AN262" s="6"/>
      <c r="AO262" s="6">
        <v>1.1073023758990392</v>
      </c>
      <c r="AP262" s="6"/>
      <c r="AQ262" s="6"/>
      <c r="AR262" s="6"/>
      <c r="AS262" s="6"/>
      <c r="AT262" s="6">
        <v>19.063938791083292</v>
      </c>
      <c r="AU262" s="6"/>
      <c r="AV262" s="6"/>
      <c r="AW262" s="6"/>
      <c r="AX262" s="6"/>
      <c r="AY262" s="6">
        <v>1.8126107708211379</v>
      </c>
      <c r="AZ262" s="6"/>
      <c r="BA262" s="6"/>
      <c r="BB262" s="6"/>
      <c r="BC262" s="6">
        <v>9.8921877144215671</v>
      </c>
      <c r="BD262" s="6">
        <v>9.1208984489153053</v>
      </c>
      <c r="BE262" s="6">
        <v>-0.77128926550626176</v>
      </c>
      <c r="BF262" s="6">
        <v>1.1599201271576074</v>
      </c>
      <c r="BG262" s="6"/>
      <c r="BH262" s="1">
        <v>231</v>
      </c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</row>
    <row r="263" spans="1:124" s="8" customFormat="1" ht="15.75" customHeight="1">
      <c r="A263">
        <v>116</v>
      </c>
      <c r="B263">
        <v>1</v>
      </c>
      <c r="C263" t="s">
        <v>35</v>
      </c>
      <c r="D263" t="s">
        <v>25</v>
      </c>
      <c r="E263"/>
      <c r="F263"/>
      <c r="G263">
        <v>0.5</v>
      </c>
      <c r="H263">
        <v>0.5</v>
      </c>
      <c r="I263">
        <v>10312</v>
      </c>
      <c r="J263">
        <v>9578</v>
      </c>
      <c r="K263"/>
      <c r="L263">
        <v>11202</v>
      </c>
      <c r="M263">
        <v>8.3260000000000005</v>
      </c>
      <c r="N263">
        <v>8.3930000000000007</v>
      </c>
      <c r="O263">
        <v>6.7000000000000004E-2</v>
      </c>
      <c r="P263"/>
      <c r="Q263">
        <v>1.056</v>
      </c>
      <c r="R263">
        <v>1</v>
      </c>
      <c r="S263">
        <v>0</v>
      </c>
      <c r="T263">
        <v>0</v>
      </c>
      <c r="U263"/>
      <c r="V263">
        <v>0</v>
      </c>
      <c r="W263"/>
      <c r="X263"/>
      <c r="Y263" s="35">
        <v>44369</v>
      </c>
      <c r="Z263" s="34">
        <v>0.44773148148148145</v>
      </c>
      <c r="AA263"/>
      <c r="AB263" s="8">
        <v>1</v>
      </c>
      <c r="AC263" s="6"/>
      <c r="AD263" s="14">
        <v>10.01620473377481</v>
      </c>
      <c r="AE263" s="6">
        <v>9.1713964115293933</v>
      </c>
      <c r="AF263" s="6">
        <v>-0.84480832224541658</v>
      </c>
      <c r="AG263" s="6">
        <v>1.1704325457364979</v>
      </c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1">
        <v>232</v>
      </c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</row>
    <row r="264" spans="1:124" s="8" customFormat="1" ht="15.75" customHeight="1">
      <c r="A264">
        <v>23</v>
      </c>
      <c r="B264">
        <v>1</v>
      </c>
      <c r="C264" t="s">
        <v>35</v>
      </c>
      <c r="D264" t="s">
        <v>25</v>
      </c>
      <c r="E264"/>
      <c r="F264"/>
      <c r="G264">
        <v>0.5</v>
      </c>
      <c r="H264">
        <v>0.5</v>
      </c>
      <c r="I264">
        <v>9853</v>
      </c>
      <c r="J264">
        <v>11384</v>
      </c>
      <c r="K264"/>
      <c r="L264">
        <v>12787</v>
      </c>
      <c r="M264">
        <v>7.9740000000000002</v>
      </c>
      <c r="N264">
        <v>9.923</v>
      </c>
      <c r="O264">
        <v>1.9490000000000001</v>
      </c>
      <c r="P264"/>
      <c r="Q264">
        <v>1.2210000000000001</v>
      </c>
      <c r="R264">
        <v>1</v>
      </c>
      <c r="S264">
        <v>0</v>
      </c>
      <c r="T264">
        <v>0</v>
      </c>
      <c r="U264"/>
      <c r="V264">
        <v>0</v>
      </c>
      <c r="W264"/>
      <c r="X264"/>
      <c r="Y264" s="35">
        <v>44369</v>
      </c>
      <c r="Z264" s="34">
        <v>0.65393518518518523</v>
      </c>
      <c r="AA264"/>
      <c r="AB264" s="8">
        <v>1</v>
      </c>
      <c r="AC264" s="6"/>
      <c r="AD264" s="14">
        <v>9.5905589078380711</v>
      </c>
      <c r="AE264" s="6">
        <v>11.266026282113444</v>
      </c>
      <c r="AF264" s="6">
        <v>1.6754673742753727</v>
      </c>
      <c r="AG264" s="6">
        <v>1.3103577657002861</v>
      </c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1">
        <v>233</v>
      </c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</row>
    <row r="265" spans="1:124" s="8" customFormat="1" ht="15.75" customHeight="1">
      <c r="A265">
        <v>24</v>
      </c>
      <c r="B265">
        <v>1</v>
      </c>
      <c r="C265" t="s">
        <v>35</v>
      </c>
      <c r="D265" t="s">
        <v>25</v>
      </c>
      <c r="E265"/>
      <c r="F265"/>
      <c r="G265">
        <v>0.5</v>
      </c>
      <c r="H265">
        <v>0.5</v>
      </c>
      <c r="I265">
        <v>10362</v>
      </c>
      <c r="J265">
        <v>11261</v>
      </c>
      <c r="K265"/>
      <c r="L265">
        <v>12909</v>
      </c>
      <c r="M265">
        <v>8.3650000000000002</v>
      </c>
      <c r="N265">
        <v>9.8190000000000008</v>
      </c>
      <c r="O265">
        <v>1.454</v>
      </c>
      <c r="P265"/>
      <c r="Q265">
        <v>1.234</v>
      </c>
      <c r="R265">
        <v>1</v>
      </c>
      <c r="S265">
        <v>0</v>
      </c>
      <c r="T265">
        <v>0</v>
      </c>
      <c r="U265"/>
      <c r="V265">
        <v>0</v>
      </c>
      <c r="W265"/>
      <c r="X265"/>
      <c r="Y265" s="35">
        <v>44369</v>
      </c>
      <c r="Z265" s="34">
        <v>0.6598032407407407</v>
      </c>
      <c r="AA265"/>
      <c r="AB265" s="8">
        <v>1</v>
      </c>
      <c r="AC265" s="6"/>
      <c r="AD265" s="14">
        <v>10.08690582697696</v>
      </c>
      <c r="AE265" s="6">
        <v>11.142225116590756</v>
      </c>
      <c r="AF265" s="6">
        <v>1.0553192896137968</v>
      </c>
      <c r="AG265" s="6">
        <v>1.3229322383277695</v>
      </c>
      <c r="AH265" s="6"/>
      <c r="AI265" s="6"/>
      <c r="AJ265" s="6">
        <v>0.37631909248372086</v>
      </c>
      <c r="AK265" s="6"/>
      <c r="AL265" s="6"/>
      <c r="AM265" s="6"/>
      <c r="AN265" s="6"/>
      <c r="AO265" s="6">
        <v>0.51357738951342913</v>
      </c>
      <c r="AP265" s="6"/>
      <c r="AQ265" s="6"/>
      <c r="AR265" s="6"/>
      <c r="AS265" s="6"/>
      <c r="AT265" s="6">
        <v>1.8160515414967566</v>
      </c>
      <c r="AU265" s="6"/>
      <c r="AV265" s="6"/>
      <c r="AW265" s="6"/>
      <c r="AX265" s="6"/>
      <c r="AY265" s="6">
        <v>0.94600424289415708</v>
      </c>
      <c r="AZ265" s="6"/>
      <c r="BA265" s="6"/>
      <c r="BB265" s="6"/>
      <c r="BC265" s="6">
        <v>10.105921082228843</v>
      </c>
      <c r="BD265" s="6">
        <v>11.17091075250455</v>
      </c>
      <c r="BE265" s="6">
        <v>1.0649896702757085</v>
      </c>
      <c r="BF265" s="6">
        <v>1.3292194746415116</v>
      </c>
      <c r="BG265" s="6"/>
      <c r="BH265" s="1">
        <v>234</v>
      </c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</row>
    <row r="266" spans="1:124" s="8" customFormat="1" ht="15.75" customHeight="1">
      <c r="A266">
        <v>25</v>
      </c>
      <c r="B266">
        <v>1</v>
      </c>
      <c r="C266" t="s">
        <v>35</v>
      </c>
      <c r="D266" t="s">
        <v>25</v>
      </c>
      <c r="E266"/>
      <c r="F266"/>
      <c r="G266">
        <v>0.5</v>
      </c>
      <c r="H266">
        <v>0.5</v>
      </c>
      <c r="I266">
        <v>10401</v>
      </c>
      <c r="J266">
        <v>11318</v>
      </c>
      <c r="K266"/>
      <c r="L266">
        <v>13031</v>
      </c>
      <c r="M266">
        <v>8.3940000000000001</v>
      </c>
      <c r="N266">
        <v>9.8670000000000009</v>
      </c>
      <c r="O266">
        <v>1.4730000000000001</v>
      </c>
      <c r="P266"/>
      <c r="Q266">
        <v>1.2470000000000001</v>
      </c>
      <c r="R266">
        <v>1</v>
      </c>
      <c r="S266">
        <v>0</v>
      </c>
      <c r="T266">
        <v>0</v>
      </c>
      <c r="U266"/>
      <c r="V266">
        <v>0</v>
      </c>
      <c r="W266"/>
      <c r="X266"/>
      <c r="Y266" s="35">
        <v>44369</v>
      </c>
      <c r="Z266" s="34">
        <v>0.66620370370370374</v>
      </c>
      <c r="AA266"/>
      <c r="AB266" s="8">
        <v>1</v>
      </c>
      <c r="AC266" s="6"/>
      <c r="AD266" s="14">
        <v>10.124936337480724</v>
      </c>
      <c r="AE266" s="6">
        <v>11.199596388418344</v>
      </c>
      <c r="AF266" s="6">
        <v>1.0746600509376201</v>
      </c>
      <c r="AG266" s="6">
        <v>1.3355067109552536</v>
      </c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1">
        <v>235</v>
      </c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</row>
    <row r="267" spans="1:124" s="8" customFormat="1" ht="15.75" customHeight="1">
      <c r="A267">
        <v>67</v>
      </c>
      <c r="B267">
        <v>1</v>
      </c>
      <c r="C267" t="s">
        <v>35</v>
      </c>
      <c r="D267" t="s">
        <v>25</v>
      </c>
      <c r="E267"/>
      <c r="F267"/>
      <c r="G267">
        <v>0.5</v>
      </c>
      <c r="H267">
        <v>0.5</v>
      </c>
      <c r="I267">
        <v>7449</v>
      </c>
      <c r="J267">
        <v>9528</v>
      </c>
      <c r="K267"/>
      <c r="L267">
        <v>11020</v>
      </c>
      <c r="M267">
        <v>6.13</v>
      </c>
      <c r="N267">
        <v>8.3510000000000009</v>
      </c>
      <c r="O267">
        <v>2.2210000000000001</v>
      </c>
      <c r="P267"/>
      <c r="Q267">
        <v>1.0369999999999999</v>
      </c>
      <c r="R267">
        <v>1</v>
      </c>
      <c r="S267">
        <v>0</v>
      </c>
      <c r="T267">
        <v>0</v>
      </c>
      <c r="U267"/>
      <c r="V267">
        <v>0</v>
      </c>
      <c r="W267"/>
      <c r="X267"/>
      <c r="Y267" s="35">
        <v>44369</v>
      </c>
      <c r="Z267" s="34">
        <v>0.97521990740740738</v>
      </c>
      <c r="AA267"/>
      <c r="AB267" s="8">
        <v>1</v>
      </c>
      <c r="AC267" s="6"/>
      <c r="AD267" s="14">
        <v>7.2463192347341669</v>
      </c>
      <c r="AE267" s="6">
        <v>9.3979371503239513</v>
      </c>
      <c r="AF267" s="6">
        <v>2.1516179155897843</v>
      </c>
      <c r="AG267" s="6">
        <v>1.1282340514973026</v>
      </c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1">
        <v>236</v>
      </c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</row>
    <row r="268" spans="1:124" s="8" customFormat="1" ht="15.75" customHeight="1">
      <c r="A268">
        <v>68</v>
      </c>
      <c r="B268">
        <v>1</v>
      </c>
      <c r="C268" t="s">
        <v>35</v>
      </c>
      <c r="D268" t="s">
        <v>25</v>
      </c>
      <c r="E268"/>
      <c r="F268"/>
      <c r="G268">
        <v>0.5</v>
      </c>
      <c r="H268">
        <v>0.5</v>
      </c>
      <c r="I268">
        <v>10209</v>
      </c>
      <c r="J268">
        <v>9638</v>
      </c>
      <c r="K268"/>
      <c r="L268">
        <v>11267</v>
      </c>
      <c r="M268">
        <v>8.2469999999999999</v>
      </c>
      <c r="N268">
        <v>8.4440000000000008</v>
      </c>
      <c r="O268">
        <v>0.19700000000000001</v>
      </c>
      <c r="P268"/>
      <c r="Q268">
        <v>1.0620000000000001</v>
      </c>
      <c r="R268">
        <v>1</v>
      </c>
      <c r="S268">
        <v>0</v>
      </c>
      <c r="T268">
        <v>0</v>
      </c>
      <c r="U268"/>
      <c r="V268">
        <v>0</v>
      </c>
      <c r="W268"/>
      <c r="X268"/>
      <c r="Y268" s="35">
        <v>44369</v>
      </c>
      <c r="Z268" s="34">
        <v>0.98128472222222218</v>
      </c>
      <c r="AA268"/>
      <c r="AB268" s="8">
        <v>1</v>
      </c>
      <c r="AC268" s="6"/>
      <c r="AD268" s="14">
        <v>9.9377092088468046</v>
      </c>
      <c r="AE268" s="6">
        <v>9.508653639815785</v>
      </c>
      <c r="AF268" s="6">
        <v>-0.4290555690310196</v>
      </c>
      <c r="AG268" s="6">
        <v>1.1536922050955689</v>
      </c>
      <c r="AH268" s="6"/>
      <c r="AI268" s="6"/>
      <c r="AJ268" s="6">
        <v>0.34402952581856844</v>
      </c>
      <c r="AK268" s="6"/>
      <c r="AL268" s="6"/>
      <c r="AM268" s="6"/>
      <c r="AN268" s="6"/>
      <c r="AO268" s="6">
        <v>1.6273616069493113</v>
      </c>
      <c r="AP268" s="6"/>
      <c r="AQ268" s="6"/>
      <c r="AR268" s="6"/>
      <c r="AS268" s="6"/>
      <c r="AT268" s="6">
        <v>56.930428146102763</v>
      </c>
      <c r="AU268" s="6"/>
      <c r="AV268" s="6"/>
      <c r="AW268" s="6"/>
      <c r="AX268" s="6"/>
      <c r="AY268" s="6">
        <v>1.8674470046507698</v>
      </c>
      <c r="AZ268" s="6"/>
      <c r="BA268" s="6"/>
      <c r="BB268" s="6"/>
      <c r="BC268" s="6">
        <v>9.9206442361848577</v>
      </c>
      <c r="BD268" s="6">
        <v>9.5866584392304866</v>
      </c>
      <c r="BE268" s="6">
        <v>-0.33398579695437114</v>
      </c>
      <c r="BF268" s="6">
        <v>1.1645660318349096</v>
      </c>
      <c r="BG268" s="6"/>
      <c r="BH268" s="1">
        <v>237</v>
      </c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</row>
    <row r="269" spans="1:124" s="8" customFormat="1" ht="15.75" customHeight="1">
      <c r="A269">
        <v>69</v>
      </c>
      <c r="B269">
        <v>1</v>
      </c>
      <c r="C269" t="s">
        <v>35</v>
      </c>
      <c r="D269" t="s">
        <v>25</v>
      </c>
      <c r="E269"/>
      <c r="F269"/>
      <c r="G269">
        <v>0.5</v>
      </c>
      <c r="H269">
        <v>0.5</v>
      </c>
      <c r="I269">
        <v>10174</v>
      </c>
      <c r="J269">
        <v>9793</v>
      </c>
      <c r="K269"/>
      <c r="L269">
        <v>11478</v>
      </c>
      <c r="M269">
        <v>8.2200000000000006</v>
      </c>
      <c r="N269">
        <v>8.5749999999999993</v>
      </c>
      <c r="O269">
        <v>0.35499999999999998</v>
      </c>
      <c r="P269"/>
      <c r="Q269">
        <v>1.0840000000000001</v>
      </c>
      <c r="R269">
        <v>1</v>
      </c>
      <c r="S269">
        <v>0</v>
      </c>
      <c r="T269">
        <v>0</v>
      </c>
      <c r="U269"/>
      <c r="V269">
        <v>0</v>
      </c>
      <c r="W269"/>
      <c r="X269"/>
      <c r="Y269" s="35">
        <v>44369</v>
      </c>
      <c r="Z269" s="34">
        <v>0.98782407407407413</v>
      </c>
      <c r="AA269"/>
      <c r="AB269" s="8">
        <v>1</v>
      </c>
      <c r="AC269" s="6"/>
      <c r="AD269" s="14">
        <v>9.9035792635229107</v>
      </c>
      <c r="AE269" s="6">
        <v>9.6646632386451881</v>
      </c>
      <c r="AF269" s="6">
        <v>-0.23891602487772268</v>
      </c>
      <c r="AG269" s="6">
        <v>1.1754398585742503</v>
      </c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1">
        <v>238</v>
      </c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</row>
    <row r="270" spans="1:124" s="8" customFormat="1" ht="15.75" customHeight="1">
      <c r="A270">
        <v>84</v>
      </c>
      <c r="B270">
        <v>1</v>
      </c>
      <c r="C270" t="s">
        <v>35</v>
      </c>
      <c r="D270" t="s">
        <v>25</v>
      </c>
      <c r="E270"/>
      <c r="F270"/>
      <c r="G270">
        <v>0.5</v>
      </c>
      <c r="H270">
        <v>0.5</v>
      </c>
      <c r="I270">
        <v>7296</v>
      </c>
      <c r="J270">
        <v>9460</v>
      </c>
      <c r="K270"/>
      <c r="L270">
        <v>10888</v>
      </c>
      <c r="M270">
        <v>6.0119999999999996</v>
      </c>
      <c r="N270">
        <v>8.2929999999999993</v>
      </c>
      <c r="O270">
        <v>2.2810000000000001</v>
      </c>
      <c r="P270"/>
      <c r="Q270">
        <v>1.0229999999999999</v>
      </c>
      <c r="R270">
        <v>1</v>
      </c>
      <c r="S270">
        <v>0</v>
      </c>
      <c r="T270">
        <v>0</v>
      </c>
      <c r="U270"/>
      <c r="V270">
        <v>0</v>
      </c>
      <c r="W270"/>
      <c r="X270"/>
      <c r="Y270" s="35">
        <v>44370</v>
      </c>
      <c r="Z270" s="34">
        <v>9.6493055555555554E-2</v>
      </c>
      <c r="AA270"/>
      <c r="AB270" s="8">
        <v>1</v>
      </c>
      <c r="AC270" s="6"/>
      <c r="AD270" s="14">
        <v>7.0971226166040102</v>
      </c>
      <c r="AE270" s="6">
        <v>9.3294942295471799</v>
      </c>
      <c r="AF270" s="6">
        <v>2.2323716129431697</v>
      </c>
      <c r="AG270" s="6">
        <v>1.1146288843921561</v>
      </c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1">
        <v>239</v>
      </c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</row>
    <row r="271" spans="1:124" s="8" customFormat="1" ht="15.75" customHeight="1">
      <c r="A271">
        <v>85</v>
      </c>
      <c r="B271">
        <v>1</v>
      </c>
      <c r="C271" t="s">
        <v>35</v>
      </c>
      <c r="D271" t="s">
        <v>25</v>
      </c>
      <c r="E271"/>
      <c r="F271"/>
      <c r="G271">
        <v>0.5</v>
      </c>
      <c r="H271">
        <v>0.5</v>
      </c>
      <c r="I271">
        <v>10004</v>
      </c>
      <c r="J271">
        <v>9572</v>
      </c>
      <c r="K271"/>
      <c r="L271">
        <v>11083</v>
      </c>
      <c r="M271">
        <v>8.09</v>
      </c>
      <c r="N271">
        <v>8.3879999999999999</v>
      </c>
      <c r="O271">
        <v>0.29699999999999999</v>
      </c>
      <c r="P271"/>
      <c r="Q271">
        <v>1.0429999999999999</v>
      </c>
      <c r="R271">
        <v>1</v>
      </c>
      <c r="S271">
        <v>0</v>
      </c>
      <c r="T271">
        <v>0</v>
      </c>
      <c r="U271"/>
      <c r="V271">
        <v>0</v>
      </c>
      <c r="W271"/>
      <c r="X271"/>
      <c r="Y271" s="35">
        <v>44370</v>
      </c>
      <c r="Z271" s="34">
        <v>0.10256944444444445</v>
      </c>
      <c r="AA271"/>
      <c r="AB271" s="8">
        <v>1</v>
      </c>
      <c r="AC271" s="6"/>
      <c r="AD271" s="14">
        <v>9.7378052433782916</v>
      </c>
      <c r="AE271" s="6">
        <v>9.4422237461206837</v>
      </c>
      <c r="AF271" s="6">
        <v>-0.29558149725760785</v>
      </c>
      <c r="AG271" s="6">
        <v>1.134727426706577</v>
      </c>
      <c r="AH271" s="6"/>
      <c r="AI271" s="6"/>
      <c r="AJ271" s="6">
        <v>1.628915976016138</v>
      </c>
      <c r="AK271" s="6"/>
      <c r="AL271" s="6"/>
      <c r="AM271" s="6"/>
      <c r="AN271" s="6"/>
      <c r="AO271" s="6">
        <v>0.51297838292838727</v>
      </c>
      <c r="AP271" s="6"/>
      <c r="AQ271" s="6"/>
      <c r="AR271" s="6"/>
      <c r="AS271" s="6"/>
      <c r="AT271" s="6">
        <v>52.098106213216866</v>
      </c>
      <c r="AU271" s="6"/>
      <c r="AV271" s="6"/>
      <c r="AW271" s="6"/>
      <c r="AX271" s="6"/>
      <c r="AY271" s="6">
        <v>1.2097850216660431</v>
      </c>
      <c r="AZ271" s="6"/>
      <c r="BA271" s="6"/>
      <c r="BB271" s="6"/>
      <c r="BC271" s="6">
        <v>9.817766829565695</v>
      </c>
      <c r="BD271" s="6">
        <v>9.4180674211406483</v>
      </c>
      <c r="BE271" s="6">
        <v>-0.39969940842504847</v>
      </c>
      <c r="BF271" s="6">
        <v>1.1416330797069165</v>
      </c>
      <c r="BG271" s="6"/>
      <c r="BH271" s="1">
        <v>240</v>
      </c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</row>
    <row r="272" spans="1:124" s="8" customFormat="1" ht="15.75" customHeight="1">
      <c r="A272">
        <v>86</v>
      </c>
      <c r="B272">
        <v>1</v>
      </c>
      <c r="C272" t="s">
        <v>35</v>
      </c>
      <c r="D272" t="s">
        <v>25</v>
      </c>
      <c r="E272"/>
      <c r="F272"/>
      <c r="G272">
        <v>0.5</v>
      </c>
      <c r="H272">
        <v>0.5</v>
      </c>
      <c r="I272">
        <v>10168</v>
      </c>
      <c r="J272">
        <v>9524</v>
      </c>
      <c r="K272"/>
      <c r="L272">
        <v>11217</v>
      </c>
      <c r="M272">
        <v>8.2159999999999993</v>
      </c>
      <c r="N272">
        <v>8.3469999999999995</v>
      </c>
      <c r="O272">
        <v>0.13100000000000001</v>
      </c>
      <c r="P272"/>
      <c r="Q272">
        <v>1.0569999999999999</v>
      </c>
      <c r="R272">
        <v>1</v>
      </c>
      <c r="S272">
        <v>0</v>
      </c>
      <c r="T272">
        <v>0</v>
      </c>
      <c r="U272"/>
      <c r="V272">
        <v>0</v>
      </c>
      <c r="W272"/>
      <c r="X272"/>
      <c r="Y272" s="35">
        <v>44370</v>
      </c>
      <c r="Z272" s="34">
        <v>0.10907407407407409</v>
      </c>
      <c r="AA272"/>
      <c r="AB272" s="8">
        <v>1</v>
      </c>
      <c r="AC272" s="6"/>
      <c r="AD272" s="14">
        <v>9.8977284157531003</v>
      </c>
      <c r="AE272" s="6">
        <v>9.3939110961606112</v>
      </c>
      <c r="AF272" s="6">
        <v>-0.5038173195924891</v>
      </c>
      <c r="AG272" s="6">
        <v>1.148538732707256</v>
      </c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1">
        <v>241</v>
      </c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</row>
    <row r="273" spans="1:124" s="8" customFormat="1" ht="15.75" customHeight="1">
      <c r="A273">
        <v>23</v>
      </c>
      <c r="B273">
        <v>1</v>
      </c>
      <c r="C273" t="s">
        <v>35</v>
      </c>
      <c r="D273" t="s">
        <v>25</v>
      </c>
      <c r="E273"/>
      <c r="F273"/>
      <c r="G273">
        <v>0.5</v>
      </c>
      <c r="H273">
        <v>0.5</v>
      </c>
      <c r="I273">
        <v>12522</v>
      </c>
      <c r="J273">
        <v>14538</v>
      </c>
      <c r="K273"/>
      <c r="L273">
        <v>81175</v>
      </c>
      <c r="M273">
        <v>10.021000000000001</v>
      </c>
      <c r="N273">
        <v>12.595000000000001</v>
      </c>
      <c r="O273">
        <v>2.573</v>
      </c>
      <c r="P273"/>
      <c r="Q273">
        <v>8.3740000000000006</v>
      </c>
      <c r="R273">
        <v>1</v>
      </c>
      <c r="S273">
        <v>0</v>
      </c>
      <c r="T273">
        <v>0</v>
      </c>
      <c r="U273"/>
      <c r="V273">
        <v>0</v>
      </c>
      <c r="W273"/>
      <c r="X273"/>
      <c r="Y273" s="35">
        <v>44398</v>
      </c>
      <c r="Z273" s="34">
        <v>0.63684027777777785</v>
      </c>
      <c r="AA273"/>
      <c r="AB273" s="8">
        <v>1</v>
      </c>
      <c r="AC273" s="6"/>
      <c r="AD273" s="14">
        <v>10.458510874739488</v>
      </c>
      <c r="AE273" s="6">
        <v>11.642569104756788</v>
      </c>
      <c r="AF273" s="6">
        <v>1.1840582300172997</v>
      </c>
      <c r="AG273" s="6">
        <v>0.70755665807812373</v>
      </c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1">
        <v>242</v>
      </c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</row>
    <row r="274" spans="1:124" s="8" customFormat="1" ht="15.75" customHeight="1">
      <c r="A274">
        <v>24</v>
      </c>
      <c r="B274">
        <v>1</v>
      </c>
      <c r="C274" t="s">
        <v>35</v>
      </c>
      <c r="D274" t="s">
        <v>25</v>
      </c>
      <c r="E274"/>
      <c r="F274"/>
      <c r="G274">
        <v>0.5</v>
      </c>
      <c r="H274">
        <v>0.5</v>
      </c>
      <c r="I274">
        <v>13316</v>
      </c>
      <c r="J274">
        <v>14497</v>
      </c>
      <c r="K274"/>
      <c r="L274">
        <v>80916</v>
      </c>
      <c r="M274">
        <v>10.63</v>
      </c>
      <c r="N274">
        <v>12.56</v>
      </c>
      <c r="O274">
        <v>1.93</v>
      </c>
      <c r="P274"/>
      <c r="Q274">
        <v>8.3469999999999995</v>
      </c>
      <c r="R274">
        <v>1</v>
      </c>
      <c r="S274">
        <v>0</v>
      </c>
      <c r="T274">
        <v>0</v>
      </c>
      <c r="U274"/>
      <c r="V274">
        <v>0</v>
      </c>
      <c r="W274"/>
      <c r="X274"/>
      <c r="Y274" s="35">
        <v>44398</v>
      </c>
      <c r="Z274" s="34">
        <v>0.64371527777777782</v>
      </c>
      <c r="AA274"/>
      <c r="AB274" s="8">
        <v>1</v>
      </c>
      <c r="AC274" s="6"/>
      <c r="AD274" s="14">
        <v>11.126324940335063</v>
      </c>
      <c r="AE274" s="6">
        <v>11.609145720847597</v>
      </c>
      <c r="AF274" s="6">
        <v>0.48282078051253308</v>
      </c>
      <c r="AG274" s="6">
        <v>0.70528685060492036</v>
      </c>
      <c r="AH274" s="6"/>
      <c r="AI274" s="6"/>
      <c r="AJ274" s="6">
        <v>1.4111269469485004</v>
      </c>
      <c r="AK274" s="6"/>
      <c r="AL274" s="6"/>
      <c r="AM274" s="6"/>
      <c r="AN274" s="6"/>
      <c r="AO274" s="6">
        <v>0.23199772311887984</v>
      </c>
      <c r="AP274" s="6"/>
      <c r="AQ274" s="6"/>
      <c r="AR274" s="6"/>
      <c r="AS274" s="6"/>
      <c r="AT274" s="6">
        <v>47.404509520972944</v>
      </c>
      <c r="AU274" s="6"/>
      <c r="AV274" s="6"/>
      <c r="AW274" s="6"/>
      <c r="AX274" s="6"/>
      <c r="AY274" s="6">
        <v>9.0667033216206408E-2</v>
      </c>
      <c r="AZ274" s="6"/>
      <c r="BA274" s="6"/>
      <c r="BB274" s="6"/>
      <c r="BC274" s="6">
        <v>11.205386051375346</v>
      </c>
      <c r="BD274" s="6">
        <v>11.595694846835361</v>
      </c>
      <c r="BE274" s="6">
        <v>0.3903087954600144</v>
      </c>
      <c r="BF274" s="6">
        <v>0.70560672694766913</v>
      </c>
      <c r="BG274" s="6"/>
      <c r="BH274" s="1">
        <v>243</v>
      </c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</row>
    <row r="275" spans="1:124" s="8" customFormat="1" ht="15.75" customHeight="1">
      <c r="A275">
        <v>25</v>
      </c>
      <c r="B275">
        <v>1</v>
      </c>
      <c r="C275" t="s">
        <v>35</v>
      </c>
      <c r="D275" t="s">
        <v>25</v>
      </c>
      <c r="E275"/>
      <c r="F275"/>
      <c r="G275">
        <v>0.5</v>
      </c>
      <c r="H275">
        <v>0.5</v>
      </c>
      <c r="I275">
        <v>13504</v>
      </c>
      <c r="J275">
        <v>14464</v>
      </c>
      <c r="K275"/>
      <c r="L275">
        <v>80989</v>
      </c>
      <c r="M275">
        <v>10.775</v>
      </c>
      <c r="N275">
        <v>12.532</v>
      </c>
      <c r="O275">
        <v>1.758</v>
      </c>
      <c r="P275"/>
      <c r="Q275">
        <v>8.3550000000000004</v>
      </c>
      <c r="R275">
        <v>1</v>
      </c>
      <c r="S275">
        <v>0</v>
      </c>
      <c r="T275">
        <v>0</v>
      </c>
      <c r="U275"/>
      <c r="V275">
        <v>0</v>
      </c>
      <c r="W275"/>
      <c r="X275"/>
      <c r="Y275" s="35">
        <v>44398</v>
      </c>
      <c r="Z275" s="34">
        <v>0.65109953703703705</v>
      </c>
      <c r="AA275"/>
      <c r="AB275" s="8">
        <v>1</v>
      </c>
      <c r="AC275" s="6"/>
      <c r="AD275" s="14">
        <v>11.28444716241563</v>
      </c>
      <c r="AE275" s="6">
        <v>11.582243972823125</v>
      </c>
      <c r="AF275" s="6">
        <v>0.29779681040749573</v>
      </c>
      <c r="AG275" s="6">
        <v>0.70592660329041779</v>
      </c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1">
        <v>244</v>
      </c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</row>
    <row r="276" spans="1:124" s="8" customFormat="1" ht="15.75" customHeight="1">
      <c r="A276">
        <v>67</v>
      </c>
      <c r="B276">
        <v>1</v>
      </c>
      <c r="C276" t="s">
        <v>35</v>
      </c>
      <c r="D276" t="s">
        <v>25</v>
      </c>
      <c r="E276"/>
      <c r="F276"/>
      <c r="G276">
        <v>0.5</v>
      </c>
      <c r="H276">
        <v>0.5</v>
      </c>
      <c r="I276">
        <v>9581</v>
      </c>
      <c r="J276">
        <v>12727</v>
      </c>
      <c r="K276"/>
      <c r="L276">
        <v>70433</v>
      </c>
      <c r="M276">
        <v>7.7649999999999997</v>
      </c>
      <c r="N276">
        <v>11.061</v>
      </c>
      <c r="O276">
        <v>3.2959999999999998</v>
      </c>
      <c r="P276"/>
      <c r="Q276">
        <v>7.25</v>
      </c>
      <c r="R276">
        <v>1</v>
      </c>
      <c r="S276">
        <v>0</v>
      </c>
      <c r="T276">
        <v>0</v>
      </c>
      <c r="U276"/>
      <c r="V276">
        <v>0</v>
      </c>
      <c r="W276"/>
      <c r="X276"/>
      <c r="Y276" s="35">
        <v>44398</v>
      </c>
      <c r="Z276" s="34">
        <v>0.99525462962962974</v>
      </c>
      <c r="AA276"/>
      <c r="AB276" s="8">
        <v>1</v>
      </c>
      <c r="AC276" s="6"/>
      <c r="AD276" s="14">
        <v>7.9849073899578897</v>
      </c>
      <c r="AE276" s="6">
        <v>10.166233781353235</v>
      </c>
      <c r="AF276" s="6">
        <v>2.1813263913953449</v>
      </c>
      <c r="AG276" s="6">
        <v>0.61341661222040067</v>
      </c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1">
        <v>245</v>
      </c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</row>
    <row r="277" spans="1:124" s="8" customFormat="1" ht="15.75" customHeight="1">
      <c r="A277">
        <v>68</v>
      </c>
      <c r="B277">
        <v>1</v>
      </c>
      <c r="C277" t="s">
        <v>35</v>
      </c>
      <c r="D277" t="s">
        <v>25</v>
      </c>
      <c r="E277"/>
      <c r="F277"/>
      <c r="G277">
        <v>0.5</v>
      </c>
      <c r="H277">
        <v>0.5</v>
      </c>
      <c r="I277">
        <v>13224</v>
      </c>
      <c r="J277">
        <v>12966</v>
      </c>
      <c r="K277"/>
      <c r="L277">
        <v>71889</v>
      </c>
      <c r="M277">
        <v>10.56</v>
      </c>
      <c r="N277">
        <v>11.263</v>
      </c>
      <c r="O277">
        <v>0.70299999999999996</v>
      </c>
      <c r="P277"/>
      <c r="Q277">
        <v>7.4029999999999996</v>
      </c>
      <c r="R277">
        <v>1</v>
      </c>
      <c r="S277">
        <v>0</v>
      </c>
      <c r="T277">
        <v>0</v>
      </c>
      <c r="U277"/>
      <c r="V277">
        <v>0</v>
      </c>
      <c r="W277"/>
      <c r="X277"/>
      <c r="Y277" s="35">
        <v>44399</v>
      </c>
      <c r="Z277" s="34">
        <v>2.4305555555555556E-3</v>
      </c>
      <c r="AA277"/>
      <c r="AB277" s="8">
        <v>1</v>
      </c>
      <c r="AC277" s="6"/>
      <c r="AD277" s="14">
        <v>11.04894598059351</v>
      </c>
      <c r="AE277" s="6">
        <v>10.361067653409252</v>
      </c>
      <c r="AF277" s="6">
        <v>-0.6878783271842579</v>
      </c>
      <c r="AG277" s="6">
        <v>0.62617661098867894</v>
      </c>
      <c r="AH277" s="6"/>
      <c r="AI277" s="6"/>
      <c r="AJ277" s="6">
        <v>1.4659559904738058</v>
      </c>
      <c r="AK277" s="6"/>
      <c r="AL277" s="6"/>
      <c r="AM277" s="6"/>
      <c r="AN277" s="6"/>
      <c r="AO277" s="6">
        <v>0.82273716232978711</v>
      </c>
      <c r="AP277" s="6"/>
      <c r="AQ277" s="6"/>
      <c r="AR277" s="6"/>
      <c r="AS277" s="6"/>
      <c r="AT277" s="6">
        <v>10.675106943661685</v>
      </c>
      <c r="AU277" s="6"/>
      <c r="AV277" s="6"/>
      <c r="AW277" s="6"/>
      <c r="AX277" s="6"/>
      <c r="AY277" s="6">
        <v>6.0163100449900996E-2</v>
      </c>
      <c r="AZ277" s="6"/>
      <c r="BA277" s="6"/>
      <c r="BB277" s="6"/>
      <c r="BC277" s="6">
        <v>11.130530318581886</v>
      </c>
      <c r="BD277" s="6">
        <v>10.403865888902729</v>
      </c>
      <c r="BE277" s="6">
        <v>-0.72666442967915756</v>
      </c>
      <c r="BF277" s="6">
        <v>0.62636503130016097</v>
      </c>
      <c r="BG277" s="6"/>
      <c r="BH277" s="1">
        <v>246</v>
      </c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</row>
    <row r="278" spans="1:124" s="8" customFormat="1" ht="15.75" customHeight="1">
      <c r="A278">
        <v>69</v>
      </c>
      <c r="B278">
        <v>1</v>
      </c>
      <c r="C278" t="s">
        <v>35</v>
      </c>
      <c r="D278" t="s">
        <v>25</v>
      </c>
      <c r="E278"/>
      <c r="F278"/>
      <c r="G278">
        <v>0.5</v>
      </c>
      <c r="H278">
        <v>0.5</v>
      </c>
      <c r="I278">
        <v>13418</v>
      </c>
      <c r="J278">
        <v>13071</v>
      </c>
      <c r="K278"/>
      <c r="L278">
        <v>71932</v>
      </c>
      <c r="M278">
        <v>10.709</v>
      </c>
      <c r="N278">
        <v>11.352</v>
      </c>
      <c r="O278">
        <v>0.64300000000000002</v>
      </c>
      <c r="P278"/>
      <c r="Q278">
        <v>7.407</v>
      </c>
      <c r="R278">
        <v>1</v>
      </c>
      <c r="S278">
        <v>0</v>
      </c>
      <c r="T278">
        <v>0</v>
      </c>
      <c r="U278"/>
      <c r="V278">
        <v>0</v>
      </c>
      <c r="W278"/>
      <c r="X278"/>
      <c r="Y278" s="35">
        <v>44399</v>
      </c>
      <c r="Z278" s="34">
        <v>1.0034722222222221E-2</v>
      </c>
      <c r="AA278"/>
      <c r="AB278" s="8">
        <v>1</v>
      </c>
      <c r="AC278" s="6"/>
      <c r="AD278" s="14">
        <v>11.212114656570265</v>
      </c>
      <c r="AE278" s="6">
        <v>10.446664124396207</v>
      </c>
      <c r="AF278" s="6">
        <v>-0.76545053217405723</v>
      </c>
      <c r="AG278" s="6">
        <v>0.62655345161164311</v>
      </c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1">
        <v>247</v>
      </c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</row>
    <row r="279" spans="1:124" s="8" customFormat="1" ht="15.75" customHeight="1">
      <c r="A279">
        <v>114</v>
      </c>
      <c r="B279">
        <v>1</v>
      </c>
      <c r="C279" t="s">
        <v>35</v>
      </c>
      <c r="D279" t="s">
        <v>25</v>
      </c>
      <c r="E279"/>
      <c r="F279"/>
      <c r="G279">
        <v>0.5</v>
      </c>
      <c r="H279">
        <v>0.5</v>
      </c>
      <c r="I279">
        <v>9585</v>
      </c>
      <c r="J279">
        <v>12632</v>
      </c>
      <c r="K279"/>
      <c r="L279">
        <v>67879</v>
      </c>
      <c r="M279">
        <v>7.7679999999999998</v>
      </c>
      <c r="N279">
        <v>10.98</v>
      </c>
      <c r="O279">
        <v>3.2120000000000002</v>
      </c>
      <c r="P279"/>
      <c r="Q279">
        <v>6.9829999999999997</v>
      </c>
      <c r="R279">
        <v>1</v>
      </c>
      <c r="S279">
        <v>0</v>
      </c>
      <c r="T279">
        <v>0</v>
      </c>
      <c r="U279"/>
      <c r="V279">
        <v>0</v>
      </c>
      <c r="W279"/>
      <c r="X279"/>
      <c r="Y279" s="35">
        <v>44399</v>
      </c>
      <c r="Z279" s="34">
        <v>0.38866898148148149</v>
      </c>
      <c r="AA279"/>
      <c r="AB279" s="8">
        <v>1</v>
      </c>
      <c r="AC279" s="6"/>
      <c r="AD279" s="14">
        <v>7.9882716925553501</v>
      </c>
      <c r="AE279" s="6">
        <v>10.088789355222181</v>
      </c>
      <c r="AF279" s="6">
        <v>2.1005176626668307</v>
      </c>
      <c r="AG279" s="6">
        <v>0.59103403196340709</v>
      </c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1">
        <v>248</v>
      </c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</row>
    <row r="280" spans="1:124" s="8" customFormat="1" ht="15.75" customHeight="1">
      <c r="A280">
        <v>115</v>
      </c>
      <c r="B280">
        <v>1</v>
      </c>
      <c r="C280" t="s">
        <v>35</v>
      </c>
      <c r="D280" t="s">
        <v>25</v>
      </c>
      <c r="E280"/>
      <c r="F280"/>
      <c r="G280">
        <v>0.5</v>
      </c>
      <c r="H280">
        <v>0.5</v>
      </c>
      <c r="I280">
        <v>13252</v>
      </c>
      <c r="J280">
        <v>12924</v>
      </c>
      <c r="K280"/>
      <c r="L280">
        <v>69891</v>
      </c>
      <c r="M280">
        <v>10.582000000000001</v>
      </c>
      <c r="N280">
        <v>11.227</v>
      </c>
      <c r="O280">
        <v>0.64600000000000002</v>
      </c>
      <c r="P280"/>
      <c r="Q280">
        <v>7.194</v>
      </c>
      <c r="R280">
        <v>1</v>
      </c>
      <c r="S280">
        <v>0</v>
      </c>
      <c r="T280">
        <v>0</v>
      </c>
      <c r="U280"/>
      <c r="V280">
        <v>0</v>
      </c>
      <c r="W280"/>
      <c r="X280"/>
      <c r="Y280" s="35">
        <v>44399</v>
      </c>
      <c r="Z280" s="34">
        <v>0.39577546296296301</v>
      </c>
      <c r="AA280"/>
      <c r="AB280" s="8">
        <v>1</v>
      </c>
      <c r="AC280" s="6"/>
      <c r="AD280" s="14">
        <v>11.072496098775723</v>
      </c>
      <c r="AE280" s="6">
        <v>10.32682906501447</v>
      </c>
      <c r="AF280" s="6">
        <v>-0.74566703376125254</v>
      </c>
      <c r="AG280" s="6">
        <v>0.60866666762396737</v>
      </c>
      <c r="AH280" s="6"/>
      <c r="AI280" s="6"/>
      <c r="AJ280" s="6">
        <v>0.80195585623127796</v>
      </c>
      <c r="AK280" s="6"/>
      <c r="AL280" s="6"/>
      <c r="AM280" s="6"/>
      <c r="AN280" s="6"/>
      <c r="AO280" s="6">
        <v>7.897161563652752E-2</v>
      </c>
      <c r="AP280" s="6"/>
      <c r="AQ280" s="6"/>
      <c r="AR280" s="6"/>
      <c r="AS280" s="6"/>
      <c r="AT280" s="6">
        <v>12.250233615133348</v>
      </c>
      <c r="AU280" s="6"/>
      <c r="AV280" s="6"/>
      <c r="AW280" s="6"/>
      <c r="AX280" s="6"/>
      <c r="AY280" s="6">
        <v>0.11799600131045332</v>
      </c>
      <c r="AZ280" s="6"/>
      <c r="BA280" s="6"/>
      <c r="BB280" s="6"/>
      <c r="BC280" s="6">
        <v>11.117073108192052</v>
      </c>
      <c r="BD280" s="6">
        <v>10.32275304258652</v>
      </c>
      <c r="BE280" s="6">
        <v>-0.79432006560553159</v>
      </c>
      <c r="BF280" s="6">
        <v>0.60902598077609615</v>
      </c>
      <c r="BG280" s="6"/>
      <c r="BH280" s="1">
        <v>249</v>
      </c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</row>
    <row r="281" spans="1:124" s="8" customFormat="1" ht="15.75" customHeight="1">
      <c r="A281">
        <v>116</v>
      </c>
      <c r="B281">
        <v>1</v>
      </c>
      <c r="C281" t="s">
        <v>35</v>
      </c>
      <c r="D281" t="s">
        <v>25</v>
      </c>
      <c r="E281"/>
      <c r="F281"/>
      <c r="G281">
        <v>0.5</v>
      </c>
      <c r="H281">
        <v>0.5</v>
      </c>
      <c r="I281">
        <v>13358</v>
      </c>
      <c r="J281">
        <v>12914</v>
      </c>
      <c r="K281"/>
      <c r="L281">
        <v>69973</v>
      </c>
      <c r="M281">
        <v>10.663</v>
      </c>
      <c r="N281">
        <v>11.218999999999999</v>
      </c>
      <c r="O281">
        <v>0.55700000000000005</v>
      </c>
      <c r="P281"/>
      <c r="Q281">
        <v>7.202</v>
      </c>
      <c r="R281">
        <v>1</v>
      </c>
      <c r="S281">
        <v>0</v>
      </c>
      <c r="T281">
        <v>0</v>
      </c>
      <c r="U281"/>
      <c r="V281">
        <v>0</v>
      </c>
      <c r="W281"/>
      <c r="X281"/>
      <c r="Y281" s="35">
        <v>44399</v>
      </c>
      <c r="Z281" s="34">
        <v>0.40333333333333332</v>
      </c>
      <c r="AA281"/>
      <c r="AB281" s="8">
        <v>1</v>
      </c>
      <c r="AC281" s="6"/>
      <c r="AD281" s="14">
        <v>11.161650117608382</v>
      </c>
      <c r="AE281" s="6">
        <v>10.318677020158571</v>
      </c>
      <c r="AF281" s="6">
        <v>-0.84297309744981064</v>
      </c>
      <c r="AG281" s="6">
        <v>0.60938529392822494</v>
      </c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1">
        <v>250</v>
      </c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</row>
    <row r="282" spans="1:124" s="8" customFormat="1" ht="15.75" customHeight="1">
      <c r="A282">
        <v>23</v>
      </c>
      <c r="B282">
        <v>1</v>
      </c>
      <c r="C282" t="s">
        <v>35</v>
      </c>
      <c r="D282" t="s">
        <v>25</v>
      </c>
      <c r="E282"/>
      <c r="F282"/>
      <c r="G282">
        <v>0.5</v>
      </c>
      <c r="H282">
        <v>0.5</v>
      </c>
      <c r="I282">
        <v>10009</v>
      </c>
      <c r="J282">
        <v>12350</v>
      </c>
      <c r="K282"/>
      <c r="L282">
        <v>70820</v>
      </c>
      <c r="M282">
        <v>8.0939999999999994</v>
      </c>
      <c r="N282">
        <v>10.742000000000001</v>
      </c>
      <c r="O282">
        <v>2.6480000000000001</v>
      </c>
      <c r="P282"/>
      <c r="Q282">
        <v>7.2910000000000004</v>
      </c>
      <c r="R282">
        <v>1</v>
      </c>
      <c r="S282">
        <v>0</v>
      </c>
      <c r="T282">
        <v>0</v>
      </c>
      <c r="U282"/>
      <c r="V282">
        <v>0</v>
      </c>
      <c r="W282"/>
      <c r="X282"/>
      <c r="Y282" s="35">
        <v>44399</v>
      </c>
      <c r="Z282" s="34">
        <v>0.64760416666666665</v>
      </c>
      <c r="AA282"/>
      <c r="AB282" s="8">
        <v>1</v>
      </c>
      <c r="AC282" s="6"/>
      <c r="AD282" s="14">
        <v>8.3448877678859841</v>
      </c>
      <c r="AE282" s="6">
        <v>9.8589016902857907</v>
      </c>
      <c r="AF282" s="6">
        <v>1.5140139223998066</v>
      </c>
      <c r="AG282" s="6">
        <v>0.61680817782707908</v>
      </c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1">
        <v>251</v>
      </c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</row>
    <row r="283" spans="1:124" s="8" customFormat="1" ht="15.75" customHeight="1">
      <c r="A283">
        <v>24</v>
      </c>
      <c r="B283">
        <v>1</v>
      </c>
      <c r="C283" t="s">
        <v>35</v>
      </c>
      <c r="D283" t="s">
        <v>25</v>
      </c>
      <c r="E283"/>
      <c r="F283"/>
      <c r="G283">
        <v>0.5</v>
      </c>
      <c r="H283">
        <v>0.5</v>
      </c>
      <c r="I283">
        <v>12568</v>
      </c>
      <c r="J283">
        <v>12503</v>
      </c>
      <c r="K283"/>
      <c r="L283">
        <v>71028</v>
      </c>
      <c r="M283">
        <v>10.057</v>
      </c>
      <c r="N283">
        <v>10.871</v>
      </c>
      <c r="O283">
        <v>0.81399999999999995</v>
      </c>
      <c r="P283"/>
      <c r="Q283">
        <v>7.3129999999999997</v>
      </c>
      <c r="R283">
        <v>1</v>
      </c>
      <c r="S283">
        <v>0</v>
      </c>
      <c r="T283">
        <v>0</v>
      </c>
      <c r="U283"/>
      <c r="V283">
        <v>0</v>
      </c>
      <c r="W283"/>
      <c r="X283"/>
      <c r="Y283" s="35">
        <v>44399</v>
      </c>
      <c r="Z283" s="34">
        <v>0.65459490740740744</v>
      </c>
      <c r="AA283"/>
      <c r="AB283" s="8">
        <v>1</v>
      </c>
      <c r="AC283" s="6"/>
      <c r="AD283" s="14">
        <v>10.497200354610264</v>
      </c>
      <c r="AE283" s="6">
        <v>9.9836279765810669</v>
      </c>
      <c r="AF283" s="6">
        <v>-0.5135723780291972</v>
      </c>
      <c r="AG283" s="6">
        <v>0.61863103479397585</v>
      </c>
      <c r="AH283" s="6"/>
      <c r="AI283" s="6"/>
      <c r="AJ283" s="6">
        <v>1.2500811024744776</v>
      </c>
      <c r="AK283" s="6"/>
      <c r="AL283" s="6"/>
      <c r="AM283" s="6"/>
      <c r="AN283" s="6"/>
      <c r="AO283" s="6">
        <v>1.5469714600960696</v>
      </c>
      <c r="AP283" s="6"/>
      <c r="AQ283" s="6"/>
      <c r="AR283" s="6"/>
      <c r="AS283" s="6"/>
      <c r="AT283" s="6">
        <v>43.476988667746483</v>
      </c>
      <c r="AU283" s="6"/>
      <c r="AV283" s="6"/>
      <c r="AW283" s="6"/>
      <c r="AX283" s="6"/>
      <c r="AY283" s="6">
        <v>6.6559623330966614E-2</v>
      </c>
      <c r="AZ283" s="6"/>
      <c r="BA283" s="6"/>
      <c r="BB283" s="6"/>
      <c r="BC283" s="6">
        <v>10.563224793085393</v>
      </c>
      <c r="BD283" s="6">
        <v>9.9069987549356036</v>
      </c>
      <c r="BE283" s="6">
        <v>-0.65622603814979019</v>
      </c>
      <c r="BF283" s="6">
        <v>0.6188369825762936</v>
      </c>
      <c r="BG283" s="6"/>
      <c r="BH283" s="1">
        <v>252</v>
      </c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</row>
    <row r="284" spans="1:124" s="8" customFormat="1" ht="15.75" customHeight="1">
      <c r="A284">
        <v>25</v>
      </c>
      <c r="B284">
        <v>1</v>
      </c>
      <c r="C284" t="s">
        <v>35</v>
      </c>
      <c r="D284" t="s">
        <v>25</v>
      </c>
      <c r="E284"/>
      <c r="F284"/>
      <c r="G284">
        <v>0.5</v>
      </c>
      <c r="H284">
        <v>0.5</v>
      </c>
      <c r="I284">
        <v>12725</v>
      </c>
      <c r="J284">
        <v>12315</v>
      </c>
      <c r="K284"/>
      <c r="L284">
        <v>71075</v>
      </c>
      <c r="M284">
        <v>10.177</v>
      </c>
      <c r="N284">
        <v>10.712</v>
      </c>
      <c r="O284">
        <v>0.53500000000000003</v>
      </c>
      <c r="P284"/>
      <c r="Q284">
        <v>7.3179999999999996</v>
      </c>
      <c r="R284">
        <v>1</v>
      </c>
      <c r="S284">
        <v>0</v>
      </c>
      <c r="T284">
        <v>0</v>
      </c>
      <c r="U284"/>
      <c r="V284">
        <v>0</v>
      </c>
      <c r="W284"/>
      <c r="X284"/>
      <c r="Y284" s="35">
        <v>44399</v>
      </c>
      <c r="Z284" s="34">
        <v>0.66202546296296294</v>
      </c>
      <c r="AA284"/>
      <c r="AB284" s="8">
        <v>1</v>
      </c>
      <c r="AC284" s="6"/>
      <c r="AD284" s="14">
        <v>10.629249231560523</v>
      </c>
      <c r="AE284" s="6">
        <v>9.8303695332901402</v>
      </c>
      <c r="AF284" s="6">
        <v>-0.79887969827038319</v>
      </c>
      <c r="AG284" s="6">
        <v>0.61904293035861135</v>
      </c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1">
        <v>253</v>
      </c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</row>
    <row r="285" spans="1:124" s="8" customFormat="1" ht="15.75" customHeight="1">
      <c r="A285">
        <v>67</v>
      </c>
      <c r="B285">
        <v>1</v>
      </c>
      <c r="C285" t="s">
        <v>35</v>
      </c>
      <c r="D285" t="s">
        <v>25</v>
      </c>
      <c r="E285"/>
      <c r="F285"/>
      <c r="G285">
        <v>0.5</v>
      </c>
      <c r="H285">
        <v>0.5</v>
      </c>
      <c r="I285">
        <v>9097</v>
      </c>
      <c r="J285">
        <v>12279</v>
      </c>
      <c r="K285"/>
      <c r="L285">
        <v>69055</v>
      </c>
      <c r="M285">
        <v>7.3940000000000001</v>
      </c>
      <c r="N285">
        <v>10.682</v>
      </c>
      <c r="O285">
        <v>3.2879999999999998</v>
      </c>
      <c r="P285"/>
      <c r="Q285">
        <v>7.1059999999999999</v>
      </c>
      <c r="R285">
        <v>1</v>
      </c>
      <c r="S285">
        <v>0</v>
      </c>
      <c r="T285">
        <v>0</v>
      </c>
      <c r="U285"/>
      <c r="V285">
        <v>0</v>
      </c>
      <c r="W285"/>
      <c r="X285"/>
      <c r="Y285" s="35">
        <v>44400</v>
      </c>
      <c r="Z285" s="34">
        <v>9.6874999999999999E-3</v>
      </c>
      <c r="AA285"/>
      <c r="AB285" s="8">
        <v>1</v>
      </c>
      <c r="AC285" s="6"/>
      <c r="AD285" s="14">
        <v>7.5778267756653737</v>
      </c>
      <c r="AE285" s="6">
        <v>9.8010221718088975</v>
      </c>
      <c r="AF285" s="6">
        <v>2.2231953961435238</v>
      </c>
      <c r="AG285" s="6">
        <v>0.60134018481470874</v>
      </c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1">
        <v>254</v>
      </c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</row>
    <row r="286" spans="1:124" s="8" customFormat="1" ht="15.75" customHeight="1">
      <c r="A286">
        <v>68</v>
      </c>
      <c r="B286">
        <v>1</v>
      </c>
      <c r="C286" t="s">
        <v>35</v>
      </c>
      <c r="D286" t="s">
        <v>25</v>
      </c>
      <c r="E286"/>
      <c r="F286"/>
      <c r="G286">
        <v>0.5</v>
      </c>
      <c r="H286">
        <v>0.5</v>
      </c>
      <c r="I286">
        <v>12521</v>
      </c>
      <c r="J286">
        <v>12470</v>
      </c>
      <c r="K286"/>
      <c r="L286">
        <v>69605</v>
      </c>
      <c r="M286">
        <v>10.02</v>
      </c>
      <c r="N286">
        <v>10.843</v>
      </c>
      <c r="O286">
        <v>0.82299999999999995</v>
      </c>
      <c r="P286"/>
      <c r="Q286">
        <v>7.1639999999999997</v>
      </c>
      <c r="R286">
        <v>1</v>
      </c>
      <c r="S286">
        <v>0</v>
      </c>
      <c r="T286">
        <v>0</v>
      </c>
      <c r="U286"/>
      <c r="V286">
        <v>0</v>
      </c>
      <c r="W286"/>
      <c r="X286"/>
      <c r="Y286" s="35">
        <v>44400</v>
      </c>
      <c r="Z286" s="34">
        <v>1.6782407407407409E-2</v>
      </c>
      <c r="AA286"/>
      <c r="AB286" s="8">
        <v>1</v>
      </c>
      <c r="AC286" s="6"/>
      <c r="AD286" s="14">
        <v>10.457669799090123</v>
      </c>
      <c r="AE286" s="6">
        <v>9.9567262285565938</v>
      </c>
      <c r="AF286" s="6">
        <v>-0.50094357053352923</v>
      </c>
      <c r="AG286" s="6">
        <v>0.60616023929448415</v>
      </c>
      <c r="AH286" s="6"/>
      <c r="AI286" s="6"/>
      <c r="AJ286" s="6">
        <v>0.62536654420811988</v>
      </c>
      <c r="AK286" s="6"/>
      <c r="AL286" s="6"/>
      <c r="AM286" s="6"/>
      <c r="AN286" s="6"/>
      <c r="AO286" s="6">
        <v>2.5035693416860458</v>
      </c>
      <c r="AP286" s="6"/>
      <c r="AQ286" s="6"/>
      <c r="AR286" s="6"/>
      <c r="AS286" s="6"/>
      <c r="AT286" s="6">
        <v>47.468940928696192</v>
      </c>
      <c r="AU286" s="6"/>
      <c r="AV286" s="6"/>
      <c r="AW286" s="6"/>
      <c r="AX286" s="6"/>
      <c r="AY286" s="6">
        <v>0.41407938960950325</v>
      </c>
      <c r="AZ286" s="6"/>
      <c r="BA286" s="6"/>
      <c r="BB286" s="6"/>
      <c r="BC286" s="6">
        <v>10.490471749415347</v>
      </c>
      <c r="BD286" s="6">
        <v>9.8336303512324985</v>
      </c>
      <c r="BE286" s="6">
        <v>-0.65684139818284848</v>
      </c>
      <c r="BF286" s="6">
        <v>0.60741783532693461</v>
      </c>
      <c r="BG286" s="6"/>
      <c r="BH286" s="1">
        <v>255</v>
      </c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</row>
    <row r="287" spans="1:124" s="8" customFormat="1" ht="15.75" customHeight="1">
      <c r="A287">
        <v>69</v>
      </c>
      <c r="B287">
        <v>1</v>
      </c>
      <c r="C287" t="s">
        <v>35</v>
      </c>
      <c r="D287" t="s">
        <v>25</v>
      </c>
      <c r="E287"/>
      <c r="F287"/>
      <c r="G287">
        <v>0.5</v>
      </c>
      <c r="H287">
        <v>0.5</v>
      </c>
      <c r="I287">
        <v>12599</v>
      </c>
      <c r="J287">
        <v>12168</v>
      </c>
      <c r="K287"/>
      <c r="L287">
        <v>69892</v>
      </c>
      <c r="M287">
        <v>10.08</v>
      </c>
      <c r="N287">
        <v>10.587</v>
      </c>
      <c r="O287">
        <v>0.50700000000000001</v>
      </c>
      <c r="P287"/>
      <c r="Q287">
        <v>7.194</v>
      </c>
      <c r="R287">
        <v>1</v>
      </c>
      <c r="S287">
        <v>0</v>
      </c>
      <c r="T287">
        <v>0</v>
      </c>
      <c r="U287"/>
      <c r="V287">
        <v>0</v>
      </c>
      <c r="W287"/>
      <c r="X287"/>
      <c r="Y287" s="35">
        <v>44400</v>
      </c>
      <c r="Z287" s="34">
        <v>2.4293981481481482E-2</v>
      </c>
      <c r="AA287"/>
      <c r="AB287" s="8">
        <v>1</v>
      </c>
      <c r="AC287" s="6"/>
      <c r="AD287" s="14">
        <v>10.523273699740571</v>
      </c>
      <c r="AE287" s="6">
        <v>9.7105344739084032</v>
      </c>
      <c r="AF287" s="6">
        <v>-0.81273922583216773</v>
      </c>
      <c r="AG287" s="6">
        <v>0.60867543135938518</v>
      </c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1">
        <v>256</v>
      </c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</row>
    <row r="288" spans="1:124" s="8" customFormat="1" ht="15.75" customHeight="1">
      <c r="A288">
        <v>114</v>
      </c>
      <c r="B288">
        <v>1</v>
      </c>
      <c r="C288" t="s">
        <v>35</v>
      </c>
      <c r="D288" t="s">
        <v>25</v>
      </c>
      <c r="E288"/>
      <c r="F288"/>
      <c r="G288">
        <v>0.5</v>
      </c>
      <c r="H288">
        <v>0.5</v>
      </c>
      <c r="I288">
        <v>9141</v>
      </c>
      <c r="J288">
        <v>12196</v>
      </c>
      <c r="K288"/>
      <c r="L288">
        <v>67511</v>
      </c>
      <c r="M288">
        <v>7.4279999999999999</v>
      </c>
      <c r="N288">
        <v>10.611000000000001</v>
      </c>
      <c r="O288">
        <v>3.1829999999999998</v>
      </c>
      <c r="P288"/>
      <c r="Q288">
        <v>6.9450000000000003</v>
      </c>
      <c r="R288">
        <v>1</v>
      </c>
      <c r="S288">
        <v>0</v>
      </c>
      <c r="T288">
        <v>0</v>
      </c>
      <c r="U288"/>
      <c r="V288">
        <v>0</v>
      </c>
      <c r="W288"/>
      <c r="X288"/>
      <c r="Y288" s="35">
        <v>44400</v>
      </c>
      <c r="Z288" s="34">
        <v>0.39749999999999996</v>
      </c>
      <c r="AA288"/>
      <c r="AB288" s="8">
        <v>1</v>
      </c>
      <c r="AC288" s="6"/>
      <c r="AD288" s="14">
        <v>7.6148341042374206</v>
      </c>
      <c r="AE288" s="6">
        <v>9.7333601995049239</v>
      </c>
      <c r="AF288" s="6">
        <v>2.1185260952675034</v>
      </c>
      <c r="AG288" s="6">
        <v>0.58780897732966653</v>
      </c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1">
        <v>257</v>
      </c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</row>
    <row r="289" spans="1:124" s="8" customFormat="1" ht="15.75" customHeight="1">
      <c r="A289">
        <v>115</v>
      </c>
      <c r="B289">
        <v>1</v>
      </c>
      <c r="C289" t="s">
        <v>35</v>
      </c>
      <c r="D289" t="s">
        <v>25</v>
      </c>
      <c r="E289"/>
      <c r="F289"/>
      <c r="G289">
        <v>0.5</v>
      </c>
      <c r="H289">
        <v>0.5</v>
      </c>
      <c r="I289">
        <v>12567</v>
      </c>
      <c r="J289">
        <v>12186</v>
      </c>
      <c r="K289"/>
      <c r="L289">
        <v>68764</v>
      </c>
      <c r="M289">
        <v>10.055999999999999</v>
      </c>
      <c r="N289">
        <v>10.602</v>
      </c>
      <c r="O289">
        <v>0.54600000000000004</v>
      </c>
      <c r="P289"/>
      <c r="Q289">
        <v>7.0759999999999996</v>
      </c>
      <c r="R289">
        <v>1</v>
      </c>
      <c r="S289">
        <v>0</v>
      </c>
      <c r="T289">
        <v>0</v>
      </c>
      <c r="U289"/>
      <c r="V289">
        <v>0</v>
      </c>
      <c r="W289"/>
      <c r="X289"/>
      <c r="Y289" s="35">
        <v>44400</v>
      </c>
      <c r="Z289" s="34">
        <v>0.40452546296296293</v>
      </c>
      <c r="AA289"/>
      <c r="AB289" s="8">
        <v>1</v>
      </c>
      <c r="AC289" s="6"/>
      <c r="AD289" s="14">
        <v>10.496359278960901</v>
      </c>
      <c r="AE289" s="6">
        <v>9.7252081546490246</v>
      </c>
      <c r="AF289" s="6">
        <v>-0.77115112431187605</v>
      </c>
      <c r="AG289" s="6">
        <v>0.59878993780813672</v>
      </c>
      <c r="AH289" s="6"/>
      <c r="AI289" s="6"/>
      <c r="AJ289" s="6">
        <v>0.83784271351868089</v>
      </c>
      <c r="AK289" s="6"/>
      <c r="AL289" s="6"/>
      <c r="AM289" s="6"/>
      <c r="AN289" s="6"/>
      <c r="AO289" s="6">
        <v>0.64336743366943128</v>
      </c>
      <c r="AP289" s="6"/>
      <c r="AQ289" s="6"/>
      <c r="AR289" s="6"/>
      <c r="AS289" s="6"/>
      <c r="AT289" s="6">
        <v>3.2582566275932416</v>
      </c>
      <c r="AU289" s="6"/>
      <c r="AV289" s="6"/>
      <c r="AW289" s="6"/>
      <c r="AX289" s="6"/>
      <c r="AY289" s="6">
        <v>0.62736282002289778</v>
      </c>
      <c r="AZ289" s="6"/>
      <c r="BA289" s="6"/>
      <c r="BB289" s="6"/>
      <c r="BC289" s="6">
        <v>10.540515750552547</v>
      </c>
      <c r="BD289" s="6">
        <v>9.7565935273442399</v>
      </c>
      <c r="BE289" s="6">
        <v>-0.78392222320830651</v>
      </c>
      <c r="BF289" s="6">
        <v>0.60067414092295801</v>
      </c>
      <c r="BG289" s="6"/>
      <c r="BH289" s="1">
        <v>258</v>
      </c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</row>
    <row r="290" spans="1:124" s="8" customFormat="1" ht="15.75" customHeight="1">
      <c r="A290">
        <v>116</v>
      </c>
      <c r="B290">
        <v>1</v>
      </c>
      <c r="C290" t="s">
        <v>35</v>
      </c>
      <c r="D290" t="s">
        <v>25</v>
      </c>
      <c r="E290"/>
      <c r="F290"/>
      <c r="G290">
        <v>0.5</v>
      </c>
      <c r="H290">
        <v>0.5</v>
      </c>
      <c r="I290">
        <v>12672</v>
      </c>
      <c r="J290">
        <v>12263</v>
      </c>
      <c r="K290"/>
      <c r="L290">
        <v>69194</v>
      </c>
      <c r="M290">
        <v>10.135999999999999</v>
      </c>
      <c r="N290">
        <v>10.667999999999999</v>
      </c>
      <c r="O290">
        <v>0.53100000000000003</v>
      </c>
      <c r="P290"/>
      <c r="Q290">
        <v>7.1210000000000004</v>
      </c>
      <c r="R290">
        <v>1</v>
      </c>
      <c r="S290">
        <v>0</v>
      </c>
      <c r="T290">
        <v>0</v>
      </c>
      <c r="U290"/>
      <c r="V290">
        <v>0</v>
      </c>
      <c r="W290"/>
      <c r="X290"/>
      <c r="Y290" s="35">
        <v>44400</v>
      </c>
      <c r="Z290" s="34">
        <v>0.41207175925925926</v>
      </c>
      <c r="AA290"/>
      <c r="AB290" s="8">
        <v>1</v>
      </c>
      <c r="AC290" s="6"/>
      <c r="AD290" s="14">
        <v>10.584672222144194</v>
      </c>
      <c r="AE290" s="6">
        <v>9.787978900039457</v>
      </c>
      <c r="AF290" s="6">
        <v>-0.79669332210473698</v>
      </c>
      <c r="AG290" s="6">
        <v>0.6025583440377793</v>
      </c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1">
        <v>259</v>
      </c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</row>
    <row r="291" spans="1:124" s="8" customFormat="1" ht="15.75" customHeight="1">
      <c r="A291">
        <v>23</v>
      </c>
      <c r="B291">
        <v>1</v>
      </c>
      <c r="C291" t="s">
        <v>35</v>
      </c>
      <c r="D291" t="s">
        <v>25</v>
      </c>
      <c r="E291"/>
      <c r="F291"/>
      <c r="G291">
        <v>0.5</v>
      </c>
      <c r="H291">
        <v>0.5</v>
      </c>
      <c r="I291">
        <v>10331</v>
      </c>
      <c r="J291">
        <v>11746</v>
      </c>
      <c r="K291"/>
      <c r="L291">
        <v>13646</v>
      </c>
      <c r="M291">
        <v>8.3409999999999993</v>
      </c>
      <c r="N291">
        <v>10.228999999999999</v>
      </c>
      <c r="O291">
        <v>1.8879999999999999</v>
      </c>
      <c r="P291"/>
      <c r="Q291">
        <v>1.3109999999999999</v>
      </c>
      <c r="R291">
        <v>1</v>
      </c>
      <c r="S291">
        <v>0</v>
      </c>
      <c r="T291">
        <v>0</v>
      </c>
      <c r="U291"/>
      <c r="V291">
        <v>0</v>
      </c>
      <c r="W291"/>
      <c r="X291"/>
      <c r="Y291" s="35">
        <v>44403</v>
      </c>
      <c r="Z291" s="34">
        <v>0.66799768518518521</v>
      </c>
      <c r="AA291"/>
      <c r="AB291" s="8">
        <v>1</v>
      </c>
      <c r="AC291" s="6"/>
      <c r="AD291" s="14">
        <v>10.288005008079152</v>
      </c>
      <c r="AE291" s="6">
        <v>11.323503614893419</v>
      </c>
      <c r="AF291" s="6">
        <v>1.0354986068142669</v>
      </c>
      <c r="AG291" s="6">
        <v>1.332468928975268</v>
      </c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1">
        <v>260</v>
      </c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</row>
    <row r="292" spans="1:124" s="8" customFormat="1" ht="15.75" customHeight="1">
      <c r="A292">
        <v>24</v>
      </c>
      <c r="B292">
        <v>1</v>
      </c>
      <c r="C292" t="s">
        <v>35</v>
      </c>
      <c r="D292" t="s">
        <v>25</v>
      </c>
      <c r="E292"/>
      <c r="F292"/>
      <c r="G292">
        <v>0.5</v>
      </c>
      <c r="H292">
        <v>0.5</v>
      </c>
      <c r="I292">
        <v>10750</v>
      </c>
      <c r="J292">
        <v>11608</v>
      </c>
      <c r="K292"/>
      <c r="L292">
        <v>13692</v>
      </c>
      <c r="M292">
        <v>8.6620000000000008</v>
      </c>
      <c r="N292">
        <v>10.113</v>
      </c>
      <c r="O292">
        <v>1.4510000000000001</v>
      </c>
      <c r="P292"/>
      <c r="Q292">
        <v>1.3160000000000001</v>
      </c>
      <c r="R292">
        <v>1</v>
      </c>
      <c r="S292">
        <v>0</v>
      </c>
      <c r="T292">
        <v>0</v>
      </c>
      <c r="U292"/>
      <c r="V292">
        <v>0</v>
      </c>
      <c r="W292"/>
      <c r="X292"/>
      <c r="Y292" s="35">
        <v>44403</v>
      </c>
      <c r="Z292" s="34">
        <v>0.67409722222222224</v>
      </c>
      <c r="AA292"/>
      <c r="AB292" s="8">
        <v>1</v>
      </c>
      <c r="AC292" s="6"/>
      <c r="AD292" s="14">
        <v>10.702879930928122</v>
      </c>
      <c r="AE292" s="6">
        <v>11.188095114568229</v>
      </c>
      <c r="AF292" s="6">
        <v>0.48521518364010774</v>
      </c>
      <c r="AG292" s="6">
        <v>1.3369603604811116</v>
      </c>
      <c r="AH292" s="6"/>
      <c r="AI292" s="6"/>
      <c r="AJ292" s="6">
        <v>0.46363703791517757</v>
      </c>
      <c r="AK292" s="6"/>
      <c r="AL292" s="6"/>
      <c r="AM292" s="6"/>
      <c r="AN292" s="6"/>
      <c r="AO292" s="6">
        <v>0.49234157586224747</v>
      </c>
      <c r="AP292" s="6"/>
      <c r="AQ292" s="6"/>
      <c r="AR292" s="6"/>
      <c r="AS292" s="6"/>
      <c r="AT292" s="6">
        <v>1.1276036157396643</v>
      </c>
      <c r="AU292" s="6"/>
      <c r="AV292" s="6"/>
      <c r="AW292" s="6"/>
      <c r="AX292" s="6"/>
      <c r="AY292" s="6">
        <v>1.1256126768920192</v>
      </c>
      <c r="AZ292" s="6"/>
      <c r="BA292" s="6"/>
      <c r="BB292" s="6"/>
      <c r="BC292" s="6">
        <v>10.678126057249781</v>
      </c>
      <c r="BD292" s="6">
        <v>11.160620926096453</v>
      </c>
      <c r="BE292" s="6">
        <v>0.48249486884667103</v>
      </c>
      <c r="BF292" s="6">
        <v>1.3445274461703043</v>
      </c>
      <c r="BG292" s="6"/>
      <c r="BH292" s="1">
        <v>261</v>
      </c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</row>
    <row r="293" spans="1:124" s="8" customFormat="1" ht="15.75" customHeight="1">
      <c r="A293">
        <v>25</v>
      </c>
      <c r="B293">
        <v>1</v>
      </c>
      <c r="C293" t="s">
        <v>35</v>
      </c>
      <c r="D293" t="s">
        <v>25</v>
      </c>
      <c r="E293"/>
      <c r="F293"/>
      <c r="G293">
        <v>0.5</v>
      </c>
      <c r="H293">
        <v>0.5</v>
      </c>
      <c r="I293">
        <v>10700</v>
      </c>
      <c r="J293">
        <v>11552</v>
      </c>
      <c r="K293"/>
      <c r="L293">
        <v>13847</v>
      </c>
      <c r="M293">
        <v>8.6240000000000006</v>
      </c>
      <c r="N293">
        <v>10.066000000000001</v>
      </c>
      <c r="O293">
        <v>1.4419999999999999</v>
      </c>
      <c r="P293"/>
      <c r="Q293">
        <v>1.3320000000000001</v>
      </c>
      <c r="R293">
        <v>1</v>
      </c>
      <c r="S293">
        <v>0</v>
      </c>
      <c r="T293">
        <v>0</v>
      </c>
      <c r="U293"/>
      <c r="V293">
        <v>0</v>
      </c>
      <c r="W293"/>
      <c r="X293"/>
      <c r="Y293" s="35">
        <v>44403</v>
      </c>
      <c r="Z293" s="34">
        <v>0.68064814814814811</v>
      </c>
      <c r="AA293"/>
      <c r="AB293" s="8">
        <v>1</v>
      </c>
      <c r="AC293" s="6"/>
      <c r="AD293" s="14">
        <v>10.65337218357144</v>
      </c>
      <c r="AE293" s="6">
        <v>11.133146737624674</v>
      </c>
      <c r="AF293" s="6">
        <v>0.47977455405323433</v>
      </c>
      <c r="AG293" s="6">
        <v>1.352094531859497</v>
      </c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1">
        <v>262</v>
      </c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</row>
    <row r="294" spans="1:124" s="8" customFormat="1" ht="15.75" customHeight="1">
      <c r="A294">
        <v>40</v>
      </c>
      <c r="B294">
        <v>1</v>
      </c>
      <c r="C294" t="s">
        <v>35</v>
      </c>
      <c r="D294" t="s">
        <v>25</v>
      </c>
      <c r="E294"/>
      <c r="F294"/>
      <c r="G294">
        <v>0.5</v>
      </c>
      <c r="H294">
        <v>0.5</v>
      </c>
      <c r="I294">
        <v>7607</v>
      </c>
      <c r="J294">
        <v>11060</v>
      </c>
      <c r="K294"/>
      <c r="L294">
        <v>13435</v>
      </c>
      <c r="M294">
        <v>6.25</v>
      </c>
      <c r="N294">
        <v>9.6489999999999991</v>
      </c>
      <c r="O294">
        <v>3.3980000000000001</v>
      </c>
      <c r="P294"/>
      <c r="Q294">
        <v>1.2889999999999999</v>
      </c>
      <c r="R294">
        <v>1</v>
      </c>
      <c r="S294">
        <v>0</v>
      </c>
      <c r="T294">
        <v>0</v>
      </c>
      <c r="U294"/>
      <c r="V294">
        <v>0</v>
      </c>
      <c r="W294"/>
      <c r="X294"/>
      <c r="Y294" s="35">
        <v>44403</v>
      </c>
      <c r="Z294" s="34">
        <v>0.78920138888888891</v>
      </c>
      <c r="AA294"/>
      <c r="AB294" s="8">
        <v>1</v>
      </c>
      <c r="AC294" s="6"/>
      <c r="AD294" s="14">
        <v>7.590822932087276</v>
      </c>
      <c r="AE294" s="6">
        <v>10.650385997334872</v>
      </c>
      <c r="AF294" s="6">
        <v>3.0595630652475965</v>
      </c>
      <c r="AG294" s="6">
        <v>1.311866927937595</v>
      </c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1">
        <v>263</v>
      </c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</row>
    <row r="295" spans="1:124" s="8" customFormat="1" ht="15.75" customHeight="1">
      <c r="A295">
        <v>41</v>
      </c>
      <c r="B295">
        <v>1</v>
      </c>
      <c r="C295" t="s">
        <v>35</v>
      </c>
      <c r="D295" t="s">
        <v>25</v>
      </c>
      <c r="E295"/>
      <c r="F295"/>
      <c r="G295">
        <v>0.5</v>
      </c>
      <c r="H295">
        <v>0.5</v>
      </c>
      <c r="I295">
        <v>10324</v>
      </c>
      <c r="J295">
        <v>10930</v>
      </c>
      <c r="K295"/>
      <c r="L295">
        <v>13456</v>
      </c>
      <c r="M295">
        <v>8.3360000000000003</v>
      </c>
      <c r="N295">
        <v>9.5380000000000003</v>
      </c>
      <c r="O295">
        <v>1.2030000000000001</v>
      </c>
      <c r="P295"/>
      <c r="Q295">
        <v>1.2909999999999999</v>
      </c>
      <c r="R295">
        <v>1</v>
      </c>
      <c r="S295">
        <v>0</v>
      </c>
      <c r="T295">
        <v>0</v>
      </c>
      <c r="U295"/>
      <c r="V295">
        <v>0</v>
      </c>
      <c r="W295"/>
      <c r="X295"/>
      <c r="Y295" s="35">
        <v>44403</v>
      </c>
      <c r="Z295" s="34">
        <v>0.79535879629629624</v>
      </c>
      <c r="AA295"/>
      <c r="AB295" s="8">
        <v>1</v>
      </c>
      <c r="AC295" s="6"/>
      <c r="AD295" s="14">
        <v>10.281073923449215</v>
      </c>
      <c r="AE295" s="6">
        <v>10.522827265144478</v>
      </c>
      <c r="AF295" s="6">
        <v>0.2417533416952633</v>
      </c>
      <c r="AG295" s="6">
        <v>1.3139173640598278</v>
      </c>
      <c r="AH295" s="6"/>
      <c r="AI295" s="6"/>
      <c r="AJ295" s="6">
        <v>0.69583382744517475</v>
      </c>
      <c r="AK295" s="6"/>
      <c r="AL295" s="6"/>
      <c r="AM295" s="6"/>
      <c r="AN295" s="6"/>
      <c r="AO295" s="6">
        <v>0.22354242323673193</v>
      </c>
      <c r="AP295" s="6"/>
      <c r="AQ295" s="6"/>
      <c r="AR295" s="6"/>
      <c r="AS295" s="6"/>
      <c r="AT295" s="6">
        <v>32.797070611929975</v>
      </c>
      <c r="AU295" s="6"/>
      <c r="AV295" s="6"/>
      <c r="AW295" s="6"/>
      <c r="AX295" s="6"/>
      <c r="AY295" s="6">
        <v>0.76249538605240985</v>
      </c>
      <c r="AZ295" s="6"/>
      <c r="BA295" s="6"/>
      <c r="BB295" s="6"/>
      <c r="BC295" s="6">
        <v>10.245428345352405</v>
      </c>
      <c r="BD295" s="6">
        <v>10.534601917346668</v>
      </c>
      <c r="BE295" s="6">
        <v>0.28917357199426252</v>
      </c>
      <c r="BF295" s="6">
        <v>1.3189458145500657</v>
      </c>
      <c r="BG295" s="6"/>
      <c r="BH295" s="1">
        <v>264</v>
      </c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</row>
    <row r="296" spans="1:124" s="8" customFormat="1" ht="15.75" customHeight="1">
      <c r="A296">
        <v>42</v>
      </c>
      <c r="B296">
        <v>1</v>
      </c>
      <c r="C296" t="s">
        <v>35</v>
      </c>
      <c r="D296" t="s">
        <v>25</v>
      </c>
      <c r="E296"/>
      <c r="F296"/>
      <c r="G296">
        <v>0.5</v>
      </c>
      <c r="H296">
        <v>0.5</v>
      </c>
      <c r="I296">
        <v>10252</v>
      </c>
      <c r="J296">
        <v>10954</v>
      </c>
      <c r="K296"/>
      <c r="L296">
        <v>13559</v>
      </c>
      <c r="M296">
        <v>8.2799999999999994</v>
      </c>
      <c r="N296">
        <v>9.5589999999999993</v>
      </c>
      <c r="O296">
        <v>1.2789999999999999</v>
      </c>
      <c r="P296"/>
      <c r="Q296">
        <v>1.302</v>
      </c>
      <c r="R296">
        <v>1</v>
      </c>
      <c r="S296">
        <v>0</v>
      </c>
      <c r="T296">
        <v>0</v>
      </c>
      <c r="U296"/>
      <c r="V296">
        <v>0</v>
      </c>
      <c r="W296"/>
      <c r="X296"/>
      <c r="Y296" s="35">
        <v>44403</v>
      </c>
      <c r="Z296" s="34">
        <v>0.80199074074074073</v>
      </c>
      <c r="AA296"/>
      <c r="AB296" s="8">
        <v>1</v>
      </c>
      <c r="AC296" s="6"/>
      <c r="AD296" s="14">
        <v>10.209782767255597</v>
      </c>
      <c r="AE296" s="6">
        <v>10.546376569548858</v>
      </c>
      <c r="AF296" s="6">
        <v>0.33659380229326175</v>
      </c>
      <c r="AG296" s="6">
        <v>1.3239742650403035</v>
      </c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1">
        <v>265</v>
      </c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</row>
    <row r="297" spans="1:124" s="8" customFormat="1" ht="15.75" customHeight="1">
      <c r="A297">
        <v>22</v>
      </c>
      <c r="B297">
        <v>1</v>
      </c>
      <c r="C297" t="s">
        <v>35</v>
      </c>
      <c r="D297" t="s">
        <v>25</v>
      </c>
      <c r="E297"/>
      <c r="F297"/>
      <c r="G297">
        <v>0.5</v>
      </c>
      <c r="H297">
        <v>0.5</v>
      </c>
      <c r="I297">
        <v>10435</v>
      </c>
      <c r="J297">
        <v>11750</v>
      </c>
      <c r="K297"/>
      <c r="L297">
        <v>14369</v>
      </c>
      <c r="M297">
        <v>8.42</v>
      </c>
      <c r="N297">
        <v>10.233000000000001</v>
      </c>
      <c r="O297">
        <v>1.8129999999999999</v>
      </c>
      <c r="P297"/>
      <c r="Q297">
        <v>1.387</v>
      </c>
      <c r="R297">
        <v>1</v>
      </c>
      <c r="S297">
        <v>0</v>
      </c>
      <c r="T297">
        <v>0</v>
      </c>
      <c r="U297"/>
      <c r="V297">
        <v>0</v>
      </c>
      <c r="W297"/>
      <c r="X297"/>
      <c r="Y297" s="35">
        <v>44410</v>
      </c>
      <c r="Z297" s="34">
        <v>0.65065972222222224</v>
      </c>
      <c r="AA297"/>
      <c r="AB297" s="8">
        <v>1</v>
      </c>
      <c r="AC297" s="6"/>
      <c r="AD297" s="14">
        <v>9.9523674727103124</v>
      </c>
      <c r="AE297" s="6">
        <v>11.092101678684061</v>
      </c>
      <c r="AF297" s="6">
        <v>1.139734205973749</v>
      </c>
      <c r="AG297" s="6">
        <v>1.3987687192561225</v>
      </c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1">
        <v>266</v>
      </c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</row>
    <row r="298" spans="1:124" s="8" customFormat="1" ht="15.75" customHeight="1">
      <c r="A298">
        <v>23</v>
      </c>
      <c r="B298">
        <v>1</v>
      </c>
      <c r="C298" t="s">
        <v>35</v>
      </c>
      <c r="D298" t="s">
        <v>25</v>
      </c>
      <c r="E298"/>
      <c r="F298"/>
      <c r="G298">
        <v>0.5</v>
      </c>
      <c r="H298">
        <v>0.5</v>
      </c>
      <c r="I298">
        <v>10857</v>
      </c>
      <c r="J298">
        <v>11770</v>
      </c>
      <c r="K298"/>
      <c r="L298">
        <v>14429</v>
      </c>
      <c r="M298">
        <v>8.7439999999999998</v>
      </c>
      <c r="N298">
        <v>10.25</v>
      </c>
      <c r="O298">
        <v>1.506</v>
      </c>
      <c r="P298"/>
      <c r="Q298">
        <v>1.393</v>
      </c>
      <c r="R298">
        <v>1</v>
      </c>
      <c r="S298">
        <v>0</v>
      </c>
      <c r="T298">
        <v>0</v>
      </c>
      <c r="U298"/>
      <c r="V298">
        <v>0</v>
      </c>
      <c r="W298"/>
      <c r="X298"/>
      <c r="Y298" s="35">
        <v>44410</v>
      </c>
      <c r="Z298" s="34">
        <v>0.65681712962962957</v>
      </c>
      <c r="AA298"/>
      <c r="AB298" s="8">
        <v>1</v>
      </c>
      <c r="AC298" s="6"/>
      <c r="AD298" s="14">
        <v>10.362734970326287</v>
      </c>
      <c r="AE298" s="6">
        <v>11.111626738493671</v>
      </c>
      <c r="AF298" s="6">
        <v>0.74889176816738434</v>
      </c>
      <c r="AG298" s="6">
        <v>1.4046892451286237</v>
      </c>
      <c r="AH298" s="6"/>
      <c r="AI298" s="6"/>
      <c r="AJ298" s="6">
        <v>0.40432599686141946</v>
      </c>
      <c r="AK298" s="6"/>
      <c r="AL298" s="6"/>
      <c r="AM298" s="6"/>
      <c r="AN298" s="6"/>
      <c r="AO298" s="6">
        <v>11.807492497864899</v>
      </c>
      <c r="AP298" s="6"/>
      <c r="AQ298" s="6"/>
      <c r="AR298" s="6"/>
      <c r="AS298" s="6"/>
      <c r="AT298" s="6">
        <v>796.08795498649363</v>
      </c>
      <c r="AU298" s="6"/>
      <c r="AV298" s="6"/>
      <c r="AW298" s="6"/>
      <c r="AX298" s="6"/>
      <c r="AY298" s="6">
        <v>11.822080333826859</v>
      </c>
      <c r="AZ298" s="6"/>
      <c r="BA298" s="6"/>
      <c r="BB298" s="6"/>
      <c r="BC298" s="6">
        <v>10.341827621514099</v>
      </c>
      <c r="BD298" s="6">
        <v>10.492194216033864</v>
      </c>
      <c r="BE298" s="6">
        <v>0.15036659451976586</v>
      </c>
      <c r="BF298" s="6">
        <v>1.3262916150335837</v>
      </c>
      <c r="BG298" s="6"/>
      <c r="BH298" s="1">
        <v>267</v>
      </c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</row>
    <row r="299" spans="1:124" s="8" customFormat="1" ht="15.75" customHeight="1">
      <c r="A299">
        <v>24</v>
      </c>
      <c r="B299">
        <v>1</v>
      </c>
      <c r="C299" t="s">
        <v>35</v>
      </c>
      <c r="D299" t="s">
        <v>25</v>
      </c>
      <c r="E299"/>
      <c r="F299"/>
      <c r="G299">
        <v>0.5</v>
      </c>
      <c r="H299">
        <v>0.5</v>
      </c>
      <c r="I299">
        <v>10814</v>
      </c>
      <c r="J299">
        <v>10501</v>
      </c>
      <c r="K299"/>
      <c r="L299">
        <v>12840</v>
      </c>
      <c r="M299">
        <v>8.7119999999999997</v>
      </c>
      <c r="N299">
        <v>9.1750000000000007</v>
      </c>
      <c r="O299">
        <v>0.46400000000000002</v>
      </c>
      <c r="P299"/>
      <c r="Q299">
        <v>1.2270000000000001</v>
      </c>
      <c r="R299">
        <v>1</v>
      </c>
      <c r="S299">
        <v>0</v>
      </c>
      <c r="T299">
        <v>0</v>
      </c>
      <c r="U299"/>
      <c r="V299">
        <v>0</v>
      </c>
      <c r="W299"/>
      <c r="X299"/>
      <c r="Y299" s="35">
        <v>44410</v>
      </c>
      <c r="Z299" s="34">
        <v>0.66339120370370364</v>
      </c>
      <c r="AA299"/>
      <c r="AB299" s="8">
        <v>1</v>
      </c>
      <c r="AC299" s="6"/>
      <c r="AD299" s="14">
        <v>10.32092027270191</v>
      </c>
      <c r="AE299" s="6">
        <v>9.8727616935740574</v>
      </c>
      <c r="AF299" s="6">
        <v>-0.44815857912785262</v>
      </c>
      <c r="AG299" s="6">
        <v>1.2478939849385438</v>
      </c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1">
        <v>268</v>
      </c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</row>
    <row r="300" spans="1:124" s="8" customFormat="1" ht="15.75" customHeight="1">
      <c r="A300">
        <v>64</v>
      </c>
      <c r="B300">
        <v>1</v>
      </c>
      <c r="C300" t="s">
        <v>35</v>
      </c>
      <c r="D300" t="s">
        <v>25</v>
      </c>
      <c r="E300"/>
      <c r="F300"/>
      <c r="G300">
        <v>0.5</v>
      </c>
      <c r="H300">
        <v>0.5</v>
      </c>
      <c r="I300">
        <v>7718</v>
      </c>
      <c r="J300">
        <v>9853</v>
      </c>
      <c r="K300"/>
      <c r="L300">
        <v>12177</v>
      </c>
      <c r="M300">
        <v>6.3360000000000003</v>
      </c>
      <c r="N300">
        <v>8.6259999999999994</v>
      </c>
      <c r="O300">
        <v>2.2909999999999999</v>
      </c>
      <c r="P300"/>
      <c r="Q300">
        <v>1.1579999999999999</v>
      </c>
      <c r="R300">
        <v>1</v>
      </c>
      <c r="S300">
        <v>0</v>
      </c>
      <c r="T300">
        <v>0</v>
      </c>
      <c r="U300"/>
      <c r="V300">
        <v>0</v>
      </c>
      <c r="W300"/>
      <c r="X300"/>
      <c r="Y300" s="35">
        <v>44410</v>
      </c>
      <c r="Z300" s="34">
        <v>0.96886574074074072</v>
      </c>
      <c r="AA300"/>
      <c r="AB300" s="8">
        <v>1</v>
      </c>
      <c r="AC300" s="6"/>
      <c r="AD300" s="14">
        <v>7.3102620437468016</v>
      </c>
      <c r="AE300" s="6">
        <v>9.2401497557427632</v>
      </c>
      <c r="AF300" s="6">
        <v>1.9298877119959617</v>
      </c>
      <c r="AG300" s="6">
        <v>1.1824721740474029</v>
      </c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1">
        <v>269</v>
      </c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</row>
    <row r="301" spans="1:124" s="8" customFormat="1" ht="15.75" customHeight="1">
      <c r="A301">
        <v>65</v>
      </c>
      <c r="B301">
        <v>1</v>
      </c>
      <c r="C301" t="s">
        <v>35</v>
      </c>
      <c r="D301" t="s">
        <v>25</v>
      </c>
      <c r="E301"/>
      <c r="F301"/>
      <c r="G301">
        <v>0.5</v>
      </c>
      <c r="H301">
        <v>0.5</v>
      </c>
      <c r="I301">
        <v>10533</v>
      </c>
      <c r="J301">
        <v>9967</v>
      </c>
      <c r="K301"/>
      <c r="L301">
        <v>12402</v>
      </c>
      <c r="M301">
        <v>8.4960000000000004</v>
      </c>
      <c r="N301">
        <v>8.7230000000000008</v>
      </c>
      <c r="O301">
        <v>0.22700000000000001</v>
      </c>
      <c r="P301"/>
      <c r="Q301">
        <v>1.181</v>
      </c>
      <c r="R301">
        <v>1</v>
      </c>
      <c r="S301">
        <v>0</v>
      </c>
      <c r="T301">
        <v>0</v>
      </c>
      <c r="U301"/>
      <c r="V301">
        <v>0</v>
      </c>
      <c r="W301"/>
      <c r="X301"/>
      <c r="Y301" s="35">
        <v>44410</v>
      </c>
      <c r="Z301" s="34">
        <v>0.97505787037037039</v>
      </c>
      <c r="AA301"/>
      <c r="AB301" s="8">
        <v>1</v>
      </c>
      <c r="AC301" s="6"/>
      <c r="AD301" s="14">
        <v>10.047666085900753</v>
      </c>
      <c r="AE301" s="6">
        <v>9.3514425966575274</v>
      </c>
      <c r="AF301" s="6">
        <v>-0.6962234892432253</v>
      </c>
      <c r="AG301" s="6">
        <v>1.2046741460692834</v>
      </c>
      <c r="AH301" s="6"/>
      <c r="AI301" s="6"/>
      <c r="AJ301" s="6">
        <v>0.71363251011976592</v>
      </c>
      <c r="AK301" s="6"/>
      <c r="AL301" s="6"/>
      <c r="AM301" s="6"/>
      <c r="AN301" s="6"/>
      <c r="AO301" s="6">
        <v>0.55177220633616386</v>
      </c>
      <c r="AP301" s="6"/>
      <c r="AQ301" s="6"/>
      <c r="AR301" s="6"/>
      <c r="AS301" s="6"/>
      <c r="AT301" s="6">
        <v>2.8624986271918207</v>
      </c>
      <c r="AU301" s="6"/>
      <c r="AV301" s="6"/>
      <c r="AW301" s="6"/>
      <c r="AX301" s="6"/>
      <c r="AY301" s="6">
        <v>2.7148332402127688</v>
      </c>
      <c r="AZ301" s="6"/>
      <c r="BA301" s="6"/>
      <c r="BB301" s="6"/>
      <c r="BC301" s="6">
        <v>10.083646174554286</v>
      </c>
      <c r="BD301" s="6">
        <v>9.3773133009052572</v>
      </c>
      <c r="BE301" s="6">
        <v>-0.7063328736490293</v>
      </c>
      <c r="BF301" s="6">
        <v>1.2212516185122873</v>
      </c>
      <c r="BG301" s="6"/>
      <c r="BH301" s="1">
        <v>270</v>
      </c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</row>
    <row r="302" spans="1:124" s="8" customFormat="1" ht="15.75" customHeight="1">
      <c r="A302">
        <v>66</v>
      </c>
      <c r="B302">
        <v>1</v>
      </c>
      <c r="C302" t="s">
        <v>35</v>
      </c>
      <c r="D302" t="s">
        <v>25</v>
      </c>
      <c r="E302"/>
      <c r="F302"/>
      <c r="G302">
        <v>0.5</v>
      </c>
      <c r="H302">
        <v>0.5</v>
      </c>
      <c r="I302">
        <v>10607</v>
      </c>
      <c r="J302">
        <v>10020</v>
      </c>
      <c r="K302"/>
      <c r="L302">
        <v>12738</v>
      </c>
      <c r="M302">
        <v>8.5519999999999996</v>
      </c>
      <c r="N302">
        <v>8.7669999999999995</v>
      </c>
      <c r="O302">
        <v>0.215</v>
      </c>
      <c r="P302"/>
      <c r="Q302">
        <v>1.216</v>
      </c>
      <c r="R302">
        <v>1</v>
      </c>
      <c r="S302">
        <v>0</v>
      </c>
      <c r="T302">
        <v>0</v>
      </c>
      <c r="U302"/>
      <c r="V302">
        <v>0</v>
      </c>
      <c r="W302"/>
      <c r="X302"/>
      <c r="Y302" s="35">
        <v>44410</v>
      </c>
      <c r="Z302" s="34">
        <v>0.98173611111111114</v>
      </c>
      <c r="AA302"/>
      <c r="AB302" s="8">
        <v>1</v>
      </c>
      <c r="AC302" s="6"/>
      <c r="AD302" s="14">
        <v>10.11962626320782</v>
      </c>
      <c r="AE302" s="6">
        <v>9.4031840051529869</v>
      </c>
      <c r="AF302" s="6">
        <v>-0.7164422580548333</v>
      </c>
      <c r="AG302" s="6">
        <v>1.2378290909552914</v>
      </c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1">
        <v>271</v>
      </c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</row>
    <row r="303" spans="1:124" s="8" customFormat="1" ht="15.75" customHeight="1">
      <c r="A303">
        <v>109</v>
      </c>
      <c r="B303">
        <v>1</v>
      </c>
      <c r="C303" t="s">
        <v>35</v>
      </c>
      <c r="D303" t="s">
        <v>25</v>
      </c>
      <c r="E303"/>
      <c r="F303"/>
      <c r="G303">
        <v>0.5</v>
      </c>
      <c r="H303">
        <v>0.5</v>
      </c>
      <c r="I303">
        <v>7652</v>
      </c>
      <c r="J303">
        <v>9847</v>
      </c>
      <c r="K303"/>
      <c r="L303">
        <v>12151</v>
      </c>
      <c r="M303">
        <v>6.2850000000000001</v>
      </c>
      <c r="N303">
        <v>8.6199999999999992</v>
      </c>
      <c r="O303">
        <v>2.335</v>
      </c>
      <c r="P303"/>
      <c r="Q303">
        <v>1.155</v>
      </c>
      <c r="R303">
        <v>1</v>
      </c>
      <c r="S303">
        <v>0</v>
      </c>
      <c r="T303">
        <v>0</v>
      </c>
      <c r="U303"/>
      <c r="V303">
        <v>0</v>
      </c>
      <c r="W303"/>
      <c r="X303"/>
      <c r="Y303" s="35">
        <v>44411</v>
      </c>
      <c r="Z303" s="34">
        <v>0.31212962962962965</v>
      </c>
      <c r="AA303"/>
      <c r="AB303" s="8">
        <v>1</v>
      </c>
      <c r="AC303" s="6"/>
      <c r="AD303" s="14">
        <v>7.2460813450675268</v>
      </c>
      <c r="AE303" s="6">
        <v>9.2342922377998811</v>
      </c>
      <c r="AF303" s="6">
        <v>1.9882108927323543</v>
      </c>
      <c r="AG303" s="6">
        <v>1.1799066128359856</v>
      </c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1">
        <v>272</v>
      </c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</row>
    <row r="304" spans="1:124" s="8" customFormat="1" ht="15.75" customHeight="1">
      <c r="A304">
        <v>110</v>
      </c>
      <c r="B304">
        <v>1</v>
      </c>
      <c r="C304" t="s">
        <v>35</v>
      </c>
      <c r="D304" t="s">
        <v>25</v>
      </c>
      <c r="E304"/>
      <c r="F304"/>
      <c r="G304">
        <v>0.5</v>
      </c>
      <c r="H304">
        <v>0.5</v>
      </c>
      <c r="I304">
        <v>10441</v>
      </c>
      <c r="J304">
        <v>9940</v>
      </c>
      <c r="K304"/>
      <c r="L304">
        <v>12367</v>
      </c>
      <c r="M304">
        <v>8.4250000000000007</v>
      </c>
      <c r="N304">
        <v>8.6989999999999998</v>
      </c>
      <c r="O304">
        <v>0.27400000000000002</v>
      </c>
      <c r="P304"/>
      <c r="Q304">
        <v>1.177</v>
      </c>
      <c r="R304">
        <v>1</v>
      </c>
      <c r="S304">
        <v>0</v>
      </c>
      <c r="T304">
        <v>0</v>
      </c>
      <c r="U304"/>
      <c r="V304">
        <v>0</v>
      </c>
      <c r="W304"/>
      <c r="X304"/>
      <c r="Y304" s="35">
        <v>44411</v>
      </c>
      <c r="Z304" s="34">
        <v>0.3182638888888889</v>
      </c>
      <c r="AA304"/>
      <c r="AB304" s="8">
        <v>1</v>
      </c>
      <c r="AC304" s="6"/>
      <c r="AD304" s="14">
        <v>9.9582020816811578</v>
      </c>
      <c r="AE304" s="6">
        <v>9.3250837659145578</v>
      </c>
      <c r="AF304" s="6">
        <v>-0.63311831576660005</v>
      </c>
      <c r="AG304" s="6">
        <v>1.2012205059769907</v>
      </c>
      <c r="AH304" s="6"/>
      <c r="AI304" s="6"/>
      <c r="AJ304" s="6">
        <v>0.38984520508317994</v>
      </c>
      <c r="AK304" s="6"/>
      <c r="AL304" s="6"/>
      <c r="AM304" s="6"/>
      <c r="AN304" s="6"/>
      <c r="AO304" s="6">
        <v>0.49084044021881706</v>
      </c>
      <c r="AP304" s="6"/>
      <c r="AQ304" s="6"/>
      <c r="AR304" s="6"/>
      <c r="AS304" s="6"/>
      <c r="AT304" s="6">
        <v>1.1096282183058699</v>
      </c>
      <c r="AU304" s="6"/>
      <c r="AV304" s="6"/>
      <c r="AW304" s="6"/>
      <c r="AX304" s="6"/>
      <c r="AY304" s="6">
        <v>1.2165300347558292</v>
      </c>
      <c r="AZ304" s="6"/>
      <c r="BA304" s="6"/>
      <c r="BB304" s="6"/>
      <c r="BC304" s="6">
        <v>9.9776507782506343</v>
      </c>
      <c r="BD304" s="6">
        <v>9.3480257111908465</v>
      </c>
      <c r="BE304" s="6">
        <v>-0.62962506705978871</v>
      </c>
      <c r="BF304" s="6">
        <v>1.2085718256020135</v>
      </c>
      <c r="BG304" s="6"/>
      <c r="BH304" s="1">
        <v>273</v>
      </c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</row>
    <row r="305" spans="1:124" s="8" customFormat="1" ht="15.75" customHeight="1">
      <c r="A305">
        <v>111</v>
      </c>
      <c r="B305">
        <v>1</v>
      </c>
      <c r="C305" t="s">
        <v>35</v>
      </c>
      <c r="D305" t="s">
        <v>25</v>
      </c>
      <c r="E305"/>
      <c r="F305"/>
      <c r="G305">
        <v>0.5</v>
      </c>
      <c r="H305">
        <v>0.5</v>
      </c>
      <c r="I305">
        <v>10481</v>
      </c>
      <c r="J305">
        <v>9987</v>
      </c>
      <c r="K305"/>
      <c r="L305">
        <v>12516</v>
      </c>
      <c r="M305">
        <v>8.4559999999999995</v>
      </c>
      <c r="N305">
        <v>8.74</v>
      </c>
      <c r="O305">
        <v>0.28399999999999997</v>
      </c>
      <c r="P305"/>
      <c r="Q305">
        <v>1.1930000000000001</v>
      </c>
      <c r="R305">
        <v>1</v>
      </c>
      <c r="S305">
        <v>0</v>
      </c>
      <c r="T305">
        <v>0</v>
      </c>
      <c r="U305"/>
      <c r="V305">
        <v>0</v>
      </c>
      <c r="W305"/>
      <c r="X305"/>
      <c r="Y305" s="35">
        <v>44411</v>
      </c>
      <c r="Z305" s="34">
        <v>0.3248611111111111</v>
      </c>
      <c r="AA305"/>
      <c r="AB305" s="8">
        <v>1</v>
      </c>
      <c r="AC305" s="6"/>
      <c r="AD305" s="14">
        <v>9.9970994748201125</v>
      </c>
      <c r="AE305" s="6">
        <v>9.3709676564671351</v>
      </c>
      <c r="AF305" s="6">
        <v>-0.62613181835297738</v>
      </c>
      <c r="AG305" s="6">
        <v>1.215923145227036</v>
      </c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1">
        <v>274</v>
      </c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</row>
    <row r="306" spans="1:124" s="8" customFormat="1" ht="15.75" customHeight="1">
      <c r="A306">
        <v>22</v>
      </c>
      <c r="B306">
        <v>1</v>
      </c>
      <c r="C306" t="s">
        <v>35</v>
      </c>
      <c r="D306" t="s">
        <v>25</v>
      </c>
      <c r="E306"/>
      <c r="F306"/>
      <c r="G306">
        <v>0.5</v>
      </c>
      <c r="H306">
        <v>0.5</v>
      </c>
      <c r="I306">
        <v>10619</v>
      </c>
      <c r="J306">
        <v>10588</v>
      </c>
      <c r="K306"/>
      <c r="L306">
        <v>12347</v>
      </c>
      <c r="M306">
        <v>8.5609999999999999</v>
      </c>
      <c r="N306">
        <v>9.2479999999999993</v>
      </c>
      <c r="O306">
        <v>0.68700000000000006</v>
      </c>
      <c r="P306"/>
      <c r="Q306">
        <v>1.175</v>
      </c>
      <c r="R306">
        <v>1</v>
      </c>
      <c r="S306">
        <v>0</v>
      </c>
      <c r="T306">
        <v>0</v>
      </c>
      <c r="U306"/>
      <c r="V306">
        <v>0</v>
      </c>
      <c r="W306"/>
      <c r="X306"/>
      <c r="Y306" s="35">
        <v>44412</v>
      </c>
      <c r="Z306" s="34">
        <v>0.6721759259259259</v>
      </c>
      <c r="AA306"/>
      <c r="AB306" s="8">
        <v>1</v>
      </c>
      <c r="AC306" s="6"/>
      <c r="AD306" s="14">
        <v>9.8815155341336709</v>
      </c>
      <c r="AE306" s="6">
        <v>10.376018925890016</v>
      </c>
      <c r="AF306" s="6">
        <v>0.49450339175634461</v>
      </c>
      <c r="AG306" s="6">
        <v>1.2515866060683942</v>
      </c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1">
        <v>275</v>
      </c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</row>
    <row r="307" spans="1:124" s="8" customFormat="1" ht="15.75" customHeight="1">
      <c r="A307">
        <v>23</v>
      </c>
      <c r="B307">
        <v>1</v>
      </c>
      <c r="C307" t="s">
        <v>35</v>
      </c>
      <c r="D307" t="s">
        <v>25</v>
      </c>
      <c r="E307"/>
      <c r="F307"/>
      <c r="G307">
        <v>0.5</v>
      </c>
      <c r="H307">
        <v>0.5</v>
      </c>
      <c r="I307">
        <v>11001</v>
      </c>
      <c r="J307">
        <v>10581</v>
      </c>
      <c r="K307"/>
      <c r="L307">
        <v>12557</v>
      </c>
      <c r="M307">
        <v>8.8550000000000004</v>
      </c>
      <c r="N307">
        <v>9.2420000000000009</v>
      </c>
      <c r="O307">
        <v>0.38800000000000001</v>
      </c>
      <c r="P307"/>
      <c r="Q307">
        <v>1.1970000000000001</v>
      </c>
      <c r="R307">
        <v>1</v>
      </c>
      <c r="S307">
        <v>0</v>
      </c>
      <c r="T307">
        <v>0</v>
      </c>
      <c r="U307"/>
      <c r="V307">
        <v>0</v>
      </c>
      <c r="W307"/>
      <c r="X307"/>
      <c r="Y307" s="35">
        <v>44412</v>
      </c>
      <c r="Z307" s="34">
        <v>0.67829861111111101</v>
      </c>
      <c r="AA307"/>
      <c r="AB307" s="8">
        <v>1</v>
      </c>
      <c r="AC307" s="6"/>
      <c r="AD307" s="14">
        <v>10.240147911863758</v>
      </c>
      <c r="AE307" s="6">
        <v>10.368981138507047</v>
      </c>
      <c r="AF307" s="6">
        <v>0.12883322664328922</v>
      </c>
      <c r="AG307" s="6">
        <v>1.2730797603368702</v>
      </c>
      <c r="AH307" s="6"/>
      <c r="AI307" s="6"/>
      <c r="AJ307" s="6">
        <v>0.32036990692813905</v>
      </c>
      <c r="AK307" s="6"/>
      <c r="AL307" s="6"/>
      <c r="AM307" s="6"/>
      <c r="AN307" s="6"/>
      <c r="AO307" s="6">
        <v>0.71495457878733559</v>
      </c>
      <c r="AP307" s="6"/>
      <c r="AQ307" s="6"/>
      <c r="AR307" s="6"/>
      <c r="AS307" s="6"/>
      <c r="AT307" s="6">
        <v>27.767056595822844</v>
      </c>
      <c r="AU307" s="6"/>
      <c r="AV307" s="6"/>
      <c r="AW307" s="6"/>
      <c r="AX307" s="6"/>
      <c r="AY307" s="6">
        <v>1.4208521760246788</v>
      </c>
      <c r="AZ307" s="6"/>
      <c r="BA307" s="6"/>
      <c r="BB307" s="6"/>
      <c r="BC307" s="6">
        <v>10.256577405607938</v>
      </c>
      <c r="BD307" s="6">
        <v>10.406180871817021</v>
      </c>
      <c r="BE307" s="6">
        <v>0.14960346620908371</v>
      </c>
      <c r="BF307" s="6">
        <v>1.2821887638125575</v>
      </c>
      <c r="BG307" s="6"/>
      <c r="BH307" s="1">
        <v>276</v>
      </c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</row>
    <row r="308" spans="1:124" s="8" customFormat="1" ht="15.75" customHeight="1">
      <c r="A308">
        <v>24</v>
      </c>
      <c r="B308">
        <v>1</v>
      </c>
      <c r="C308" t="s">
        <v>35</v>
      </c>
      <c r="D308" t="s">
        <v>25</v>
      </c>
      <c r="E308"/>
      <c r="F308"/>
      <c r="G308">
        <v>0.5</v>
      </c>
      <c r="H308">
        <v>0.5</v>
      </c>
      <c r="I308">
        <v>11036</v>
      </c>
      <c r="J308">
        <v>10655</v>
      </c>
      <c r="K308"/>
      <c r="L308">
        <v>12735</v>
      </c>
      <c r="M308">
        <v>8.8810000000000002</v>
      </c>
      <c r="N308">
        <v>9.3049999999999997</v>
      </c>
      <c r="O308">
        <v>0.42399999999999999</v>
      </c>
      <c r="P308"/>
      <c r="Q308">
        <v>1.216</v>
      </c>
      <c r="R308">
        <v>1</v>
      </c>
      <c r="S308">
        <v>0</v>
      </c>
      <c r="T308">
        <v>0</v>
      </c>
      <c r="U308"/>
      <c r="V308">
        <v>0</v>
      </c>
      <c r="W308"/>
      <c r="X308"/>
      <c r="Y308" s="35">
        <v>44412</v>
      </c>
      <c r="Z308" s="34">
        <v>0.68484953703703699</v>
      </c>
      <c r="AA308"/>
      <c r="AB308" s="8">
        <v>1</v>
      </c>
      <c r="AC308" s="6"/>
      <c r="AD308" s="14">
        <v>10.273006899352117</v>
      </c>
      <c r="AE308" s="6">
        <v>10.443380605126995</v>
      </c>
      <c r="AF308" s="6">
        <v>0.1703737057748782</v>
      </c>
      <c r="AG308" s="6">
        <v>1.2912977672882449</v>
      </c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1">
        <v>277</v>
      </c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</row>
    <row r="309" spans="1:124" s="8" customFormat="1" ht="15.75" customHeight="1">
      <c r="A309">
        <v>64</v>
      </c>
      <c r="B309">
        <v>1</v>
      </c>
      <c r="C309" t="s">
        <v>35</v>
      </c>
      <c r="D309" t="s">
        <v>25</v>
      </c>
      <c r="E309"/>
      <c r="F309"/>
      <c r="G309">
        <v>0.5</v>
      </c>
      <c r="H309">
        <v>0.5</v>
      </c>
      <c r="I309">
        <v>7828</v>
      </c>
      <c r="J309">
        <v>10166</v>
      </c>
      <c r="K309"/>
      <c r="L309">
        <v>12285</v>
      </c>
      <c r="M309">
        <v>6.4210000000000003</v>
      </c>
      <c r="N309">
        <v>8.891</v>
      </c>
      <c r="O309">
        <v>2.4700000000000002</v>
      </c>
      <c r="P309"/>
      <c r="Q309">
        <v>1.169</v>
      </c>
      <c r="R309">
        <v>1</v>
      </c>
      <c r="S309">
        <v>0</v>
      </c>
      <c r="T309">
        <v>0</v>
      </c>
      <c r="U309"/>
      <c r="V309">
        <v>0</v>
      </c>
      <c r="W309"/>
      <c r="X309"/>
      <c r="Y309" s="35">
        <v>44412</v>
      </c>
      <c r="Z309" s="34">
        <v>0.99354166666666666</v>
      </c>
      <c r="AA309"/>
      <c r="AB309" s="8">
        <v>1</v>
      </c>
      <c r="AC309" s="6"/>
      <c r="AD309" s="14">
        <v>7.2612459889905523</v>
      </c>
      <c r="AE309" s="6">
        <v>9.9517408865167898</v>
      </c>
      <c r="AF309" s="6">
        <v>2.6904948975262375</v>
      </c>
      <c r="AG309" s="6">
        <v>1.2452410081415111</v>
      </c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1">
        <v>278</v>
      </c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</row>
    <row r="310" spans="1:124" s="8" customFormat="1" ht="15.75" customHeight="1">
      <c r="A310">
        <v>65</v>
      </c>
      <c r="B310">
        <v>1</v>
      </c>
      <c r="C310" t="s">
        <v>35</v>
      </c>
      <c r="D310" t="s">
        <v>25</v>
      </c>
      <c r="E310"/>
      <c r="F310"/>
      <c r="G310">
        <v>0.5</v>
      </c>
      <c r="H310">
        <v>0.5</v>
      </c>
      <c r="I310">
        <v>10630</v>
      </c>
      <c r="J310">
        <v>10260</v>
      </c>
      <c r="K310"/>
      <c r="L310">
        <v>12473</v>
      </c>
      <c r="M310">
        <v>8.57</v>
      </c>
      <c r="N310">
        <v>8.9700000000000006</v>
      </c>
      <c r="O310">
        <v>0.4</v>
      </c>
      <c r="P310"/>
      <c r="Q310">
        <v>1.1879999999999999</v>
      </c>
      <c r="R310">
        <v>1</v>
      </c>
      <c r="S310">
        <v>0</v>
      </c>
      <c r="T310">
        <v>0</v>
      </c>
      <c r="U310"/>
      <c r="V310">
        <v>0</v>
      </c>
      <c r="W310"/>
      <c r="X310"/>
      <c r="Y310" s="35">
        <v>44412</v>
      </c>
      <c r="Z310" s="34">
        <v>0.99973379629629633</v>
      </c>
      <c r="AA310"/>
      <c r="AB310" s="8">
        <v>1</v>
      </c>
      <c r="AC310" s="6"/>
      <c r="AD310" s="14">
        <v>9.8918426444871557</v>
      </c>
      <c r="AE310" s="6">
        <v>10.046248317088077</v>
      </c>
      <c r="AF310" s="6">
        <v>0.15440567260092131</v>
      </c>
      <c r="AG310" s="6">
        <v>1.2644824986294798</v>
      </c>
      <c r="AH310" s="6"/>
      <c r="AI310" s="6"/>
      <c r="AJ310" s="6">
        <v>2.3727192516825388</v>
      </c>
      <c r="AK310" s="6"/>
      <c r="AL310" s="6"/>
      <c r="AM310" s="6"/>
      <c r="AN310" s="6"/>
      <c r="AO310" s="6">
        <v>0.71796758704117869</v>
      </c>
      <c r="AP310" s="6"/>
      <c r="AQ310" s="6"/>
      <c r="AR310" s="6"/>
      <c r="AS310" s="6"/>
      <c r="AT310" s="6">
        <v>229.87042974962893</v>
      </c>
      <c r="AU310" s="6"/>
      <c r="AV310" s="6"/>
      <c r="AW310" s="6"/>
      <c r="AX310" s="6"/>
      <c r="AY310" s="6">
        <v>1.7888380055773172</v>
      </c>
      <c r="AZ310" s="6"/>
      <c r="BA310" s="6"/>
      <c r="BB310" s="6"/>
      <c r="BC310" s="6">
        <v>10.010604413552223</v>
      </c>
      <c r="BD310" s="6">
        <v>10.082442652200484</v>
      </c>
      <c r="BE310" s="6">
        <v>7.1838238648260777E-2</v>
      </c>
      <c r="BF310" s="6">
        <v>1.2758943400625038</v>
      </c>
      <c r="BG310" s="6"/>
      <c r="BH310" s="1">
        <v>279</v>
      </c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</row>
    <row r="311" spans="1:124" s="8" customFormat="1" ht="15.75" customHeight="1">
      <c r="A311">
        <v>66</v>
      </c>
      <c r="B311">
        <v>1</v>
      </c>
      <c r="C311" t="s">
        <v>35</v>
      </c>
      <c r="D311" t="s">
        <v>25</v>
      </c>
      <c r="E311"/>
      <c r="F311"/>
      <c r="G311">
        <v>0.5</v>
      </c>
      <c r="H311">
        <v>0.5</v>
      </c>
      <c r="I311">
        <v>10883</v>
      </c>
      <c r="J311">
        <v>10332</v>
      </c>
      <c r="K311"/>
      <c r="L311">
        <v>12696</v>
      </c>
      <c r="M311">
        <v>8.7639999999999993</v>
      </c>
      <c r="N311">
        <v>9.0310000000000006</v>
      </c>
      <c r="O311">
        <v>0.26700000000000002</v>
      </c>
      <c r="P311"/>
      <c r="Q311">
        <v>1.212</v>
      </c>
      <c r="R311">
        <v>1</v>
      </c>
      <c r="S311">
        <v>0</v>
      </c>
      <c r="T311">
        <v>0</v>
      </c>
      <c r="U311"/>
      <c r="V311">
        <v>0</v>
      </c>
      <c r="W311"/>
      <c r="X311"/>
      <c r="Y311" s="35">
        <v>44413</v>
      </c>
      <c r="Z311" s="34">
        <v>6.3078703703703708E-3</v>
      </c>
      <c r="AA311"/>
      <c r="AB311" s="8">
        <v>1</v>
      </c>
      <c r="AC311" s="6"/>
      <c r="AD311" s="14">
        <v>10.129366182617291</v>
      </c>
      <c r="AE311" s="6">
        <v>10.118636987312891</v>
      </c>
      <c r="AF311" s="6">
        <v>-1.0729195304399752E-2</v>
      </c>
      <c r="AG311" s="6">
        <v>1.2873061814955278</v>
      </c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1">
        <v>280</v>
      </c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</row>
    <row r="312" spans="1:124" s="8" customFormat="1" ht="15.75" customHeight="1">
      <c r="A312">
        <v>109</v>
      </c>
      <c r="B312">
        <v>1</v>
      </c>
      <c r="C312" t="s">
        <v>35</v>
      </c>
      <c r="D312" t="s">
        <v>25</v>
      </c>
      <c r="E312"/>
      <c r="F312"/>
      <c r="G312">
        <v>0.5</v>
      </c>
      <c r="H312">
        <v>0.5</v>
      </c>
      <c r="I312">
        <v>7783</v>
      </c>
      <c r="J312">
        <v>10056</v>
      </c>
      <c r="K312"/>
      <c r="L312">
        <v>11948</v>
      </c>
      <c r="M312">
        <v>6.3860000000000001</v>
      </c>
      <c r="N312">
        <v>8.798</v>
      </c>
      <c r="O312">
        <v>2.4119999999999999</v>
      </c>
      <c r="P312"/>
      <c r="Q312">
        <v>1.1339999999999999</v>
      </c>
      <c r="R312">
        <v>1</v>
      </c>
      <c r="S312">
        <v>0</v>
      </c>
      <c r="T312">
        <v>0</v>
      </c>
      <c r="U312"/>
      <c r="V312">
        <v>0</v>
      </c>
      <c r="W312"/>
      <c r="X312"/>
      <c r="Y312" s="35">
        <v>44413</v>
      </c>
      <c r="Z312" s="34">
        <v>0.33913194444444444</v>
      </c>
      <c r="AA312"/>
      <c r="AB312" s="8">
        <v>1</v>
      </c>
      <c r="AC312" s="6"/>
      <c r="AD312" s="14">
        <v>7.2189987193626619</v>
      </c>
      <c r="AE312" s="6">
        <v>9.8411470847844331</v>
      </c>
      <c r="AF312" s="6">
        <v>2.6221483654217712</v>
      </c>
      <c r="AG312" s="6">
        <v>1.2107496129582904</v>
      </c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1">
        <v>281</v>
      </c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</row>
    <row r="313" spans="1:124" s="8" customFormat="1" ht="15.75" customHeight="1">
      <c r="A313">
        <v>110</v>
      </c>
      <c r="B313">
        <v>1</v>
      </c>
      <c r="C313" t="s">
        <v>35</v>
      </c>
      <c r="D313" t="s">
        <v>25</v>
      </c>
      <c r="E313"/>
      <c r="F313"/>
      <c r="G313">
        <v>0.5</v>
      </c>
      <c r="H313">
        <v>0.5</v>
      </c>
      <c r="I313">
        <v>10576</v>
      </c>
      <c r="J313">
        <v>10099</v>
      </c>
      <c r="K313"/>
      <c r="L313">
        <v>12216</v>
      </c>
      <c r="M313">
        <v>8.5280000000000005</v>
      </c>
      <c r="N313">
        <v>8.8339999999999996</v>
      </c>
      <c r="O313">
        <v>0.30499999999999999</v>
      </c>
      <c r="P313"/>
      <c r="Q313">
        <v>1.1619999999999999</v>
      </c>
      <c r="R313">
        <v>1</v>
      </c>
      <c r="S313">
        <v>0</v>
      </c>
      <c r="T313">
        <v>0</v>
      </c>
      <c r="U313"/>
      <c r="V313">
        <v>0</v>
      </c>
      <c r="W313"/>
      <c r="X313"/>
      <c r="Y313" s="35">
        <v>44413</v>
      </c>
      <c r="Z313" s="34">
        <v>0.34528935185185183</v>
      </c>
      <c r="AA313"/>
      <c r="AB313" s="8">
        <v>1</v>
      </c>
      <c r="AC313" s="6"/>
      <c r="AD313" s="14">
        <v>9.8411459209336876</v>
      </c>
      <c r="AE313" s="6">
        <v>9.8843792072798085</v>
      </c>
      <c r="AF313" s="6">
        <v>4.3233286346120892E-2</v>
      </c>
      <c r="AG313" s="6">
        <v>1.2381789717390119</v>
      </c>
      <c r="AH313" s="6"/>
      <c r="AI313" s="6"/>
      <c r="AJ313" s="6">
        <v>2.6545245588013655</v>
      </c>
      <c r="AK313" s="6"/>
      <c r="AL313" s="6"/>
      <c r="AM313" s="6"/>
      <c r="AN313" s="6"/>
      <c r="AO313" s="6">
        <v>1.2835014255118335</v>
      </c>
      <c r="AP313" s="6"/>
      <c r="AQ313" s="6"/>
      <c r="AR313" s="6"/>
      <c r="AS313" s="6"/>
      <c r="AT313" s="6">
        <v>541.78258662600774</v>
      </c>
      <c r="AU313" s="6"/>
      <c r="AV313" s="6"/>
      <c r="AW313" s="6"/>
      <c r="AX313" s="6"/>
      <c r="AY313" s="6">
        <v>1.6152581252536471</v>
      </c>
      <c r="AZ313" s="6"/>
      <c r="BA313" s="6"/>
      <c r="BB313" s="6"/>
      <c r="BC313" s="6">
        <v>9.9735206991010763</v>
      </c>
      <c r="BD313" s="6">
        <v>9.9482219928253066</v>
      </c>
      <c r="BE313" s="6">
        <v>-2.5298706275769689E-2</v>
      </c>
      <c r="BF313" s="6">
        <v>1.2482602845744637</v>
      </c>
      <c r="BG313" s="6"/>
      <c r="BH313" s="1">
        <v>282</v>
      </c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</row>
    <row r="314" spans="1:124" s="8" customFormat="1" ht="15.75" customHeight="1">
      <c r="A314">
        <v>111</v>
      </c>
      <c r="B314">
        <v>1</v>
      </c>
      <c r="C314" t="s">
        <v>35</v>
      </c>
      <c r="D314" t="s">
        <v>25</v>
      </c>
      <c r="E314"/>
      <c r="F314"/>
      <c r="G314">
        <v>0.5</v>
      </c>
      <c r="H314">
        <v>0.5</v>
      </c>
      <c r="I314">
        <v>10858</v>
      </c>
      <c r="J314">
        <v>10226</v>
      </c>
      <c r="K314"/>
      <c r="L314">
        <v>12413</v>
      </c>
      <c r="M314">
        <v>8.7449999999999992</v>
      </c>
      <c r="N314">
        <v>8.9420000000000002</v>
      </c>
      <c r="O314">
        <v>0.19700000000000001</v>
      </c>
      <c r="P314"/>
      <c r="Q314">
        <v>1.1819999999999999</v>
      </c>
      <c r="R314">
        <v>1</v>
      </c>
      <c r="S314">
        <v>0</v>
      </c>
      <c r="T314">
        <v>0</v>
      </c>
      <c r="U314"/>
      <c r="V314">
        <v>0</v>
      </c>
      <c r="W314"/>
      <c r="X314"/>
      <c r="Y314" s="35">
        <v>44413</v>
      </c>
      <c r="Z314" s="34">
        <v>0.35193287037037035</v>
      </c>
      <c r="AA314"/>
      <c r="AB314" s="8">
        <v>1</v>
      </c>
      <c r="AC314" s="6"/>
      <c r="AD314" s="14">
        <v>10.105895477268463</v>
      </c>
      <c r="AE314" s="6">
        <v>10.012064778370803</v>
      </c>
      <c r="AF314" s="6">
        <v>-9.383069889766027E-2</v>
      </c>
      <c r="AG314" s="6">
        <v>1.2583415974099152</v>
      </c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1">
        <v>283</v>
      </c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</row>
    <row r="315" spans="1:124" s="8" customFormat="1" ht="15.75" customHeight="1">
      <c r="A315">
        <v>22</v>
      </c>
      <c r="B315">
        <v>1</v>
      </c>
      <c r="C315" t="s">
        <v>35</v>
      </c>
      <c r="D315" t="s">
        <v>25</v>
      </c>
      <c r="E315"/>
      <c r="F315"/>
      <c r="G315">
        <v>0.5</v>
      </c>
      <c r="H315">
        <v>0.5</v>
      </c>
      <c r="I315">
        <v>10655</v>
      </c>
      <c r="J315">
        <v>11002</v>
      </c>
      <c r="K315"/>
      <c r="L315">
        <v>12295</v>
      </c>
      <c r="M315">
        <v>8.5890000000000004</v>
      </c>
      <c r="N315">
        <v>9.6</v>
      </c>
      <c r="O315">
        <v>1.0109999999999999</v>
      </c>
      <c r="P315"/>
      <c r="Q315">
        <v>1.17</v>
      </c>
      <c r="R315">
        <v>1</v>
      </c>
      <c r="S315">
        <v>0</v>
      </c>
      <c r="T315">
        <v>0</v>
      </c>
      <c r="U315"/>
      <c r="V315">
        <v>0</v>
      </c>
      <c r="W315"/>
      <c r="X315"/>
      <c r="Y315" s="35">
        <v>44413</v>
      </c>
      <c r="Z315" s="34">
        <v>0.72655092592592585</v>
      </c>
      <c r="AA315"/>
      <c r="AB315" s="8">
        <v>1</v>
      </c>
      <c r="AC315" s="6"/>
      <c r="AD315" s="14">
        <v>9.8918957690943721</v>
      </c>
      <c r="AE315" s="6">
        <v>10.579385466747938</v>
      </c>
      <c r="AF315" s="6">
        <v>0.68748969765356627</v>
      </c>
      <c r="AG315" s="6">
        <v>1.2167365689567817</v>
      </c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1">
        <v>284</v>
      </c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</row>
    <row r="316" spans="1:124" s="8" customFormat="1" ht="15.75" customHeight="1">
      <c r="A316">
        <v>23</v>
      </c>
      <c r="B316">
        <v>1</v>
      </c>
      <c r="C316" t="s">
        <v>35</v>
      </c>
      <c r="D316" t="s">
        <v>25</v>
      </c>
      <c r="E316"/>
      <c r="F316"/>
      <c r="G316">
        <v>0.5</v>
      </c>
      <c r="H316">
        <v>0.5</v>
      </c>
      <c r="I316">
        <v>11070</v>
      </c>
      <c r="J316">
        <v>10901</v>
      </c>
      <c r="K316"/>
      <c r="L316">
        <v>12475</v>
      </c>
      <c r="M316">
        <v>8.907</v>
      </c>
      <c r="N316">
        <v>9.5139999999999993</v>
      </c>
      <c r="O316">
        <v>0.60699999999999998</v>
      </c>
      <c r="P316"/>
      <c r="Q316">
        <v>1.1890000000000001</v>
      </c>
      <c r="R316">
        <v>1</v>
      </c>
      <c r="S316">
        <v>0</v>
      </c>
      <c r="T316">
        <v>0</v>
      </c>
      <c r="U316"/>
      <c r="V316">
        <v>0</v>
      </c>
      <c r="W316"/>
      <c r="X316"/>
      <c r="Y316" s="35">
        <v>44413</v>
      </c>
      <c r="Z316" s="34">
        <v>0.73268518518518511</v>
      </c>
      <c r="AA316"/>
      <c r="AB316" s="8">
        <v>1</v>
      </c>
      <c r="AC316" s="6"/>
      <c r="AD316" s="14">
        <v>10.280420096958908</v>
      </c>
      <c r="AE316" s="6">
        <v>10.480898063424165</v>
      </c>
      <c r="AF316" s="6">
        <v>0.2004779664652574</v>
      </c>
      <c r="AG316" s="6">
        <v>1.234641098880876</v>
      </c>
      <c r="AH316" s="6"/>
      <c r="AI316" s="6"/>
      <c r="AJ316" s="6">
        <v>1.4106194992051819</v>
      </c>
      <c r="AK316" s="6"/>
      <c r="AL316" s="6"/>
      <c r="AM316" s="6"/>
      <c r="AN316" s="6"/>
      <c r="AO316" s="6">
        <v>0.59367631299929668</v>
      </c>
      <c r="AP316" s="6"/>
      <c r="AQ316" s="6"/>
      <c r="AR316" s="6"/>
      <c r="AS316" s="6"/>
      <c r="AT316" s="6">
        <v>52.717048633643024</v>
      </c>
      <c r="AU316" s="6"/>
      <c r="AV316" s="6"/>
      <c r="AW316" s="6"/>
      <c r="AX316" s="6"/>
      <c r="AY316" s="6">
        <v>1.1454896675914199</v>
      </c>
      <c r="AZ316" s="6"/>
      <c r="BA316" s="6"/>
      <c r="BB316" s="6"/>
      <c r="BC316" s="6">
        <v>10.353443946533448</v>
      </c>
      <c r="BD316" s="6">
        <v>10.512101993190115</v>
      </c>
      <c r="BE316" s="6">
        <v>0.15865804665666605</v>
      </c>
      <c r="BF316" s="6">
        <v>1.2417531760451688</v>
      </c>
      <c r="BG316" s="6"/>
      <c r="BH316" s="1">
        <v>285</v>
      </c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</row>
    <row r="317" spans="1:124" s="8" customFormat="1" ht="15.75" customHeight="1">
      <c r="A317">
        <v>24</v>
      </c>
      <c r="B317">
        <v>1</v>
      </c>
      <c r="C317" t="s">
        <v>35</v>
      </c>
      <c r="D317" t="s">
        <v>25</v>
      </c>
      <c r="E317"/>
      <c r="F317"/>
      <c r="G317">
        <v>0.5</v>
      </c>
      <c r="H317">
        <v>0.5</v>
      </c>
      <c r="I317">
        <v>11226</v>
      </c>
      <c r="J317">
        <v>10965</v>
      </c>
      <c r="K317"/>
      <c r="L317">
        <v>12618</v>
      </c>
      <c r="M317">
        <v>9.0280000000000005</v>
      </c>
      <c r="N317">
        <v>9.5679999999999996</v>
      </c>
      <c r="O317">
        <v>0.54</v>
      </c>
      <c r="P317"/>
      <c r="Q317">
        <v>1.204</v>
      </c>
      <c r="R317">
        <v>1</v>
      </c>
      <c r="S317">
        <v>0</v>
      </c>
      <c r="T317">
        <v>0</v>
      </c>
      <c r="U317"/>
      <c r="V317">
        <v>0</v>
      </c>
      <c r="W317"/>
      <c r="X317"/>
      <c r="Y317" s="35">
        <v>44413</v>
      </c>
      <c r="Z317" s="34">
        <v>0.73939814814814808</v>
      </c>
      <c r="AA317"/>
      <c r="AB317" s="8">
        <v>1</v>
      </c>
      <c r="AC317" s="6"/>
      <c r="AD317" s="14">
        <v>10.426467796107987</v>
      </c>
      <c r="AE317" s="6">
        <v>10.543305922956062</v>
      </c>
      <c r="AF317" s="6">
        <v>0.11683812684807471</v>
      </c>
      <c r="AG317" s="6">
        <v>1.2488652532094617</v>
      </c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1">
        <v>286</v>
      </c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</row>
    <row r="318" spans="1:124" s="8" customFormat="1" ht="15.75" customHeight="1">
      <c r="A318">
        <v>64</v>
      </c>
      <c r="B318">
        <v>1</v>
      </c>
      <c r="C318" t="s">
        <v>35</v>
      </c>
      <c r="D318" t="s">
        <v>25</v>
      </c>
      <c r="E318"/>
      <c r="F318"/>
      <c r="G318">
        <v>0.5</v>
      </c>
      <c r="H318">
        <v>0.5</v>
      </c>
      <c r="I318">
        <v>7876</v>
      </c>
      <c r="J318">
        <v>10167</v>
      </c>
      <c r="K318"/>
      <c r="L318">
        <v>11868</v>
      </c>
      <c r="M318">
        <v>6.4569999999999999</v>
      </c>
      <c r="N318">
        <v>8.8919999999999995</v>
      </c>
      <c r="O318">
        <v>2.4350000000000001</v>
      </c>
      <c r="P318"/>
      <c r="Q318">
        <v>1.125</v>
      </c>
      <c r="R318">
        <v>1</v>
      </c>
      <c r="S318">
        <v>0</v>
      </c>
      <c r="T318">
        <v>0</v>
      </c>
      <c r="U318"/>
      <c r="V318">
        <v>0</v>
      </c>
      <c r="W318"/>
      <c r="X318"/>
      <c r="Y318" s="35">
        <v>44414</v>
      </c>
      <c r="Z318" s="34">
        <v>5.0208333333333334E-2</v>
      </c>
      <c r="AA318"/>
      <c r="AB318" s="8">
        <v>1</v>
      </c>
      <c r="AC318" s="6"/>
      <c r="AD318" s="14">
        <v>7.2901870772014945</v>
      </c>
      <c r="AE318" s="6">
        <v>9.7651579244177373</v>
      </c>
      <c r="AF318" s="6">
        <v>2.4749708472162428</v>
      </c>
      <c r="AG318" s="6">
        <v>1.1742630451924028</v>
      </c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1">
        <v>287</v>
      </c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</row>
    <row r="319" spans="1:124" s="8" customFormat="1" ht="15.75" customHeight="1">
      <c r="A319">
        <v>65</v>
      </c>
      <c r="B319">
        <v>1</v>
      </c>
      <c r="C319" t="s">
        <v>35</v>
      </c>
      <c r="D319" t="s">
        <v>25</v>
      </c>
      <c r="E319"/>
      <c r="F319"/>
      <c r="G319">
        <v>0.5</v>
      </c>
      <c r="H319">
        <v>0.5</v>
      </c>
      <c r="I319">
        <v>10678</v>
      </c>
      <c r="J319">
        <v>10316</v>
      </c>
      <c r="K319"/>
      <c r="L319">
        <v>12082</v>
      </c>
      <c r="M319">
        <v>8.6069999999999993</v>
      </c>
      <c r="N319">
        <v>9.0180000000000007</v>
      </c>
      <c r="O319">
        <v>0.41099999999999998</v>
      </c>
      <c r="P319"/>
      <c r="Q319">
        <v>1.1479999999999999</v>
      </c>
      <c r="R319">
        <v>1</v>
      </c>
      <c r="S319">
        <v>0</v>
      </c>
      <c r="T319">
        <v>0</v>
      </c>
      <c r="U319"/>
      <c r="V319">
        <v>0</v>
      </c>
      <c r="W319"/>
      <c r="X319"/>
      <c r="Y319" s="35">
        <v>44414</v>
      </c>
      <c r="Z319" s="34">
        <v>5.6365740740740744E-2</v>
      </c>
      <c r="AA319"/>
      <c r="AB319" s="8">
        <v>1</v>
      </c>
      <c r="AC319" s="6"/>
      <c r="AD319" s="14">
        <v>9.9134284426868646</v>
      </c>
      <c r="AE319" s="6">
        <v>9.9104512223904315</v>
      </c>
      <c r="AF319" s="6">
        <v>-2.9772202964331029E-3</v>
      </c>
      <c r="AG319" s="6">
        <v>1.1955495418799369</v>
      </c>
      <c r="AH319" s="6"/>
      <c r="AI319" s="6"/>
      <c r="AJ319" s="6">
        <v>0.58380574253472073</v>
      </c>
      <c r="AK319" s="6"/>
      <c r="AL319" s="6"/>
      <c r="AM319" s="6"/>
      <c r="AN319" s="6"/>
      <c r="AO319" s="6">
        <v>0.31535528186317796</v>
      </c>
      <c r="AP319" s="6"/>
      <c r="AQ319" s="6"/>
      <c r="AR319" s="6"/>
      <c r="AS319" s="6"/>
      <c r="AT319" s="6">
        <v>187.49106110500236</v>
      </c>
      <c r="AU319" s="6"/>
      <c r="AV319" s="6"/>
      <c r="AW319" s="6"/>
      <c r="AX319" s="6"/>
      <c r="AY319" s="6">
        <v>1.330606641500544</v>
      </c>
      <c r="AZ319" s="6"/>
      <c r="BA319" s="6"/>
      <c r="BB319" s="6"/>
      <c r="BC319" s="6">
        <v>9.9424507418767458</v>
      </c>
      <c r="BD319" s="6">
        <v>9.894849257507456</v>
      </c>
      <c r="BE319" s="6">
        <v>-4.7601484369288904E-2</v>
      </c>
      <c r="BF319" s="6">
        <v>1.2035568455404346</v>
      </c>
      <c r="BG319" s="6"/>
      <c r="BH319" s="1">
        <v>288</v>
      </c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</row>
    <row r="320" spans="1:124" s="8" customFormat="1" ht="15.75" customHeight="1">
      <c r="A320">
        <v>66</v>
      </c>
      <c r="B320">
        <v>1</v>
      </c>
      <c r="C320" t="s">
        <v>35</v>
      </c>
      <c r="D320" t="s">
        <v>25</v>
      </c>
      <c r="E320"/>
      <c r="F320"/>
      <c r="G320">
        <v>0.5</v>
      </c>
      <c r="H320">
        <v>0.5</v>
      </c>
      <c r="I320">
        <v>10740</v>
      </c>
      <c r="J320">
        <v>10284</v>
      </c>
      <c r="K320"/>
      <c r="L320">
        <v>12243</v>
      </c>
      <c r="M320">
        <v>8.6549999999999994</v>
      </c>
      <c r="N320">
        <v>8.9909999999999997</v>
      </c>
      <c r="O320">
        <v>0.33600000000000002</v>
      </c>
      <c r="P320"/>
      <c r="Q320">
        <v>1.1639999999999999</v>
      </c>
      <c r="R320">
        <v>1</v>
      </c>
      <c r="S320">
        <v>0</v>
      </c>
      <c r="T320">
        <v>0</v>
      </c>
      <c r="U320"/>
      <c r="V320">
        <v>0</v>
      </c>
      <c r="W320"/>
      <c r="X320"/>
      <c r="Y320" s="35">
        <v>44414</v>
      </c>
      <c r="Z320" s="34">
        <v>6.2997685185185184E-2</v>
      </c>
      <c r="AA320"/>
      <c r="AB320" s="8">
        <v>1</v>
      </c>
      <c r="AC320" s="6"/>
      <c r="AD320" s="14">
        <v>9.971473041066627</v>
      </c>
      <c r="AE320" s="6">
        <v>9.8792472926244823</v>
      </c>
      <c r="AF320" s="6">
        <v>-9.2225748442144706E-2</v>
      </c>
      <c r="AG320" s="6">
        <v>1.2115641492009324</v>
      </c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1">
        <v>289</v>
      </c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</row>
    <row r="321" spans="1:124" s="8" customFormat="1" ht="15.75" customHeight="1">
      <c r="A321">
        <v>109</v>
      </c>
      <c r="B321">
        <v>1</v>
      </c>
      <c r="C321" t="s">
        <v>35</v>
      </c>
      <c r="D321" t="s">
        <v>25</v>
      </c>
      <c r="E321"/>
      <c r="F321"/>
      <c r="G321">
        <v>0.5</v>
      </c>
      <c r="H321">
        <v>0.5</v>
      </c>
      <c r="I321">
        <v>7939</v>
      </c>
      <c r="J321">
        <v>10282</v>
      </c>
      <c r="K321"/>
      <c r="L321">
        <v>11790</v>
      </c>
      <c r="M321">
        <v>6.5060000000000002</v>
      </c>
      <c r="N321">
        <v>8.9890000000000008</v>
      </c>
      <c r="O321">
        <v>2.484</v>
      </c>
      <c r="P321"/>
      <c r="Q321">
        <v>1.117</v>
      </c>
      <c r="R321">
        <v>1</v>
      </c>
      <c r="S321">
        <v>0</v>
      </c>
      <c r="T321">
        <v>0</v>
      </c>
      <c r="U321"/>
      <c r="V321">
        <v>0</v>
      </c>
      <c r="W321"/>
      <c r="X321"/>
      <c r="Y321" s="35">
        <v>44414</v>
      </c>
      <c r="Z321" s="34">
        <v>0.39686342592592588</v>
      </c>
      <c r="AA321"/>
      <c r="AB321" s="8">
        <v>1</v>
      </c>
      <c r="AC321" s="6"/>
      <c r="AD321" s="14">
        <v>7.3491678787809303</v>
      </c>
      <c r="AE321" s="6">
        <v>9.8772970470141122</v>
      </c>
      <c r="AF321" s="6">
        <v>2.5281291682331819</v>
      </c>
      <c r="AG321" s="6">
        <v>1.1665044155586288</v>
      </c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1">
        <v>290</v>
      </c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</row>
    <row r="322" spans="1:124" s="8" customFormat="1" ht="15.75" customHeight="1">
      <c r="A322">
        <v>110</v>
      </c>
      <c r="B322">
        <v>1</v>
      </c>
      <c r="C322" t="s">
        <v>35</v>
      </c>
      <c r="D322" t="s">
        <v>25</v>
      </c>
      <c r="E322"/>
      <c r="F322"/>
      <c r="G322">
        <v>0.5</v>
      </c>
      <c r="H322">
        <v>0.5</v>
      </c>
      <c r="I322">
        <v>10793</v>
      </c>
      <c r="J322">
        <v>10273</v>
      </c>
      <c r="K322"/>
      <c r="L322">
        <v>11979</v>
      </c>
      <c r="M322">
        <v>8.6950000000000003</v>
      </c>
      <c r="N322">
        <v>8.9819999999999993</v>
      </c>
      <c r="O322">
        <v>0.28699999999999998</v>
      </c>
      <c r="P322"/>
      <c r="Q322">
        <v>1.137</v>
      </c>
      <c r="R322">
        <v>1</v>
      </c>
      <c r="S322">
        <v>0</v>
      </c>
      <c r="T322">
        <v>0</v>
      </c>
      <c r="U322"/>
      <c r="V322">
        <v>0</v>
      </c>
      <c r="W322"/>
      <c r="X322"/>
      <c r="Y322" s="35">
        <v>44414</v>
      </c>
      <c r="Z322" s="34">
        <v>0.40305555555555556</v>
      </c>
      <c r="AA322"/>
      <c r="AB322" s="8">
        <v>1</v>
      </c>
      <c r="AC322" s="6"/>
      <c r="AD322" s="14">
        <v>10.021091810649326</v>
      </c>
      <c r="AE322" s="6">
        <v>9.8685209417674393</v>
      </c>
      <c r="AF322" s="6">
        <v>-0.15257086888188631</v>
      </c>
      <c r="AG322" s="6">
        <v>1.1853041719789275</v>
      </c>
      <c r="AH322" s="6"/>
      <c r="AI322" s="6"/>
      <c r="AJ322" s="6">
        <v>0.39314906286605633</v>
      </c>
      <c r="AK322" s="6"/>
      <c r="AL322" s="6"/>
      <c r="AM322" s="6"/>
      <c r="AN322" s="6"/>
      <c r="AO322" s="6">
        <v>0.92453391139665175</v>
      </c>
      <c r="AP322" s="6"/>
      <c r="AQ322" s="6"/>
      <c r="AR322" s="6"/>
      <c r="AS322" s="6"/>
      <c r="AT322" s="6">
        <v>150.41609326395425</v>
      </c>
      <c r="AU322" s="6"/>
      <c r="AV322" s="6"/>
      <c r="AW322" s="6"/>
      <c r="AX322" s="6"/>
      <c r="AY322" s="6">
        <v>1.2591996411459978</v>
      </c>
      <c r="AZ322" s="6"/>
      <c r="BA322" s="6"/>
      <c r="BB322" s="6"/>
      <c r="BC322" s="6">
        <v>10.001431543456182</v>
      </c>
      <c r="BD322" s="6">
        <v>9.9143517136111754</v>
      </c>
      <c r="BE322" s="6">
        <v>-8.7079829845007062E-2</v>
      </c>
      <c r="BF322" s="6">
        <v>1.192814127585978</v>
      </c>
      <c r="BG322" s="6"/>
      <c r="BH322" s="1">
        <v>291</v>
      </c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</row>
    <row r="323" spans="1:124" s="8" customFormat="1" ht="15.75" customHeight="1">
      <c r="A323">
        <v>111</v>
      </c>
      <c r="B323">
        <v>1</v>
      </c>
      <c r="C323" t="s">
        <v>35</v>
      </c>
      <c r="D323" t="s">
        <v>25</v>
      </c>
      <c r="E323"/>
      <c r="F323"/>
      <c r="G323">
        <v>0.5</v>
      </c>
      <c r="H323">
        <v>0.5</v>
      </c>
      <c r="I323">
        <v>10751</v>
      </c>
      <c r="J323">
        <v>10367</v>
      </c>
      <c r="K323"/>
      <c r="L323">
        <v>12130</v>
      </c>
      <c r="M323">
        <v>8.6620000000000008</v>
      </c>
      <c r="N323">
        <v>9.0619999999999994</v>
      </c>
      <c r="O323">
        <v>0.39900000000000002</v>
      </c>
      <c r="P323"/>
      <c r="Q323">
        <v>1.153</v>
      </c>
      <c r="R323">
        <v>1</v>
      </c>
      <c r="S323">
        <v>0</v>
      </c>
      <c r="T323">
        <v>0</v>
      </c>
      <c r="U323"/>
      <c r="V323">
        <v>0</v>
      </c>
      <c r="W323"/>
      <c r="X323"/>
      <c r="Y323" s="35">
        <v>44414</v>
      </c>
      <c r="Z323" s="34">
        <v>0.40967592592592594</v>
      </c>
      <c r="AA323"/>
      <c r="AB323" s="8">
        <v>1</v>
      </c>
      <c r="AC323" s="6"/>
      <c r="AD323" s="14">
        <v>9.9817712762630375</v>
      </c>
      <c r="AE323" s="6">
        <v>9.9601824854549097</v>
      </c>
      <c r="AF323" s="6">
        <v>-2.1588790808127811E-2</v>
      </c>
      <c r="AG323" s="6">
        <v>1.2003240831930289</v>
      </c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1">
        <v>292</v>
      </c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</row>
    <row r="324" spans="1:124" s="8" customFormat="1" ht="15.75" customHeight="1">
      <c r="A324">
        <v>31</v>
      </c>
      <c r="B324">
        <v>12</v>
      </c>
      <c r="C324" t="s">
        <v>781</v>
      </c>
      <c r="D324" t="s">
        <v>25</v>
      </c>
      <c r="E324"/>
      <c r="F324"/>
      <c r="G324">
        <v>0.5</v>
      </c>
      <c r="H324">
        <v>0.5</v>
      </c>
      <c r="I324">
        <v>9247</v>
      </c>
      <c r="J324">
        <v>13582</v>
      </c>
      <c r="K324"/>
      <c r="L324">
        <v>10693</v>
      </c>
      <c r="M324">
        <v>7.5090000000000003</v>
      </c>
      <c r="N324">
        <v>11.785</v>
      </c>
      <c r="O324">
        <v>4.2759999999999998</v>
      </c>
      <c r="P324"/>
      <c r="Q324">
        <v>1.002</v>
      </c>
      <c r="R324">
        <v>1</v>
      </c>
      <c r="S324">
        <v>0</v>
      </c>
      <c r="T324">
        <v>0</v>
      </c>
      <c r="U324"/>
      <c r="V324">
        <v>0</v>
      </c>
      <c r="W324"/>
      <c r="X324"/>
      <c r="Y324" s="35">
        <v>44469</v>
      </c>
      <c r="Z324" s="34">
        <v>0.90092592592592602</v>
      </c>
      <c r="AA324"/>
      <c r="AB324" s="8">
        <v>1</v>
      </c>
      <c r="AC324" s="6"/>
      <c r="AD324" s="14">
        <v>7.3770763134020125</v>
      </c>
      <c r="AE324" s="6">
        <v>11.59970457166318</v>
      </c>
      <c r="AF324" s="6">
        <v>4.2226282582611674</v>
      </c>
      <c r="AG324" s="6">
        <v>1.1001982719232111</v>
      </c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1">
        <v>293</v>
      </c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</row>
    <row r="325" spans="1:124" s="8" customFormat="1" ht="15.75" customHeight="1">
      <c r="A325">
        <v>32</v>
      </c>
      <c r="B325">
        <v>12</v>
      </c>
      <c r="C325" t="s">
        <v>781</v>
      </c>
      <c r="D325" t="s">
        <v>25</v>
      </c>
      <c r="E325"/>
      <c r="F325"/>
      <c r="G325">
        <v>0.5</v>
      </c>
      <c r="H325">
        <v>0.5</v>
      </c>
      <c r="I325">
        <v>11092</v>
      </c>
      <c r="J325">
        <v>13336</v>
      </c>
      <c r="K325"/>
      <c r="L325">
        <v>10922</v>
      </c>
      <c r="M325">
        <v>8.9250000000000007</v>
      </c>
      <c r="N325">
        <v>11.577</v>
      </c>
      <c r="O325">
        <v>2.6520000000000001</v>
      </c>
      <c r="P325"/>
      <c r="Q325">
        <v>1.026</v>
      </c>
      <c r="R325">
        <v>1</v>
      </c>
      <c r="S325">
        <v>0</v>
      </c>
      <c r="T325">
        <v>0</v>
      </c>
      <c r="U325"/>
      <c r="V325">
        <v>0</v>
      </c>
      <c r="W325"/>
      <c r="X325"/>
      <c r="Y325" s="35">
        <v>44469</v>
      </c>
      <c r="Z325" s="34">
        <v>0.90694444444444444</v>
      </c>
      <c r="AA325"/>
      <c r="AB325" s="8">
        <v>1</v>
      </c>
      <c r="AC325" s="6"/>
      <c r="AD325" s="14">
        <v>8.8812625938044505</v>
      </c>
      <c r="AE325" s="6">
        <v>11.366606793117855</v>
      </c>
      <c r="AF325" s="6">
        <v>2.4853441993134044</v>
      </c>
      <c r="AG325" s="6">
        <v>1.1243390296768627</v>
      </c>
      <c r="AH325" s="6"/>
      <c r="AI325" s="6"/>
      <c r="AJ325" s="6">
        <v>1.6478438163402847</v>
      </c>
      <c r="AK325" s="6"/>
      <c r="AL325" s="6"/>
      <c r="AM325" s="6"/>
      <c r="AN325" s="6"/>
      <c r="AO325" s="6">
        <v>0.40931360090130059</v>
      </c>
      <c r="AP325" s="6"/>
      <c r="AQ325" s="6"/>
      <c r="AR325" s="6"/>
      <c r="AS325" s="6"/>
      <c r="AT325" s="6">
        <v>8.1225733169370891</v>
      </c>
      <c r="AU325" s="6"/>
      <c r="AV325" s="6"/>
      <c r="AW325" s="6"/>
      <c r="AX325" s="6"/>
      <c r="AY325" s="6">
        <v>0.1779856818994425</v>
      </c>
      <c r="AZ325" s="6"/>
      <c r="BA325" s="6"/>
      <c r="BB325" s="6"/>
      <c r="BC325" s="6">
        <v>8.9550451728702605</v>
      </c>
      <c r="BD325" s="6">
        <v>11.343391770457853</v>
      </c>
      <c r="BE325" s="6">
        <v>2.3883465975875922</v>
      </c>
      <c r="BF325" s="6">
        <v>1.1253405021600928</v>
      </c>
      <c r="BG325" s="6"/>
      <c r="BH325" s="1">
        <v>294</v>
      </c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</row>
    <row r="326" spans="1:124" s="8" customFormat="1" ht="15.75" customHeight="1">
      <c r="A326">
        <v>33</v>
      </c>
      <c r="B326">
        <v>12</v>
      </c>
      <c r="C326" t="s">
        <v>781</v>
      </c>
      <c r="D326" t="s">
        <v>25</v>
      </c>
      <c r="E326"/>
      <c r="F326"/>
      <c r="G326">
        <v>0.5</v>
      </c>
      <c r="H326">
        <v>0.5</v>
      </c>
      <c r="I326">
        <v>11273</v>
      </c>
      <c r="J326">
        <v>13287</v>
      </c>
      <c r="K326"/>
      <c r="L326">
        <v>10941</v>
      </c>
      <c r="M326">
        <v>9.0640000000000001</v>
      </c>
      <c r="N326">
        <v>11.535</v>
      </c>
      <c r="O326">
        <v>2.4710000000000001</v>
      </c>
      <c r="P326"/>
      <c r="Q326">
        <v>1.028</v>
      </c>
      <c r="R326">
        <v>1</v>
      </c>
      <c r="S326">
        <v>0</v>
      </c>
      <c r="T326">
        <v>0</v>
      </c>
      <c r="U326"/>
      <c r="V326">
        <v>0</v>
      </c>
      <c r="W326"/>
      <c r="X326"/>
      <c r="Y326" s="35">
        <v>44469</v>
      </c>
      <c r="Z326" s="34">
        <v>0.91363425925925934</v>
      </c>
      <c r="AA326"/>
      <c r="AB326" s="8">
        <v>1</v>
      </c>
      <c r="AC326" s="6"/>
      <c r="AD326" s="14">
        <v>9.0288277519360722</v>
      </c>
      <c r="AE326" s="6">
        <v>11.320176747797852</v>
      </c>
      <c r="AF326" s="6">
        <v>2.2913489958617799</v>
      </c>
      <c r="AG326" s="6">
        <v>1.126341974643323</v>
      </c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1">
        <v>295</v>
      </c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</row>
    <row r="327" spans="1:124" s="8" customFormat="1" ht="15.75" customHeight="1">
      <c r="A327">
        <v>34</v>
      </c>
      <c r="B327">
        <v>13</v>
      </c>
      <c r="C327" t="s">
        <v>781</v>
      </c>
      <c r="D327" t="s">
        <v>25</v>
      </c>
      <c r="E327"/>
      <c r="F327"/>
      <c r="G327">
        <v>0.5</v>
      </c>
      <c r="H327">
        <v>0.5</v>
      </c>
      <c r="I327">
        <v>11522</v>
      </c>
      <c r="J327">
        <v>13542</v>
      </c>
      <c r="K327"/>
      <c r="L327">
        <v>10944</v>
      </c>
      <c r="M327">
        <v>9.2539999999999996</v>
      </c>
      <c r="N327">
        <v>11.750999999999999</v>
      </c>
      <c r="O327">
        <v>2.4969999999999999</v>
      </c>
      <c r="P327"/>
      <c r="Q327">
        <v>1.0289999999999999</v>
      </c>
      <c r="R327">
        <v>1</v>
      </c>
      <c r="S327">
        <v>0</v>
      </c>
      <c r="T327">
        <v>0</v>
      </c>
      <c r="U327"/>
      <c r="V327">
        <v>0</v>
      </c>
      <c r="W327"/>
      <c r="X327"/>
      <c r="Y327" s="35">
        <v>44469</v>
      </c>
      <c r="Z327" s="34">
        <v>0.92513888888888884</v>
      </c>
      <c r="AA327"/>
      <c r="AB327" s="8">
        <v>1</v>
      </c>
      <c r="AC327" s="6"/>
      <c r="AD327" s="14">
        <v>9.2318317540066452</v>
      </c>
      <c r="AE327" s="6">
        <v>11.561802493850932</v>
      </c>
      <c r="AF327" s="6">
        <v>2.3299707398442866</v>
      </c>
      <c r="AG327" s="6">
        <v>1.1266582291117113</v>
      </c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1">
        <v>296</v>
      </c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</row>
    <row r="328" spans="1:124" s="8" customFormat="1" ht="15.75" customHeight="1">
      <c r="A328">
        <v>35</v>
      </c>
      <c r="B328">
        <v>13</v>
      </c>
      <c r="C328" t="s">
        <v>781</v>
      </c>
      <c r="D328" t="s">
        <v>25</v>
      </c>
      <c r="E328"/>
      <c r="F328"/>
      <c r="G328">
        <v>0.5</v>
      </c>
      <c r="H328">
        <v>0.5</v>
      </c>
      <c r="I328">
        <v>11481</v>
      </c>
      <c r="J328">
        <v>13376</v>
      </c>
      <c r="K328"/>
      <c r="L328">
        <v>10975</v>
      </c>
      <c r="M328">
        <v>9.2230000000000008</v>
      </c>
      <c r="N328">
        <v>11.611000000000001</v>
      </c>
      <c r="O328">
        <v>2.3879999999999999</v>
      </c>
      <c r="P328"/>
      <c r="Q328">
        <v>1.032</v>
      </c>
      <c r="R328">
        <v>1</v>
      </c>
      <c r="S328">
        <v>0</v>
      </c>
      <c r="T328">
        <v>0</v>
      </c>
      <c r="U328"/>
      <c r="V328">
        <v>0</v>
      </c>
      <c r="W328"/>
      <c r="X328"/>
      <c r="Y328" s="35">
        <v>44469</v>
      </c>
      <c r="Z328" s="34">
        <v>0.93119212962962961</v>
      </c>
      <c r="AA328"/>
      <c r="AB328" s="8">
        <v>1</v>
      </c>
      <c r="AC328" s="6"/>
      <c r="AD328" s="14">
        <v>9.1984053922199251</v>
      </c>
      <c r="AE328" s="6">
        <v>11.404508870930103</v>
      </c>
      <c r="AF328" s="6">
        <v>2.2061034787101779</v>
      </c>
      <c r="AG328" s="6">
        <v>1.1299261919517252</v>
      </c>
      <c r="AH328" s="6"/>
      <c r="AI328" s="6"/>
      <c r="AJ328" s="6">
        <v>0</v>
      </c>
      <c r="AK328" s="6">
        <v>0.74282964655557038</v>
      </c>
      <c r="AL328" s="6"/>
      <c r="AM328" s="6"/>
      <c r="AN328" s="6"/>
      <c r="AO328" s="6">
        <v>1.6725354908665058</v>
      </c>
      <c r="AP328" s="6">
        <v>0.5204133745014804</v>
      </c>
      <c r="AQ328" s="6"/>
      <c r="AR328" s="6"/>
      <c r="AS328" s="6"/>
      <c r="AT328" s="6">
        <v>8.3548936185149376</v>
      </c>
      <c r="AU328" s="6">
        <v>0.36332000555954441</v>
      </c>
      <c r="AV328" s="6"/>
      <c r="AW328" s="6"/>
      <c r="AX328" s="6"/>
      <c r="AY328" s="6">
        <v>1.260833434493926</v>
      </c>
      <c r="AZ328" s="6">
        <v>0.93607963986434906</v>
      </c>
      <c r="BA328" s="6"/>
      <c r="BB328" s="6"/>
      <c r="BC328" s="6">
        <v>9.1984053922199251</v>
      </c>
      <c r="BD328" s="6">
        <v>11.500685393378681</v>
      </c>
      <c r="BE328" s="6">
        <v>2.3022800011587572</v>
      </c>
      <c r="BF328" s="6">
        <v>1.1370946265685302</v>
      </c>
      <c r="BG328" s="6"/>
      <c r="BH328" s="1">
        <v>297</v>
      </c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</row>
    <row r="329" spans="1:124" s="8" customFormat="1" ht="15.75" customHeight="1">
      <c r="A329">
        <v>36</v>
      </c>
      <c r="B329">
        <v>13</v>
      </c>
      <c r="C329" t="s">
        <v>781</v>
      </c>
      <c r="D329" t="s">
        <v>25</v>
      </c>
      <c r="E329"/>
      <c r="F329"/>
      <c r="G329">
        <v>0.5</v>
      </c>
      <c r="H329">
        <v>0.5</v>
      </c>
      <c r="I329">
        <v>11481</v>
      </c>
      <c r="J329">
        <v>13579</v>
      </c>
      <c r="K329"/>
      <c r="L329">
        <v>11111</v>
      </c>
      <c r="M329">
        <v>9.2230000000000008</v>
      </c>
      <c r="N329">
        <v>11.782</v>
      </c>
      <c r="O329">
        <v>2.5590000000000002</v>
      </c>
      <c r="P329"/>
      <c r="Q329">
        <v>1.046</v>
      </c>
      <c r="R329">
        <v>1</v>
      </c>
      <c r="S329">
        <v>0</v>
      </c>
      <c r="T329">
        <v>0</v>
      </c>
      <c r="U329"/>
      <c r="V329">
        <v>0</v>
      </c>
      <c r="W329"/>
      <c r="X329"/>
      <c r="Y329" s="35">
        <v>44469</v>
      </c>
      <c r="Z329" s="34">
        <v>0.93781250000000005</v>
      </c>
      <c r="AA329"/>
      <c r="AB329" s="8">
        <v>1</v>
      </c>
      <c r="AC329" s="6"/>
      <c r="AD329" s="14">
        <v>9.1984053922199251</v>
      </c>
      <c r="AE329" s="6">
        <v>11.596861915827262</v>
      </c>
      <c r="AF329" s="6">
        <v>2.3984565236073365</v>
      </c>
      <c r="AG329" s="6">
        <v>1.1442630611853351</v>
      </c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1">
        <v>298</v>
      </c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</row>
    <row r="330" spans="1:124" s="8" customFormat="1" ht="15.75" customHeight="1">
      <c r="A330">
        <v>37</v>
      </c>
      <c r="B330">
        <v>14</v>
      </c>
      <c r="C330" t="s">
        <v>781</v>
      </c>
      <c r="D330" t="s">
        <v>25</v>
      </c>
      <c r="E330"/>
      <c r="F330"/>
      <c r="G330">
        <v>0.5</v>
      </c>
      <c r="H330">
        <v>0.5</v>
      </c>
      <c r="I330">
        <v>11639</v>
      </c>
      <c r="J330">
        <v>13522</v>
      </c>
      <c r="K330"/>
      <c r="L330">
        <v>11089</v>
      </c>
      <c r="M330">
        <v>9.3439999999999994</v>
      </c>
      <c r="N330">
        <v>11.734999999999999</v>
      </c>
      <c r="O330">
        <v>2.39</v>
      </c>
      <c r="P330"/>
      <c r="Q330">
        <v>1.044</v>
      </c>
      <c r="R330">
        <v>1</v>
      </c>
      <c r="S330">
        <v>0</v>
      </c>
      <c r="T330">
        <v>0</v>
      </c>
      <c r="U330"/>
      <c r="V330">
        <v>0</v>
      </c>
      <c r="W330"/>
      <c r="X330"/>
      <c r="Y330" s="35">
        <v>44469</v>
      </c>
      <c r="Z330" s="34">
        <v>0.94929398148148147</v>
      </c>
      <c r="AA330"/>
      <c r="AB330" s="8">
        <v>1</v>
      </c>
      <c r="AC330" s="6"/>
      <c r="AD330" s="14">
        <v>9.3272191766663131</v>
      </c>
      <c r="AE330" s="6">
        <v>11.542851454944808</v>
      </c>
      <c r="AF330" s="6">
        <v>2.2156322782784947</v>
      </c>
      <c r="AG330" s="6">
        <v>1.1419438617504865</v>
      </c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1">
        <v>299</v>
      </c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</row>
    <row r="331" spans="1:124" s="8" customFormat="1" ht="15.75" customHeight="1">
      <c r="A331">
        <v>38</v>
      </c>
      <c r="B331">
        <v>14</v>
      </c>
      <c r="C331" t="s">
        <v>781</v>
      </c>
      <c r="D331" t="s">
        <v>25</v>
      </c>
      <c r="E331"/>
      <c r="F331"/>
      <c r="G331">
        <v>0.5</v>
      </c>
      <c r="H331">
        <v>0.5</v>
      </c>
      <c r="I331">
        <v>11434</v>
      </c>
      <c r="J331">
        <v>13528</v>
      </c>
      <c r="K331"/>
      <c r="L331">
        <v>11298</v>
      </c>
      <c r="M331">
        <v>9.1869999999999994</v>
      </c>
      <c r="N331">
        <v>11.74</v>
      </c>
      <c r="O331">
        <v>2.5529999999999999</v>
      </c>
      <c r="P331"/>
      <c r="Q331">
        <v>1.0660000000000001</v>
      </c>
      <c r="R331">
        <v>1</v>
      </c>
      <c r="S331">
        <v>0</v>
      </c>
      <c r="T331">
        <v>0</v>
      </c>
      <c r="U331"/>
      <c r="V331">
        <v>0</v>
      </c>
      <c r="W331"/>
      <c r="X331"/>
      <c r="Y331" s="35">
        <v>44469</v>
      </c>
      <c r="Z331" s="34">
        <v>0.9553124999999999</v>
      </c>
      <c r="AA331"/>
      <c r="AB331" s="8">
        <v>1</v>
      </c>
      <c r="AC331" s="6"/>
      <c r="AD331" s="14">
        <v>9.1600873677327073</v>
      </c>
      <c r="AE331" s="6">
        <v>11.548536766616644</v>
      </c>
      <c r="AF331" s="6">
        <v>2.388449398883937</v>
      </c>
      <c r="AG331" s="6">
        <v>1.1639762563815481</v>
      </c>
      <c r="AH331" s="6"/>
      <c r="AI331" s="6"/>
      <c r="AJ331" s="6">
        <v>0.53259713330077085</v>
      </c>
      <c r="AK331" s="6">
        <v>0.84853997362168954</v>
      </c>
      <c r="AL331" s="6"/>
      <c r="AM331" s="6"/>
      <c r="AN331" s="6"/>
      <c r="AO331" s="6">
        <v>0.65029883011043921</v>
      </c>
      <c r="AP331" s="6">
        <v>0.50906207974211648</v>
      </c>
      <c r="AQ331" s="6"/>
      <c r="AR331" s="6"/>
      <c r="AS331" s="6"/>
      <c r="AT331" s="6">
        <v>5.3200038941446479</v>
      </c>
      <c r="AU331" s="6">
        <v>0.84247031834305453</v>
      </c>
      <c r="AV331" s="6"/>
      <c r="AW331" s="6"/>
      <c r="AX331" s="6"/>
      <c r="AY331" s="6">
        <v>1.1019016831115751</v>
      </c>
      <c r="AZ331" s="6">
        <v>1.2600499304630408</v>
      </c>
      <c r="BA331" s="6"/>
      <c r="BB331" s="6"/>
      <c r="BC331" s="6">
        <v>9.1845456812351856</v>
      </c>
      <c r="BD331" s="6">
        <v>11.511108464777049</v>
      </c>
      <c r="BE331" s="6">
        <v>2.3265627835418634</v>
      </c>
      <c r="BF331" s="6">
        <v>1.1575984579357144</v>
      </c>
      <c r="BG331" s="6"/>
      <c r="BH331" s="1">
        <v>300</v>
      </c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</row>
    <row r="332" spans="1:124" s="8" customFormat="1" ht="15.75" customHeight="1">
      <c r="A332">
        <v>39</v>
      </c>
      <c r="B332">
        <v>14</v>
      </c>
      <c r="C332" t="s">
        <v>781</v>
      </c>
      <c r="D332" t="s">
        <v>25</v>
      </c>
      <c r="E332"/>
      <c r="F332"/>
      <c r="G332">
        <v>0.5</v>
      </c>
      <c r="H332">
        <v>0.5</v>
      </c>
      <c r="I332">
        <v>11494</v>
      </c>
      <c r="J332">
        <v>13449</v>
      </c>
      <c r="K332"/>
      <c r="L332">
        <v>11177</v>
      </c>
      <c r="M332">
        <v>9.2330000000000005</v>
      </c>
      <c r="N332">
        <v>11.672000000000001</v>
      </c>
      <c r="O332">
        <v>2.4390000000000001</v>
      </c>
      <c r="P332"/>
      <c r="Q332">
        <v>1.0529999999999999</v>
      </c>
      <c r="R332">
        <v>1</v>
      </c>
      <c r="S332">
        <v>0</v>
      </c>
      <c r="T332">
        <v>0</v>
      </c>
      <c r="U332"/>
      <c r="V332">
        <v>0</v>
      </c>
      <c r="W332"/>
      <c r="X332"/>
      <c r="Y332" s="35">
        <v>44469</v>
      </c>
      <c r="Z332" s="34">
        <v>0.96186342592592589</v>
      </c>
      <c r="AA332"/>
      <c r="AB332" s="8">
        <v>1</v>
      </c>
      <c r="AC332" s="6"/>
      <c r="AD332" s="14">
        <v>9.2090039947376656</v>
      </c>
      <c r="AE332" s="6">
        <v>11.473680162937455</v>
      </c>
      <c r="AF332" s="6">
        <v>2.2646761681997898</v>
      </c>
      <c r="AG332" s="6">
        <v>1.1512206594898808</v>
      </c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1">
        <v>301</v>
      </c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</row>
    <row r="333" spans="1:124" s="8" customFormat="1" ht="15.75" customHeight="1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 s="35"/>
      <c r="Z333" s="34"/>
      <c r="AA333"/>
      <c r="AC333" s="6"/>
      <c r="AD333" s="14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1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</row>
    <row r="334" spans="1:124" s="8" customFormat="1" ht="15.75" customHeight="1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 s="35"/>
      <c r="Z334" s="34"/>
      <c r="AA334"/>
      <c r="AC334" s="6"/>
      <c r="AD334" s="14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1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</row>
    <row r="335" spans="1:124" s="8" customFormat="1" ht="15.75" customHeight="1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 s="35"/>
      <c r="Z335" s="34"/>
      <c r="AA335"/>
      <c r="AC335" s="6"/>
      <c r="AD335" s="14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1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</row>
    <row r="336" spans="1:124" s="8" customFormat="1" ht="15.75" customHeight="1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 s="35"/>
      <c r="Z336" s="34"/>
      <c r="AA336"/>
      <c r="AC336" s="6"/>
      <c r="AD336" s="14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1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</row>
    <row r="337" spans="1:124" s="8" customFormat="1" ht="15.75" customHeight="1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 s="35"/>
      <c r="Z337" s="34"/>
      <c r="AA337"/>
      <c r="AC337" s="6"/>
      <c r="AD337" s="14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1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</row>
    <row r="338" spans="1:124" s="8" customFormat="1" ht="15.75" customHeight="1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 s="35"/>
      <c r="Z338" s="34"/>
      <c r="AA338"/>
      <c r="AC338" s="6"/>
      <c r="AD338" s="14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1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</row>
    <row r="339" spans="1:124" s="8" customFormat="1" ht="15.75" customHeight="1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 s="35"/>
      <c r="Z339" s="34"/>
      <c r="AA339"/>
      <c r="AC339" s="6"/>
      <c r="AD339" s="14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1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</row>
    <row r="340" spans="1:124" s="8" customFormat="1" ht="15.75" customHeight="1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 s="35"/>
      <c r="Z340" s="34"/>
      <c r="AA340"/>
      <c r="AC340" s="6"/>
      <c r="AD340" s="14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1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</row>
    <row r="341" spans="1:124" s="8" customFormat="1" ht="15.75" customHeight="1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 s="35"/>
      <c r="Z341" s="34"/>
      <c r="AA341"/>
      <c r="AC341" s="6"/>
      <c r="AD341" s="14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1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</row>
    <row r="342" spans="1:124" s="8" customFormat="1" ht="15.75" customHeight="1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 s="35"/>
      <c r="Z342" s="34"/>
      <c r="AA342"/>
      <c r="AC342" s="6"/>
      <c r="AD342" s="14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1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</row>
    <row r="343" spans="1:124" s="8" customFormat="1" ht="15.75" customHeight="1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 s="35"/>
      <c r="Z343" s="34"/>
      <c r="AA343"/>
      <c r="AC343" s="6"/>
      <c r="AD343" s="14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1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</row>
    <row r="344" spans="1:124" s="8" customFormat="1" ht="15.75" customHeight="1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 s="35"/>
      <c r="Z344" s="34"/>
      <c r="AA344"/>
      <c r="AC344" s="6"/>
      <c r="AD344" s="14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1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</row>
    <row r="345" spans="1:124" s="8" customFormat="1" ht="15.75" customHeight="1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 s="35"/>
      <c r="Z345" s="34"/>
      <c r="AA345"/>
      <c r="AC345" s="6"/>
      <c r="AD345" s="14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1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</row>
    <row r="346" spans="1:124" s="8" customFormat="1" ht="15.75" customHeight="1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 s="35"/>
      <c r="Z346" s="34"/>
      <c r="AA346"/>
      <c r="AC346" s="6"/>
      <c r="AD346" s="14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1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</row>
    <row r="347" spans="1:124" s="8" customFormat="1" ht="15.75" customHeight="1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 s="35"/>
      <c r="Z347" s="34"/>
      <c r="AA347"/>
      <c r="AC347" s="6"/>
      <c r="AD347" s="14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1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</row>
    <row r="348" spans="1:124" s="8" customFormat="1" ht="15.75" customHeight="1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 s="35"/>
      <c r="Z348" s="34"/>
      <c r="AA348"/>
      <c r="AC348" s="6"/>
      <c r="AD348" s="14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1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</row>
    <row r="349" spans="1:124" s="8" customFormat="1" ht="15.75" customHeight="1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 s="35"/>
      <c r="Z349" s="34"/>
      <c r="AA349"/>
      <c r="AC349" s="6"/>
      <c r="AD349" s="14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1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</row>
    <row r="350" spans="1:124" s="8" customFormat="1" ht="15.75" customHeight="1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 s="35"/>
      <c r="Z350" s="34"/>
      <c r="AA350"/>
      <c r="AC350" s="6"/>
      <c r="AD350" s="14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1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</row>
    <row r="351" spans="1:124" s="8" customFormat="1" ht="15.75" customHeight="1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 s="35"/>
      <c r="Z351" s="34"/>
      <c r="AA351"/>
      <c r="AC351" s="6"/>
      <c r="AD351" s="14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1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</row>
    <row r="352" spans="1:124" s="8" customFormat="1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 s="31"/>
      <c r="AA352" s="12"/>
      <c r="AC352" s="6"/>
      <c r="AD352" s="14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1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</row>
    <row r="353" spans="1:124" s="1" customFormat="1" ht="176">
      <c r="A353" s="1" t="s">
        <v>0</v>
      </c>
      <c r="B353" s="1" t="s">
        <v>1</v>
      </c>
      <c r="C353" s="1" t="s">
        <v>2</v>
      </c>
      <c r="D353" s="1" t="s">
        <v>3</v>
      </c>
      <c r="E353" s="1" t="s">
        <v>4</v>
      </c>
      <c r="F353" s="1" t="s">
        <v>5</v>
      </c>
      <c r="G353" s="1" t="s">
        <v>11</v>
      </c>
      <c r="H353" s="1" t="s">
        <v>12</v>
      </c>
      <c r="I353" s="1" t="s">
        <v>13</v>
      </c>
      <c r="J353" s="1" t="s">
        <v>14</v>
      </c>
      <c r="K353" s="1" t="s">
        <v>6</v>
      </c>
      <c r="L353" s="1" t="s">
        <v>15</v>
      </c>
      <c r="M353" s="1" t="s">
        <v>719</v>
      </c>
      <c r="N353" s="1" t="s">
        <v>720</v>
      </c>
      <c r="O353" s="1" t="s">
        <v>721</v>
      </c>
      <c r="P353" s="1" t="s">
        <v>722</v>
      </c>
      <c r="Q353" s="1" t="s">
        <v>723</v>
      </c>
      <c r="R353" s="1" t="s">
        <v>8</v>
      </c>
      <c r="S353" s="1" t="s">
        <v>20</v>
      </c>
      <c r="T353" s="1" t="s">
        <v>21</v>
      </c>
      <c r="U353" s="1" t="s">
        <v>9</v>
      </c>
      <c r="V353" s="1" t="s">
        <v>22</v>
      </c>
      <c r="W353" s="1" t="s">
        <v>23</v>
      </c>
      <c r="X353" s="1" t="s">
        <v>24</v>
      </c>
      <c r="Y353" s="1" t="s">
        <v>62</v>
      </c>
      <c r="Z353" s="1" t="s">
        <v>63</v>
      </c>
      <c r="AA353" s="1" t="s">
        <v>614</v>
      </c>
      <c r="AB353" s="1" t="s">
        <v>615</v>
      </c>
      <c r="AC353" s="1" t="s">
        <v>616</v>
      </c>
      <c r="AD353" s="1" t="s">
        <v>702</v>
      </c>
      <c r="AE353" s="1" t="s">
        <v>703</v>
      </c>
      <c r="AF353" s="1" t="s">
        <v>704</v>
      </c>
      <c r="AG353" s="1" t="s">
        <v>705</v>
      </c>
      <c r="AI353" s="1" t="s">
        <v>617</v>
      </c>
      <c r="AJ353" s="1" t="s">
        <v>618</v>
      </c>
      <c r="AK353" s="1" t="s">
        <v>619</v>
      </c>
      <c r="AL353" s="1" t="s">
        <v>620</v>
      </c>
      <c r="AN353" s="1" t="s">
        <v>692</v>
      </c>
      <c r="AO353" s="1" t="s">
        <v>693</v>
      </c>
      <c r="AP353" s="1" t="s">
        <v>694</v>
      </c>
      <c r="AQ353" s="1" t="s">
        <v>695</v>
      </c>
      <c r="AS353" s="1" t="s">
        <v>621</v>
      </c>
      <c r="AT353" s="1" t="s">
        <v>622</v>
      </c>
      <c r="AU353" s="1" t="s">
        <v>623</v>
      </c>
      <c r="AV353" s="1" t="s">
        <v>624</v>
      </c>
      <c r="AX353" s="1" t="s">
        <v>625</v>
      </c>
      <c r="AY353" s="1" t="s">
        <v>626</v>
      </c>
      <c r="AZ353" s="1" t="s">
        <v>627</v>
      </c>
      <c r="BA353" s="1" t="s">
        <v>628</v>
      </c>
      <c r="BC353" s="1" t="s">
        <v>629</v>
      </c>
      <c r="BD353" s="1" t="s">
        <v>630</v>
      </c>
      <c r="BE353" s="1" t="s">
        <v>631</v>
      </c>
      <c r="BF353" s="1" t="s">
        <v>632</v>
      </c>
      <c r="BH353" s="1" t="s">
        <v>717</v>
      </c>
    </row>
    <row r="354" spans="1:124" s="23" customFormat="1">
      <c r="A354" s="19"/>
      <c r="B354" s="20"/>
      <c r="C354" s="19"/>
      <c r="D354" s="21"/>
      <c r="E354" s="22"/>
      <c r="F354" s="16" t="s">
        <v>10</v>
      </c>
      <c r="I354" s="33">
        <f>AVERAGE(I32:I352)</f>
        <v>6593.3056478405315</v>
      </c>
      <c r="J354" s="33">
        <f>AVERAGE(J32:J352)</f>
        <v>10067.581395348838</v>
      </c>
      <c r="K354" s="33"/>
      <c r="L354" s="33">
        <f>AVERAGE(L32:L352)</f>
        <v>16030.624584717609</v>
      </c>
      <c r="M354" s="32">
        <f>AVERAGE(M32:M352)</f>
        <v>6.2099767441860445</v>
      </c>
      <c r="N354" s="24">
        <f>AVERAGE(N32:N352)</f>
        <v>9.6463654485049801</v>
      </c>
      <c r="O354" s="24">
        <f>AVERAGE(O32:O352)</f>
        <v>3.4365282392026577</v>
      </c>
      <c r="P354" s="24"/>
      <c r="Q354" s="24">
        <f>AVERAGE(Q32:Q352)</f>
        <v>1.66290365448505</v>
      </c>
      <c r="S354" s="24"/>
      <c r="T354" s="24"/>
      <c r="U354" s="24"/>
      <c r="V354" s="25"/>
      <c r="W354" s="25"/>
      <c r="X354" s="26"/>
      <c r="Y354" s="27"/>
      <c r="Z354" s="27"/>
      <c r="AA354" s="22"/>
      <c r="AB354" s="16" t="s">
        <v>10</v>
      </c>
      <c r="AD354" s="32">
        <f>AVERAGE(AD32:AD352)</f>
        <v>8.983559509077768</v>
      </c>
      <c r="AE354" s="32">
        <f>AVERAGE(AE32:AE352)</f>
        <v>9.6994549545495197</v>
      </c>
      <c r="AF354" s="32">
        <f>AVERAGE(AF32:AF352)</f>
        <v>0.71586222288038759</v>
      </c>
      <c r="AG354" s="32">
        <f>AVERAGE(AG32:AG352)</f>
        <v>1.2404056545925344</v>
      </c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>
        <f>AVERAGE(BC32:BC352)</f>
        <v>9.2867158117400646</v>
      </c>
      <c r="BD354" s="32">
        <f>AVERAGE(BD32:BD352)</f>
        <v>9.7628686270044351</v>
      </c>
      <c r="BE354" s="32">
        <f>AVERAGE(BE32:BE352)</f>
        <v>0.47615281526437386</v>
      </c>
      <c r="BF354" s="32">
        <f>AVERAGE(BF32:BF352)</f>
        <v>1.2431461004978057</v>
      </c>
      <c r="BG354" s="29" t="s">
        <v>26</v>
      </c>
      <c r="BH354" s="28">
        <f>MIN(BH32:BH352)</f>
        <v>1</v>
      </c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30"/>
      <c r="BT354" s="30"/>
      <c r="BU354" s="30"/>
      <c r="BV354" s="30"/>
      <c r="BW354" s="30"/>
      <c r="BX354" s="30"/>
      <c r="BZ354" s="30"/>
      <c r="CA354" s="30"/>
      <c r="CB354" s="30"/>
      <c r="CC354" s="30"/>
      <c r="CD354" s="30"/>
      <c r="CE354" s="30"/>
      <c r="CF354" s="30"/>
      <c r="CG354" s="30"/>
      <c r="CH354" s="30"/>
      <c r="CI354" s="30"/>
      <c r="CJ354" s="30"/>
      <c r="CK354" s="30"/>
      <c r="CL354" s="30"/>
      <c r="CM354" s="30"/>
      <c r="CN354" s="30"/>
      <c r="CO354" s="30"/>
      <c r="CP354" s="30"/>
      <c r="CQ354" s="30"/>
      <c r="CR354" s="30"/>
      <c r="CS354" s="30"/>
      <c r="CT354" s="30"/>
      <c r="CU354" s="30"/>
      <c r="CV354" s="30"/>
      <c r="CW354" s="30"/>
      <c r="CX354" s="30"/>
      <c r="CY354" s="30"/>
      <c r="CZ354" s="30"/>
      <c r="DA354" s="30"/>
      <c r="DB354" s="30"/>
      <c r="DC354" s="30"/>
      <c r="DD354" s="30"/>
      <c r="DE354" s="30"/>
      <c r="DF354" s="30"/>
      <c r="DG354" s="30"/>
      <c r="DH354" s="30"/>
      <c r="DI354" s="30"/>
      <c r="DJ354" s="30"/>
      <c r="DK354" s="30"/>
      <c r="DL354" s="30"/>
      <c r="DM354" s="30"/>
      <c r="DN354" s="30"/>
      <c r="DO354" s="30"/>
      <c r="DP354" s="30"/>
      <c r="DQ354" s="30"/>
      <c r="DR354" s="30"/>
      <c r="DS354" s="30"/>
      <c r="DT354" s="30"/>
    </row>
    <row r="355" spans="1:124" s="23" customFormat="1">
      <c r="A355" s="19"/>
      <c r="B355" s="20"/>
      <c r="C355" s="19"/>
      <c r="D355" s="21"/>
      <c r="E355" s="22"/>
      <c r="F355" s="16" t="s">
        <v>27</v>
      </c>
      <c r="I355" s="33">
        <f>STDEV(I32:I352)</f>
        <v>3207.5431105860439</v>
      </c>
      <c r="J355" s="33">
        <f>STDEV(J32:J352)</f>
        <v>2992.7823883780866</v>
      </c>
      <c r="K355" s="33"/>
      <c r="L355" s="33">
        <f>STDEV(L32:L352)</f>
        <v>14633.310950997849</v>
      </c>
      <c r="M355" s="24">
        <f>STDEV(M32:M352)</f>
        <v>2.3375208097734776</v>
      </c>
      <c r="N355" s="24">
        <f>STDEV(N32:N352)</f>
        <v>1.6151935093569603</v>
      </c>
      <c r="O355" s="24">
        <f>STDEV(O32:O352)</f>
        <v>3.0054363449200774</v>
      </c>
      <c r="P355" s="24"/>
      <c r="Q355" s="24">
        <f>STDEV(Q32:Q352)</f>
        <v>1.4928140096318983</v>
      </c>
      <c r="S355" s="24"/>
      <c r="T355" s="24"/>
      <c r="U355" s="24"/>
      <c r="V355" s="25"/>
      <c r="W355" s="25"/>
      <c r="X355" s="26"/>
      <c r="Y355" s="27"/>
      <c r="Z355" s="27"/>
      <c r="AA355" s="22"/>
      <c r="AB355" s="16" t="s">
        <v>27</v>
      </c>
      <c r="AD355" s="32">
        <f>STDEV(AD32:AD352)</f>
        <v>1.8759469906869515</v>
      </c>
      <c r="AE355" s="32">
        <f>STDEV(AE32:AE352)</f>
        <v>1.5402421703709799</v>
      </c>
      <c r="AF355" s="32">
        <f>STDEV(AF32:AF352)</f>
        <v>1.4635461059699197</v>
      </c>
      <c r="AG355" s="32">
        <f>STDEV(AG32:AG352)</f>
        <v>0.43565545982703946</v>
      </c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>
        <f>STDEV(BC32:BC352)</f>
        <v>1.9222184005121996</v>
      </c>
      <c r="BD355" s="32">
        <f>STDEV(BD32:BD352)</f>
        <v>1.5572202079213364</v>
      </c>
      <c r="BE355" s="32">
        <f>STDEV(BE32:BE352)</f>
        <v>1.4638081566754355</v>
      </c>
      <c r="BF355" s="32">
        <f>STDEV(BF32:BF352)</f>
        <v>0.47785187768260867</v>
      </c>
      <c r="BG355" s="29" t="s">
        <v>28</v>
      </c>
      <c r="BH355" s="28">
        <f>MAX(BH32:BH352)</f>
        <v>301</v>
      </c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30"/>
      <c r="BT355" s="30"/>
      <c r="BU355" s="30"/>
      <c r="BV355" s="30"/>
      <c r="BW355" s="30"/>
      <c r="BX355" s="30"/>
      <c r="BZ355" s="30"/>
      <c r="CA355" s="30"/>
      <c r="CB355" s="30"/>
      <c r="CC355" s="30"/>
      <c r="CD355" s="30"/>
      <c r="CE355" s="30"/>
      <c r="CF355" s="30"/>
      <c r="CG355" s="30"/>
      <c r="CH355" s="30"/>
      <c r="CI355" s="30"/>
      <c r="CJ355" s="30"/>
      <c r="CK355" s="30"/>
      <c r="CL355" s="30"/>
      <c r="CM355" s="30"/>
      <c r="CN355" s="30"/>
      <c r="CO355" s="30"/>
      <c r="CP355" s="30"/>
      <c r="CQ355" s="30"/>
      <c r="CR355" s="30"/>
      <c r="CS355" s="30"/>
      <c r="CT355" s="30"/>
      <c r="CU355" s="30"/>
      <c r="CV355" s="30"/>
      <c r="CW355" s="30"/>
      <c r="CX355" s="30"/>
      <c r="CY355" s="30"/>
      <c r="CZ355" s="30"/>
      <c r="DA355" s="30"/>
      <c r="DB355" s="30"/>
      <c r="DC355" s="30"/>
      <c r="DD355" s="30"/>
      <c r="DE355" s="30"/>
      <c r="DF355" s="30"/>
      <c r="DG355" s="30"/>
      <c r="DH355" s="30"/>
      <c r="DI355" s="30"/>
      <c r="DJ355" s="30"/>
      <c r="DK355" s="30"/>
      <c r="DL355" s="30"/>
      <c r="DM355" s="30"/>
      <c r="DN355" s="30"/>
      <c r="DO355" s="30"/>
      <c r="DP355" s="30"/>
      <c r="DQ355" s="30"/>
      <c r="DR355" s="30"/>
      <c r="DS355" s="30"/>
      <c r="DT355" s="30"/>
    </row>
    <row r="356" spans="1:124" s="23" customFormat="1">
      <c r="A356" s="19"/>
      <c r="B356" s="20"/>
      <c r="C356" s="19"/>
      <c r="D356" s="21"/>
      <c r="E356" s="22"/>
      <c r="F356" s="16" t="s">
        <v>39</v>
      </c>
      <c r="I356" s="33">
        <f>100*I355/I354</f>
        <v>48.648481989252119</v>
      </c>
      <c r="J356" s="33">
        <f t="shared" ref="J356:Q356" si="9">100*J355/J354</f>
        <v>29.726925175501776</v>
      </c>
      <c r="K356" s="33"/>
      <c r="L356" s="33">
        <f t="shared" si="9"/>
        <v>91.283473539441161</v>
      </c>
      <c r="M356" s="33">
        <f t="shared" si="9"/>
        <v>37.641377835463402</v>
      </c>
      <c r="N356" s="33">
        <f t="shared" si="9"/>
        <v>16.744063015021759</v>
      </c>
      <c r="O356" s="33">
        <f t="shared" si="9"/>
        <v>87.455598665978016</v>
      </c>
      <c r="P356" s="33"/>
      <c r="Q356" s="33">
        <f t="shared" si="9"/>
        <v>89.771527388589263</v>
      </c>
      <c r="S356" s="24"/>
      <c r="T356" s="24"/>
      <c r="U356" s="24"/>
      <c r="V356" s="25"/>
      <c r="W356" s="25"/>
      <c r="X356" s="26"/>
      <c r="Y356" s="27"/>
      <c r="Z356" s="27"/>
      <c r="AA356" s="22"/>
      <c r="AB356" s="16" t="s">
        <v>39</v>
      </c>
      <c r="AD356" s="32">
        <f>100*AD355/AD354</f>
        <v>20.882001046370672</v>
      </c>
      <c r="AE356" s="32">
        <f t="shared" ref="AE356:AG356" si="10">100*AE355/AE354</f>
        <v>15.879677544649361</v>
      </c>
      <c r="AF356" s="32">
        <f t="shared" si="10"/>
        <v>204.44522132780031</v>
      </c>
      <c r="AG356" s="32">
        <f t="shared" si="10"/>
        <v>35.122014980667721</v>
      </c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>
        <f t="shared" ref="BC356:BF356" si="11">100*BC355/BC354</f>
        <v>20.698581064386325</v>
      </c>
      <c r="BD356" s="32">
        <f t="shared" si="11"/>
        <v>15.950436981339797</v>
      </c>
      <c r="BE356" s="32">
        <f t="shared" si="11"/>
        <v>307.42402643627901</v>
      </c>
      <c r="BF356" s="32">
        <f t="shared" si="11"/>
        <v>38.438915385026554</v>
      </c>
      <c r="BG356" s="29"/>
      <c r="BH356" s="28"/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30"/>
      <c r="BT356" s="30"/>
      <c r="BU356" s="30"/>
      <c r="BV356" s="30"/>
      <c r="BW356" s="30"/>
      <c r="BX356" s="30"/>
      <c r="BZ356" s="30"/>
      <c r="CA356" s="30"/>
      <c r="CB356" s="30"/>
      <c r="CC356" s="30"/>
      <c r="CD356" s="30"/>
      <c r="CE356" s="30"/>
      <c r="CF356" s="30"/>
      <c r="CG356" s="30"/>
      <c r="CH356" s="30"/>
      <c r="CI356" s="30"/>
      <c r="CJ356" s="30"/>
      <c r="CK356" s="30"/>
      <c r="CL356" s="30"/>
      <c r="CM356" s="30"/>
      <c r="CN356" s="30"/>
      <c r="CO356" s="30"/>
      <c r="CP356" s="30"/>
      <c r="CQ356" s="30"/>
      <c r="CR356" s="30"/>
      <c r="CS356" s="30"/>
      <c r="CT356" s="30"/>
      <c r="CU356" s="30"/>
      <c r="CV356" s="30"/>
      <c r="CW356" s="30"/>
      <c r="CX356" s="30"/>
      <c r="CY356" s="30"/>
      <c r="CZ356" s="30"/>
      <c r="DA356" s="30"/>
      <c r="DB356" s="30"/>
      <c r="DC356" s="30"/>
      <c r="DD356" s="30"/>
      <c r="DE356" s="30"/>
      <c r="DF356" s="30"/>
      <c r="DG356" s="30"/>
      <c r="DH356" s="30"/>
      <c r="DI356" s="30"/>
      <c r="DJ356" s="30"/>
      <c r="DK356" s="30"/>
      <c r="DL356" s="30"/>
      <c r="DM356" s="30"/>
      <c r="DN356" s="30"/>
      <c r="DO356" s="30"/>
      <c r="DP356" s="30"/>
      <c r="DQ356" s="30"/>
      <c r="DR356" s="30"/>
      <c r="DS356" s="30"/>
      <c r="DT356" s="30"/>
    </row>
    <row r="357" spans="1:124" s="23" customFormat="1">
      <c r="A357" s="19"/>
      <c r="B357" s="20"/>
      <c r="C357" s="19"/>
      <c r="D357" s="21"/>
      <c r="E357" s="22"/>
      <c r="F357" s="16"/>
      <c r="I357" s="33"/>
      <c r="J357" s="33"/>
      <c r="K357" s="33"/>
      <c r="L357" s="33"/>
      <c r="M357" s="33"/>
      <c r="N357" s="33"/>
      <c r="O357" s="33"/>
      <c r="P357" s="33"/>
      <c r="Q357" s="33"/>
      <c r="S357" s="24"/>
      <c r="T357" s="24"/>
      <c r="U357" s="24"/>
      <c r="V357" s="25"/>
      <c r="W357" s="25"/>
      <c r="X357" s="26"/>
      <c r="Y357" s="27"/>
      <c r="Z357" s="27"/>
      <c r="AA357" s="22"/>
      <c r="AB357" s="16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29"/>
      <c r="BH357" s="28"/>
      <c r="BI357" s="30"/>
      <c r="BJ357" s="30"/>
      <c r="BK357" s="30"/>
      <c r="BL357" s="30"/>
      <c r="BM357" s="30"/>
      <c r="BN357" s="30"/>
      <c r="BO357" s="30"/>
      <c r="BP357" s="30"/>
      <c r="BQ357" s="30"/>
      <c r="BR357" s="30"/>
      <c r="BS357" s="30"/>
      <c r="BT357" s="30"/>
      <c r="BU357" s="30"/>
      <c r="BV357" s="30"/>
      <c r="BW357" s="30"/>
      <c r="BX357" s="30"/>
      <c r="BZ357" s="30"/>
      <c r="CA357" s="30"/>
      <c r="CB357" s="30"/>
      <c r="CC357" s="30"/>
      <c r="CD357" s="30"/>
      <c r="CE357" s="30"/>
      <c r="CF357" s="30"/>
      <c r="CG357" s="30"/>
      <c r="CH357" s="30"/>
      <c r="CI357" s="30"/>
      <c r="CJ357" s="30"/>
      <c r="CK357" s="30"/>
      <c r="CL357" s="30"/>
      <c r="CM357" s="30"/>
      <c r="CN357" s="30"/>
      <c r="CO357" s="30"/>
      <c r="CP357" s="30"/>
      <c r="CQ357" s="30"/>
      <c r="CR357" s="30"/>
      <c r="CS357" s="30"/>
      <c r="CT357" s="30"/>
      <c r="CU357" s="30"/>
      <c r="CV357" s="30"/>
      <c r="CW357" s="30"/>
      <c r="CX357" s="30"/>
      <c r="CY357" s="30"/>
      <c r="CZ357" s="30"/>
      <c r="DA357" s="30"/>
      <c r="DB357" s="30"/>
      <c r="DC357" s="30"/>
      <c r="DD357" s="30"/>
      <c r="DE357" s="30"/>
      <c r="DF357" s="30"/>
      <c r="DG357" s="30"/>
      <c r="DH357" s="30"/>
      <c r="DI357" s="30"/>
      <c r="DJ357" s="30"/>
      <c r="DK357" s="30"/>
      <c r="DL357" s="30"/>
      <c r="DM357" s="30"/>
      <c r="DN357" s="30"/>
      <c r="DO357" s="30"/>
      <c r="DP357" s="30"/>
      <c r="DQ357" s="30"/>
      <c r="DR357" s="30"/>
      <c r="DS357" s="30"/>
      <c r="DT357" s="30"/>
    </row>
    <row r="358" spans="1:124" s="23" customFormat="1">
      <c r="A358" s="19"/>
      <c r="B358" s="20"/>
      <c r="C358" s="19"/>
      <c r="D358" s="21"/>
      <c r="E358" s="22" t="s">
        <v>33</v>
      </c>
      <c r="F358" s="16" t="s">
        <v>29</v>
      </c>
      <c r="I358" s="33">
        <f t="shared" ref="I358:L358" si="12">I354+(2*I355)</f>
        <v>13008.391869012619</v>
      </c>
      <c r="J358" s="33">
        <f t="shared" si="12"/>
        <v>16053.146172105011</v>
      </c>
      <c r="K358" s="33"/>
      <c r="L358" s="33">
        <f t="shared" si="12"/>
        <v>45297.246486713309</v>
      </c>
      <c r="M358" s="24">
        <f>M354+(2*M355)</f>
        <v>10.885018363733</v>
      </c>
      <c r="N358" s="24">
        <f>N354+(2*N355)</f>
        <v>12.8767524672189</v>
      </c>
      <c r="O358" s="24">
        <f>O354+(2*O355)</f>
        <v>9.4474009290428125</v>
      </c>
      <c r="P358" s="24"/>
      <c r="Q358" s="24">
        <f>Q354+(2*Q355)</f>
        <v>4.6485316737488462</v>
      </c>
      <c r="S358" s="24"/>
      <c r="T358" s="24"/>
      <c r="U358" s="24"/>
      <c r="V358" s="24"/>
      <c r="W358" s="24"/>
      <c r="X358" s="26"/>
      <c r="Y358" s="27"/>
      <c r="Z358" s="27"/>
      <c r="AA358" s="22" t="s">
        <v>33</v>
      </c>
      <c r="AB358" s="16" t="s">
        <v>29</v>
      </c>
      <c r="AD358" s="32">
        <f t="shared" ref="AD358:AG358" si="13">AD354+(2*AD355)</f>
        <v>12.735453490451672</v>
      </c>
      <c r="AE358" s="32">
        <f t="shared" si="13"/>
        <v>12.779939295291479</v>
      </c>
      <c r="AF358" s="32">
        <f t="shared" si="13"/>
        <v>3.642954434820227</v>
      </c>
      <c r="AG358" s="32">
        <f t="shared" si="13"/>
        <v>2.1117165742466133</v>
      </c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>
        <f t="shared" ref="BC358:BF358" si="14">BC354+(2*BC355)</f>
        <v>13.131152612764463</v>
      </c>
      <c r="BD358" s="32">
        <f t="shared" si="14"/>
        <v>12.877309042847108</v>
      </c>
      <c r="BE358" s="32">
        <f t="shared" si="14"/>
        <v>3.4037691286152447</v>
      </c>
      <c r="BF358" s="32">
        <f t="shared" si="14"/>
        <v>2.1988498558630232</v>
      </c>
      <c r="BG358" s="29"/>
      <c r="BH358" s="29"/>
      <c r="BI358" s="30"/>
      <c r="BJ358" s="30"/>
      <c r="BK358" s="30"/>
      <c r="BL358" s="30"/>
      <c r="BM358" s="30"/>
      <c r="BN358" s="30"/>
      <c r="BO358" s="30"/>
      <c r="BP358" s="30"/>
      <c r="BQ358" s="30"/>
      <c r="BR358" s="30"/>
      <c r="BS358" s="30"/>
      <c r="BT358" s="30"/>
      <c r="BU358" s="30"/>
      <c r="BV358" s="30"/>
      <c r="BW358" s="30"/>
      <c r="BX358" s="30"/>
      <c r="BZ358" s="30"/>
      <c r="CA358" s="30"/>
      <c r="CB358" s="30"/>
      <c r="CC358" s="30"/>
      <c r="CD358" s="30"/>
      <c r="CE358" s="30"/>
      <c r="CF358" s="30"/>
      <c r="CG358" s="30"/>
      <c r="CH358" s="30"/>
      <c r="CI358" s="30"/>
      <c r="CJ358" s="30"/>
      <c r="CK358" s="30"/>
      <c r="CL358" s="30"/>
      <c r="CM358" s="30"/>
      <c r="CN358" s="30"/>
      <c r="CO358" s="30"/>
      <c r="CP358" s="30"/>
      <c r="CQ358" s="30"/>
      <c r="CR358" s="30"/>
      <c r="CS358" s="30"/>
      <c r="CT358" s="30"/>
      <c r="CU358" s="30"/>
      <c r="CV358" s="30"/>
      <c r="CW358" s="30"/>
      <c r="CX358" s="30"/>
      <c r="CY358" s="30"/>
      <c r="CZ358" s="30"/>
      <c r="DA358" s="30"/>
      <c r="DB358" s="30"/>
      <c r="DC358" s="30"/>
      <c r="DD358" s="30"/>
      <c r="DE358" s="30"/>
      <c r="DF358" s="30"/>
      <c r="DG358" s="30"/>
      <c r="DH358" s="30"/>
      <c r="DI358" s="30"/>
      <c r="DJ358" s="30"/>
      <c r="DK358" s="30"/>
      <c r="DL358" s="30"/>
      <c r="DM358" s="30"/>
      <c r="DN358" s="30"/>
      <c r="DO358" s="30"/>
      <c r="DP358" s="30"/>
      <c r="DQ358" s="30"/>
      <c r="DR358" s="30"/>
      <c r="DS358" s="30"/>
      <c r="DT358" s="30"/>
    </row>
    <row r="359" spans="1:124" s="23" customFormat="1">
      <c r="A359" s="19"/>
      <c r="B359" s="20"/>
      <c r="C359" s="19"/>
      <c r="D359" s="21"/>
      <c r="E359" s="22"/>
      <c r="F359" s="16" t="s">
        <v>31</v>
      </c>
      <c r="I359" s="33">
        <f t="shared" ref="I359:L359" si="15">I354-(2*I355)</f>
        <v>178.2194266684437</v>
      </c>
      <c r="J359" s="33">
        <f t="shared" si="15"/>
        <v>4082.0166185926646</v>
      </c>
      <c r="K359" s="33"/>
      <c r="L359" s="33">
        <f t="shared" si="15"/>
        <v>-13235.99731727809</v>
      </c>
      <c r="M359" s="24">
        <f>M354-(2*M355)</f>
        <v>1.5349351246390892</v>
      </c>
      <c r="N359" s="24">
        <f>N354-(2*N355)</f>
        <v>6.4159784297910596</v>
      </c>
      <c r="O359" s="24">
        <f>O354-(2*O355)</f>
        <v>-2.5743444506374971</v>
      </c>
      <c r="P359" s="24"/>
      <c r="Q359" s="24">
        <f>Q354-(2*Q355)</f>
        <v>-1.3227243647787466</v>
      </c>
      <c r="S359" s="24"/>
      <c r="T359" s="24"/>
      <c r="U359" s="24"/>
      <c r="V359" s="24"/>
      <c r="W359" s="24"/>
      <c r="X359" s="26"/>
      <c r="Y359" s="27"/>
      <c r="Z359" s="27"/>
      <c r="AA359" s="22"/>
      <c r="AB359" s="16" t="s">
        <v>31</v>
      </c>
      <c r="AD359" s="32">
        <f t="shared" ref="AD359:AG359" si="16">AD354-(2*AD355)</f>
        <v>5.2316655277038651</v>
      </c>
      <c r="AE359" s="32">
        <f t="shared" si="16"/>
        <v>6.6189706138075604</v>
      </c>
      <c r="AF359" s="32">
        <f t="shared" si="16"/>
        <v>-2.211229989059452</v>
      </c>
      <c r="AG359" s="32">
        <f t="shared" si="16"/>
        <v>0.36909473493845546</v>
      </c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>
        <f t="shared" ref="BC359:BF359" si="17">BC354-(2*BC355)</f>
        <v>5.4422790107156658</v>
      </c>
      <c r="BD359" s="32">
        <f t="shared" si="17"/>
        <v>6.6484282111617627</v>
      </c>
      <c r="BE359" s="32">
        <f t="shared" si="17"/>
        <v>-2.4514634980864973</v>
      </c>
      <c r="BF359" s="32">
        <f t="shared" si="17"/>
        <v>0.28744234513258837</v>
      </c>
      <c r="BG359" s="29"/>
      <c r="BH359" s="29"/>
      <c r="BI359" s="30"/>
      <c r="BJ359" s="30"/>
      <c r="BK359" s="30"/>
      <c r="BL359" s="30"/>
      <c r="BM359" s="30"/>
      <c r="BN359" s="30"/>
      <c r="BO359" s="30"/>
      <c r="BP359" s="30"/>
      <c r="BQ359" s="30"/>
      <c r="BR359" s="30"/>
      <c r="BS359" s="30"/>
      <c r="BT359" s="30"/>
      <c r="BU359" s="30"/>
      <c r="BV359" s="30"/>
      <c r="BW359" s="30"/>
      <c r="BX359" s="30"/>
      <c r="BZ359" s="30"/>
      <c r="CA359" s="30"/>
      <c r="CB359" s="30"/>
      <c r="CC359" s="30"/>
      <c r="CD359" s="30"/>
      <c r="CE359" s="30"/>
      <c r="CF359" s="30"/>
      <c r="CG359" s="30"/>
      <c r="CH359" s="30"/>
      <c r="CI359" s="30"/>
      <c r="CJ359" s="30"/>
      <c r="CK359" s="30"/>
      <c r="CL359" s="30"/>
      <c r="CM359" s="30"/>
      <c r="CN359" s="30"/>
      <c r="CO359" s="30"/>
      <c r="CP359" s="30"/>
      <c r="CQ359" s="30"/>
      <c r="CR359" s="30"/>
      <c r="CS359" s="30"/>
      <c r="CT359" s="30"/>
      <c r="CU359" s="30"/>
      <c r="CV359" s="30"/>
      <c r="CW359" s="30"/>
      <c r="CX359" s="30"/>
      <c r="CY359" s="30"/>
      <c r="CZ359" s="30"/>
      <c r="DA359" s="30"/>
      <c r="DB359" s="30"/>
      <c r="DC359" s="30"/>
      <c r="DD359" s="30"/>
      <c r="DE359" s="30"/>
      <c r="DF359" s="30"/>
      <c r="DG359" s="30"/>
      <c r="DH359" s="30"/>
      <c r="DI359" s="30"/>
      <c r="DJ359" s="30"/>
      <c r="DK359" s="30"/>
      <c r="DL359" s="30"/>
      <c r="DM359" s="30"/>
      <c r="DN359" s="30"/>
      <c r="DO359" s="30"/>
      <c r="DP359" s="30"/>
      <c r="DQ359" s="30"/>
      <c r="DR359" s="30"/>
      <c r="DS359" s="30"/>
      <c r="DT359" s="30"/>
    </row>
    <row r="360" spans="1:124" s="23" customFormat="1">
      <c r="A360" s="19"/>
      <c r="B360" s="20"/>
      <c r="C360" s="19"/>
      <c r="D360" s="21"/>
      <c r="E360" s="22" t="s">
        <v>34</v>
      </c>
      <c r="F360" s="16" t="s">
        <v>30</v>
      </c>
      <c r="I360" s="33">
        <f t="shared" ref="I360:L360" si="18">I354+(3*I355)</f>
        <v>16215.934979598664</v>
      </c>
      <c r="J360" s="33">
        <f t="shared" si="18"/>
        <v>19045.928560483095</v>
      </c>
      <c r="K360" s="33"/>
      <c r="L360" s="33">
        <f t="shared" si="18"/>
        <v>59930.557437711155</v>
      </c>
      <c r="M360" s="24">
        <f>M354+(3*M355)</f>
        <v>13.222539173506476</v>
      </c>
      <c r="N360" s="24">
        <f>N354+(3*N355)</f>
        <v>14.491945976575861</v>
      </c>
      <c r="O360" s="24">
        <f>O354+(3*O355)</f>
        <v>12.452837273962889</v>
      </c>
      <c r="P360" s="24"/>
      <c r="Q360" s="24">
        <f>Q354+(3*Q355)</f>
        <v>6.1413456833807452</v>
      </c>
      <c r="S360" s="24"/>
      <c r="T360" s="24"/>
      <c r="U360" s="24"/>
      <c r="V360" s="24"/>
      <c r="W360" s="24"/>
      <c r="X360" s="26"/>
      <c r="Y360" s="27"/>
      <c r="Z360" s="27"/>
      <c r="AA360" s="22" t="s">
        <v>34</v>
      </c>
      <c r="AB360" s="16" t="s">
        <v>30</v>
      </c>
      <c r="AD360" s="32">
        <f t="shared" ref="AD360:AG360" si="19">AD354+(3*AD355)</f>
        <v>14.611400481138622</v>
      </c>
      <c r="AE360" s="32">
        <f t="shared" si="19"/>
        <v>14.32018146566246</v>
      </c>
      <c r="AF360" s="32">
        <f t="shared" si="19"/>
        <v>5.1065005407901465</v>
      </c>
      <c r="AG360" s="32">
        <f t="shared" si="19"/>
        <v>2.5473720340736525</v>
      </c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>
        <f t="shared" ref="BC360:BF360" si="20">BC354+(3*BC355)</f>
        <v>15.053371013276664</v>
      </c>
      <c r="BD360" s="32">
        <f t="shared" si="20"/>
        <v>14.434529250768446</v>
      </c>
      <c r="BE360" s="32">
        <f t="shared" si="20"/>
        <v>4.8675772852906807</v>
      </c>
      <c r="BF360" s="32">
        <f t="shared" si="20"/>
        <v>2.6767017335456318</v>
      </c>
      <c r="BG360" s="29"/>
      <c r="BH360" s="29"/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30"/>
      <c r="BT360" s="30"/>
      <c r="BU360" s="30"/>
      <c r="BV360" s="30"/>
      <c r="BW360" s="30"/>
      <c r="BX360" s="30"/>
      <c r="BZ360" s="30"/>
      <c r="CA360" s="30"/>
      <c r="CB360" s="30"/>
      <c r="CC360" s="30"/>
      <c r="CD360" s="30"/>
      <c r="CE360" s="30"/>
      <c r="CF360" s="30"/>
      <c r="CG360" s="30"/>
      <c r="CH360" s="30"/>
      <c r="CI360" s="30"/>
      <c r="CJ360" s="30"/>
      <c r="CK360" s="30"/>
      <c r="CL360" s="30"/>
      <c r="CM360" s="30"/>
      <c r="CN360" s="30"/>
      <c r="CO360" s="30"/>
      <c r="CP360" s="30"/>
      <c r="CQ360" s="30"/>
      <c r="CR360" s="30"/>
      <c r="CS360" s="30"/>
      <c r="CT360" s="30"/>
      <c r="CU360" s="30"/>
      <c r="CV360" s="30"/>
      <c r="CW360" s="30"/>
      <c r="CX360" s="30"/>
      <c r="CY360" s="30"/>
      <c r="CZ360" s="30"/>
      <c r="DA360" s="30"/>
      <c r="DB360" s="30"/>
      <c r="DC360" s="30"/>
      <c r="DD360" s="30"/>
      <c r="DE360" s="30"/>
      <c r="DF360" s="30"/>
      <c r="DG360" s="30"/>
      <c r="DH360" s="30"/>
      <c r="DI360" s="30"/>
      <c r="DJ360" s="30"/>
      <c r="DK360" s="30"/>
      <c r="DL360" s="30"/>
      <c r="DM360" s="30"/>
      <c r="DN360" s="30"/>
      <c r="DO360" s="30"/>
      <c r="DP360" s="30"/>
      <c r="DQ360" s="30"/>
      <c r="DR360" s="30"/>
      <c r="DS360" s="30"/>
      <c r="DT360" s="30"/>
    </row>
    <row r="361" spans="1:124" s="23" customFormat="1">
      <c r="A361" s="19"/>
      <c r="B361" s="20"/>
      <c r="C361" s="19"/>
      <c r="D361" s="21"/>
      <c r="E361" s="21"/>
      <c r="F361" s="16" t="s">
        <v>32</v>
      </c>
      <c r="G361" s="19"/>
      <c r="I361" s="33">
        <f t="shared" ref="I361:L361" si="21">I354-(3*I355)</f>
        <v>-3029.3236839175997</v>
      </c>
      <c r="J361" s="33">
        <f t="shared" si="21"/>
        <v>1089.2342302145789</v>
      </c>
      <c r="K361" s="33"/>
      <c r="L361" s="33">
        <f t="shared" si="21"/>
        <v>-27869.308268275934</v>
      </c>
      <c r="M361" s="24">
        <f>M354-(3*M355)</f>
        <v>-0.80258568513438799</v>
      </c>
      <c r="N361" s="24">
        <f>N354-(3*N355)</f>
        <v>4.8007849204340989</v>
      </c>
      <c r="O361" s="24">
        <f>O354-(3*O355)</f>
        <v>-5.579780795557574</v>
      </c>
      <c r="P361" s="24"/>
      <c r="Q361" s="24">
        <f>Q354-(3*Q355)</f>
        <v>-2.8155383744106448</v>
      </c>
      <c r="R361" s="24"/>
      <c r="S361" s="24"/>
      <c r="T361" s="24"/>
      <c r="U361" s="24"/>
      <c r="V361" s="24"/>
      <c r="W361" s="24"/>
      <c r="X361" s="26"/>
      <c r="AA361" s="21"/>
      <c r="AB361" s="16" t="s">
        <v>32</v>
      </c>
      <c r="AC361" s="19"/>
      <c r="AD361" s="32">
        <f t="shared" ref="AD361:AG361" si="22">AD354-(3*AD355)</f>
        <v>3.355718537016914</v>
      </c>
      <c r="AE361" s="32">
        <f t="shared" si="22"/>
        <v>5.0787284434365798</v>
      </c>
      <c r="AF361" s="32">
        <f t="shared" si="22"/>
        <v>-3.6747760950293715</v>
      </c>
      <c r="AG361" s="32">
        <f t="shared" si="22"/>
        <v>-6.6560724888584E-2</v>
      </c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>
        <f t="shared" ref="BC361:BF361" si="23">BC354-(3*BC355)</f>
        <v>3.5200606102034655</v>
      </c>
      <c r="BD361" s="32">
        <f t="shared" si="23"/>
        <v>5.0912080032404257</v>
      </c>
      <c r="BE361" s="32">
        <f t="shared" si="23"/>
        <v>-3.9152716547619328</v>
      </c>
      <c r="BF361" s="32">
        <f t="shared" si="23"/>
        <v>-0.19040953255002036</v>
      </c>
      <c r="BG361" s="29"/>
      <c r="BH361" s="29"/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30"/>
      <c r="BT361" s="30"/>
      <c r="BU361" s="30"/>
      <c r="BV361" s="30"/>
      <c r="BW361" s="30"/>
      <c r="BX361" s="30"/>
      <c r="BZ361" s="30"/>
      <c r="CA361" s="30"/>
      <c r="CB361" s="30"/>
      <c r="CC361" s="30"/>
      <c r="CD361" s="30"/>
      <c r="CE361" s="30"/>
      <c r="CF361" s="30"/>
      <c r="CG361" s="30"/>
      <c r="CH361" s="30"/>
      <c r="CI361" s="30"/>
      <c r="CJ361" s="30"/>
      <c r="CK361" s="30"/>
      <c r="CL361" s="30"/>
      <c r="CM361" s="30"/>
      <c r="CN361" s="30"/>
      <c r="CO361" s="30"/>
      <c r="CP361" s="30"/>
      <c r="CQ361" s="30"/>
      <c r="CR361" s="30"/>
      <c r="CS361" s="30"/>
      <c r="CT361" s="30"/>
      <c r="CU361" s="30"/>
      <c r="CV361" s="30"/>
      <c r="CW361" s="30"/>
      <c r="CX361" s="30"/>
      <c r="CY361" s="30"/>
      <c r="CZ361" s="30"/>
      <c r="DA361" s="30"/>
      <c r="DB361" s="30"/>
      <c r="DC361" s="30"/>
      <c r="DD361" s="30"/>
      <c r="DE361" s="30"/>
      <c r="DF361" s="30"/>
      <c r="DG361" s="30"/>
      <c r="DH361" s="30"/>
      <c r="DI361" s="30"/>
      <c r="DJ361" s="30"/>
      <c r="DK361" s="30"/>
      <c r="DL361" s="30"/>
      <c r="DM361" s="30"/>
      <c r="DN361" s="30"/>
      <c r="DO361" s="30"/>
      <c r="DP361" s="30"/>
      <c r="DQ361" s="30"/>
      <c r="DR361" s="30"/>
      <c r="DS361" s="30"/>
    </row>
    <row r="362" spans="1:124" s="23" customFormat="1">
      <c r="A362" s="19"/>
      <c r="B362" s="20"/>
      <c r="C362" s="19"/>
      <c r="D362" s="21"/>
      <c r="E362" s="22"/>
      <c r="F362" s="16"/>
      <c r="G362" s="19"/>
      <c r="I362" s="19"/>
      <c r="J362" s="19"/>
      <c r="L362" s="21"/>
      <c r="M362" s="24"/>
      <c r="N362" s="24"/>
      <c r="O362" s="24"/>
      <c r="P362" s="24"/>
      <c r="Q362" s="24"/>
      <c r="R362" s="24"/>
      <c r="S362" s="24"/>
      <c r="T362" s="24"/>
      <c r="U362" s="25"/>
      <c r="V362" s="25"/>
      <c r="W362" s="24"/>
      <c r="AC362" s="29"/>
      <c r="AD362" s="28"/>
      <c r="AE362" s="28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30"/>
      <c r="BT362" s="30"/>
      <c r="BU362" s="30"/>
      <c r="BV362" s="30"/>
      <c r="BW362" s="30"/>
      <c r="BX362" s="30"/>
      <c r="BZ362" s="30"/>
      <c r="CA362" s="30"/>
      <c r="CB362" s="30"/>
      <c r="CC362" s="30"/>
      <c r="CD362" s="30"/>
      <c r="CE362" s="30"/>
      <c r="CF362" s="30"/>
      <c r="CG362" s="30"/>
      <c r="CH362" s="30"/>
      <c r="CI362" s="30"/>
      <c r="CJ362" s="30"/>
      <c r="CK362" s="30"/>
      <c r="CL362" s="30"/>
      <c r="CM362" s="30"/>
      <c r="CN362" s="30"/>
      <c r="CO362" s="30"/>
      <c r="CP362" s="30"/>
      <c r="CQ362" s="30"/>
      <c r="CR362" s="30"/>
      <c r="CS362" s="30"/>
      <c r="CT362" s="30"/>
      <c r="CU362" s="30"/>
      <c r="CV362" s="30"/>
      <c r="CW362" s="30"/>
      <c r="CX362" s="30"/>
      <c r="CY362" s="30"/>
      <c r="CZ362" s="30"/>
      <c r="DA362" s="30"/>
      <c r="DB362" s="30"/>
      <c r="DC362" s="30"/>
      <c r="DD362" s="30"/>
      <c r="DE362" s="30"/>
      <c r="DF362" s="30"/>
      <c r="DG362" s="30"/>
      <c r="DH362" s="30"/>
      <c r="DI362" s="30"/>
      <c r="DJ362" s="30"/>
      <c r="DK362" s="30"/>
      <c r="DL362" s="30"/>
      <c r="DM362" s="30"/>
      <c r="DN362" s="30"/>
      <c r="DO362" s="30"/>
      <c r="DP362" s="30"/>
      <c r="DQ362" s="30"/>
      <c r="DR362" s="30"/>
      <c r="DS362" s="30"/>
    </row>
    <row r="363" spans="1:124" s="8" customFormat="1">
      <c r="A363" s="3"/>
      <c r="B363" s="4"/>
      <c r="C363" s="3"/>
      <c r="D363" s="5"/>
      <c r="E363" s="5"/>
      <c r="F363" s="3"/>
      <c r="G363" s="3"/>
      <c r="H363" s="3"/>
      <c r="I363" s="3"/>
      <c r="J363" s="3"/>
      <c r="K363" s="3"/>
      <c r="L363" s="5"/>
      <c r="M363" s="5"/>
      <c r="N363" s="6"/>
      <c r="O363" s="7"/>
      <c r="P363" s="7"/>
      <c r="R363" s="9"/>
      <c r="S363" s="9"/>
      <c r="T363" s="9"/>
      <c r="U363" s="10"/>
      <c r="V363" s="10"/>
      <c r="Y363" s="17"/>
      <c r="Z363" s="11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</row>
    <row r="364" spans="1:124" s="8" customFormat="1">
      <c r="A364" s="3"/>
      <c r="B364" s="4"/>
      <c r="C364" s="3"/>
      <c r="D364" s="5"/>
      <c r="E364" s="5"/>
      <c r="F364" s="3"/>
      <c r="G364" s="3"/>
      <c r="H364" s="3"/>
      <c r="I364" s="3"/>
      <c r="J364" s="3"/>
      <c r="K364" s="3"/>
      <c r="L364" s="5"/>
      <c r="M364" s="5"/>
      <c r="N364" s="6"/>
      <c r="O364" s="7"/>
      <c r="P364" s="7"/>
      <c r="R364" s="9"/>
      <c r="S364" s="9"/>
      <c r="T364" s="9"/>
      <c r="U364" s="10"/>
      <c r="V364" s="10"/>
      <c r="Y364" s="17"/>
      <c r="Z364" s="11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</row>
    <row r="365" spans="1:124" s="8" customFormat="1">
      <c r="A365" s="3"/>
      <c r="B365" s="4"/>
      <c r="C365" s="3"/>
      <c r="D365" s="5"/>
      <c r="E365" s="5"/>
      <c r="F365" s="3"/>
      <c r="G365" s="3"/>
      <c r="H365" s="3"/>
      <c r="I365" s="3"/>
      <c r="J365" s="3"/>
      <c r="K365" s="3"/>
      <c r="L365" s="5"/>
      <c r="M365" s="5"/>
      <c r="N365" s="6"/>
      <c r="O365" s="7"/>
      <c r="P365" s="7"/>
      <c r="R365" s="9"/>
      <c r="S365" s="9"/>
      <c r="T365" s="9"/>
      <c r="U365" s="10"/>
      <c r="V365" s="10"/>
      <c r="Y365" s="17"/>
      <c r="Z365" s="11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</row>
    <row r="366" spans="1:124" s="8" customFormat="1">
      <c r="A366" s="3"/>
      <c r="B366" s="4"/>
      <c r="C366" s="3"/>
      <c r="D366" s="5"/>
      <c r="E366" s="5"/>
      <c r="F366" s="3"/>
      <c r="G366" s="3"/>
      <c r="H366" s="3"/>
      <c r="I366" s="3"/>
      <c r="J366" s="3"/>
      <c r="K366" s="3"/>
      <c r="L366" s="5"/>
      <c r="M366" s="5"/>
      <c r="N366" s="6"/>
      <c r="O366" s="7"/>
      <c r="P366" s="7"/>
      <c r="R366" s="9"/>
      <c r="S366" s="9"/>
      <c r="T366" s="9"/>
      <c r="U366" s="10"/>
      <c r="V366" s="10"/>
      <c r="Y366" s="17"/>
      <c r="Z366" s="11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</row>
    <row r="367" spans="1:124" s="8" customFormat="1">
      <c r="A367" s="3"/>
      <c r="B367" s="4"/>
      <c r="C367" s="3"/>
      <c r="D367" s="5"/>
      <c r="E367" s="5"/>
      <c r="F367" s="3"/>
      <c r="G367" s="3"/>
      <c r="H367" s="3"/>
      <c r="I367" s="3"/>
      <c r="J367" s="3"/>
      <c r="K367" s="3"/>
      <c r="L367" s="5"/>
      <c r="M367" s="5"/>
      <c r="N367" s="6"/>
      <c r="O367" s="7"/>
      <c r="P367" s="7"/>
      <c r="R367" s="9"/>
      <c r="S367" s="9"/>
      <c r="T367" s="9"/>
      <c r="U367" s="10"/>
      <c r="V367" s="10"/>
      <c r="Y367" s="17"/>
      <c r="Z367" s="11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</row>
    <row r="368" spans="1:124" s="8" customFormat="1">
      <c r="A368" s="3"/>
      <c r="B368" s="4"/>
      <c r="C368" s="3"/>
      <c r="D368" s="5"/>
      <c r="E368" s="5"/>
      <c r="F368" s="3"/>
      <c r="G368" s="3"/>
      <c r="H368" s="3"/>
      <c r="I368" s="3"/>
      <c r="J368" s="3"/>
      <c r="K368" s="3"/>
      <c r="L368" s="5"/>
      <c r="M368" s="5"/>
      <c r="N368" s="6"/>
      <c r="O368" s="7"/>
      <c r="P368" s="7"/>
      <c r="R368" s="9"/>
      <c r="S368" s="9"/>
      <c r="T368" s="9"/>
      <c r="U368" s="10"/>
      <c r="V368" s="10"/>
      <c r="Y368" s="17"/>
      <c r="Z368" s="11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</row>
    <row r="369" spans="1:123" s="8" customFormat="1">
      <c r="A369" s="3"/>
      <c r="B369" s="4"/>
      <c r="C369" s="3"/>
      <c r="D369" s="5"/>
      <c r="E369" s="5"/>
      <c r="F369" s="3"/>
      <c r="G369" s="3"/>
      <c r="H369" s="3"/>
      <c r="I369" s="3"/>
      <c r="J369" s="3"/>
      <c r="K369" s="3"/>
      <c r="L369" s="5"/>
      <c r="M369" s="5"/>
      <c r="N369" s="6"/>
      <c r="O369" s="7"/>
      <c r="P369" s="7"/>
      <c r="R369" s="9"/>
      <c r="S369" s="9"/>
      <c r="T369" s="9"/>
      <c r="U369" s="10"/>
      <c r="V369" s="10"/>
      <c r="Y369" s="17"/>
      <c r="Z369" s="11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</row>
    <row r="370" spans="1:123" s="8" customFormat="1">
      <c r="A370" s="3"/>
      <c r="B370" s="4"/>
      <c r="C370" s="3"/>
      <c r="D370" s="5"/>
      <c r="E370" s="5"/>
      <c r="F370" s="3"/>
      <c r="G370" s="3"/>
      <c r="H370" s="3"/>
      <c r="I370" s="3"/>
      <c r="J370" s="3"/>
      <c r="K370" s="3"/>
      <c r="L370" s="5"/>
      <c r="M370" s="5"/>
      <c r="N370" s="6"/>
      <c r="O370" s="7"/>
      <c r="P370" s="7"/>
      <c r="R370" s="9"/>
      <c r="S370" s="9"/>
      <c r="T370" s="9"/>
      <c r="U370" s="10"/>
      <c r="V370" s="10"/>
      <c r="Y370" s="17"/>
      <c r="Z370" s="11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</row>
    <row r="371" spans="1:123" s="8" customFormat="1">
      <c r="A371" s="3"/>
      <c r="B371" s="4"/>
      <c r="C371" s="3"/>
      <c r="D371" s="5"/>
      <c r="E371" s="5"/>
      <c r="F371" s="3"/>
      <c r="G371" s="3"/>
      <c r="H371" s="3"/>
      <c r="I371" s="3"/>
      <c r="J371" s="3"/>
      <c r="K371" s="3"/>
      <c r="L371" s="5"/>
      <c r="M371" s="5"/>
      <c r="N371" s="6"/>
      <c r="O371" s="7"/>
      <c r="P371" s="7"/>
      <c r="R371" s="9"/>
      <c r="S371" s="9"/>
      <c r="T371" s="9"/>
      <c r="U371" s="10"/>
      <c r="V371" s="10"/>
      <c r="Y371" s="17"/>
      <c r="Z371" s="11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</row>
    <row r="372" spans="1:123" s="8" customFormat="1">
      <c r="A372" s="3"/>
      <c r="B372" s="4"/>
      <c r="C372" s="3"/>
      <c r="D372" s="5"/>
      <c r="E372" s="5"/>
      <c r="F372" s="3"/>
      <c r="G372" s="3"/>
      <c r="H372" s="3"/>
      <c r="I372" s="3"/>
      <c r="J372" s="3"/>
      <c r="K372" s="3"/>
      <c r="L372" s="5"/>
      <c r="M372" s="5"/>
      <c r="N372" s="6"/>
      <c r="O372" s="7"/>
      <c r="P372" s="7"/>
      <c r="R372" s="9"/>
      <c r="S372" s="9"/>
      <c r="T372" s="9"/>
      <c r="U372" s="10"/>
      <c r="V372" s="10"/>
      <c r="Y372" s="17"/>
      <c r="Z372" s="11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</row>
    <row r="373" spans="1:123" s="8" customFormat="1">
      <c r="A373" s="3"/>
      <c r="B373" s="4"/>
      <c r="C373" s="3"/>
      <c r="D373" s="5"/>
      <c r="E373" s="5"/>
      <c r="F373" s="3"/>
      <c r="G373" s="3"/>
      <c r="H373" s="3"/>
      <c r="I373" s="3"/>
      <c r="J373" s="3"/>
      <c r="K373" s="3"/>
      <c r="L373" s="5"/>
      <c r="M373" s="5"/>
      <c r="N373" s="6"/>
      <c r="O373" s="7"/>
      <c r="P373" s="7"/>
      <c r="R373" s="9"/>
      <c r="S373" s="9"/>
      <c r="T373" s="9"/>
      <c r="U373" s="10"/>
      <c r="V373" s="10"/>
      <c r="Y373" s="11"/>
      <c r="Z373" s="11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</row>
    <row r="374" spans="1:123" s="8" customFormat="1">
      <c r="A374" s="3"/>
      <c r="B374" s="4"/>
      <c r="C374" s="3"/>
      <c r="D374" s="5"/>
      <c r="E374" s="5"/>
      <c r="F374" s="3"/>
      <c r="G374" s="3"/>
      <c r="H374" s="3"/>
      <c r="I374" s="3"/>
      <c r="J374" s="3"/>
      <c r="K374" s="3"/>
      <c r="L374" s="5"/>
      <c r="M374" s="5"/>
      <c r="N374" s="6"/>
      <c r="O374" s="7"/>
      <c r="P374" s="7"/>
      <c r="R374" s="9"/>
      <c r="S374" s="9"/>
      <c r="T374" s="9"/>
      <c r="U374" s="10"/>
      <c r="V374" s="10"/>
      <c r="Y374" s="11"/>
      <c r="Z374" s="11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</row>
    <row r="375" spans="1:123" s="8" customFormat="1">
      <c r="A375" s="3"/>
      <c r="B375" s="4"/>
      <c r="C375" s="3"/>
      <c r="D375" s="5"/>
      <c r="E375" s="5"/>
      <c r="F375" s="3"/>
      <c r="G375" s="3"/>
      <c r="H375" s="3"/>
      <c r="I375" s="3"/>
      <c r="J375" s="3"/>
      <c r="K375" s="3"/>
      <c r="L375" s="5"/>
      <c r="M375" s="5"/>
      <c r="N375" s="6"/>
      <c r="O375" s="7"/>
      <c r="P375" s="7"/>
      <c r="R375" s="9"/>
      <c r="S375" s="9"/>
      <c r="T375" s="9"/>
      <c r="U375" s="10"/>
      <c r="V375" s="10"/>
      <c r="Y375" s="11"/>
      <c r="Z375" s="11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</row>
    <row r="376" spans="1:123" s="8" customFormat="1">
      <c r="A376" s="3"/>
      <c r="B376" s="4"/>
      <c r="C376" s="3"/>
      <c r="D376" s="5"/>
      <c r="E376" s="5"/>
      <c r="F376" s="3"/>
      <c r="G376" s="3"/>
      <c r="H376" s="3"/>
      <c r="I376" s="3"/>
      <c r="J376" s="3"/>
      <c r="K376" s="3"/>
      <c r="L376" s="5"/>
      <c r="M376" s="5"/>
      <c r="N376" s="6"/>
      <c r="O376" s="7"/>
      <c r="P376" s="7"/>
      <c r="R376" s="9"/>
      <c r="S376" s="9"/>
      <c r="T376" s="9"/>
      <c r="U376" s="10"/>
      <c r="V376" s="10"/>
      <c r="Y376" s="11"/>
      <c r="Z376" s="11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</row>
  </sheetData>
  <conditionalFormatting sqref="AJ88">
    <cfRule type="cellIs" dxfId="109" priority="98" operator="greaterThan">
      <formula>20</formula>
    </cfRule>
  </conditionalFormatting>
  <conditionalFormatting sqref="AO88">
    <cfRule type="cellIs" dxfId="108" priority="97" operator="greaterThan">
      <formula>20</formula>
    </cfRule>
  </conditionalFormatting>
  <conditionalFormatting sqref="AT88">
    <cfRule type="cellIs" dxfId="107" priority="96" operator="greaterThan">
      <formula>20</formula>
    </cfRule>
  </conditionalFormatting>
  <conditionalFormatting sqref="AY88">
    <cfRule type="cellIs" dxfId="106" priority="95" operator="greaterThan">
      <formula>20</formula>
    </cfRule>
  </conditionalFormatting>
  <conditionalFormatting sqref="AR90:AR91 AW90:AW91 AT91:AU91 AU90 AY91:AZ91 AZ90 AJ91:AK91 AK90">
    <cfRule type="cellIs" dxfId="105" priority="94" operator="greaterThan">
      <formula>20</formula>
    </cfRule>
  </conditionalFormatting>
  <conditionalFormatting sqref="AL90:AM91 AV90:AV91 BA90:BA91">
    <cfRule type="cellIs" dxfId="104" priority="93" operator="between">
      <formula>80</formula>
      <formula>120</formula>
    </cfRule>
  </conditionalFormatting>
  <conditionalFormatting sqref="AO91:AP91 AP90">
    <cfRule type="cellIs" dxfId="103" priority="92" operator="greaterThan">
      <formula>20</formula>
    </cfRule>
  </conditionalFormatting>
  <conditionalFormatting sqref="AQ90:AQ91">
    <cfRule type="cellIs" dxfId="102" priority="91" operator="between">
      <formula>80</formula>
      <formula>120</formula>
    </cfRule>
  </conditionalFormatting>
  <conditionalFormatting sqref="AJ90">
    <cfRule type="cellIs" dxfId="101" priority="90" operator="greaterThan">
      <formula>20</formula>
    </cfRule>
  </conditionalFormatting>
  <conditionalFormatting sqref="AO92 AO90">
    <cfRule type="cellIs" dxfId="100" priority="89" operator="greaterThan">
      <formula>20</formula>
    </cfRule>
  </conditionalFormatting>
  <conditionalFormatting sqref="AT92 AT90">
    <cfRule type="cellIs" dxfId="99" priority="88" operator="greaterThan">
      <formula>20</formula>
    </cfRule>
  </conditionalFormatting>
  <conditionalFormatting sqref="AY92 AY90">
    <cfRule type="cellIs" dxfId="98" priority="87" operator="greaterThan">
      <formula>20</formula>
    </cfRule>
  </conditionalFormatting>
  <conditionalFormatting sqref="AV92 BA92">
    <cfRule type="cellIs" dxfId="97" priority="86" operator="between">
      <formula>80</formula>
      <formula>120</formula>
    </cfRule>
  </conditionalFormatting>
  <conditionalFormatting sqref="AW92 AR92:AS92 AK92 AZ92 AU92">
    <cfRule type="cellIs" dxfId="96" priority="85" operator="greaterThan">
      <formula>20</formula>
    </cfRule>
  </conditionalFormatting>
  <conditionalFormatting sqref="AL92:AM92">
    <cfRule type="cellIs" dxfId="95" priority="84" operator="between">
      <formula>80</formula>
      <formula>120</formula>
    </cfRule>
  </conditionalFormatting>
  <conditionalFormatting sqref="AV92">
    <cfRule type="cellIs" dxfId="94" priority="83" operator="between">
      <formula>80</formula>
      <formula>120</formula>
    </cfRule>
  </conditionalFormatting>
  <conditionalFormatting sqref="BA92">
    <cfRule type="cellIs" dxfId="93" priority="82" operator="between">
      <formula>80</formula>
      <formula>120</formula>
    </cfRule>
  </conditionalFormatting>
  <conditionalFormatting sqref="AV93 BA93">
    <cfRule type="cellIs" dxfId="92" priority="81" operator="between">
      <formula>80</formula>
      <formula>120</formula>
    </cfRule>
  </conditionalFormatting>
  <conditionalFormatting sqref="AW93 AR93:AU93 AK93 AY93:AZ93">
    <cfRule type="cellIs" dxfId="91" priority="80" operator="greaterThan">
      <formula>20</formula>
    </cfRule>
  </conditionalFormatting>
  <conditionalFormatting sqref="AL93:AM93">
    <cfRule type="cellIs" dxfId="90" priority="79" operator="between">
      <formula>80</formula>
      <formula>120</formula>
    </cfRule>
  </conditionalFormatting>
  <conditionalFormatting sqref="AV93">
    <cfRule type="cellIs" dxfId="89" priority="78" operator="between">
      <formula>80</formula>
      <formula>120</formula>
    </cfRule>
  </conditionalFormatting>
  <conditionalFormatting sqref="BA93">
    <cfRule type="cellIs" dxfId="88" priority="77" operator="between">
      <formula>80</formula>
      <formula>120</formula>
    </cfRule>
  </conditionalFormatting>
  <conditionalFormatting sqref="AK92 AR92:AS92 AW92 AZ92 AU92">
    <cfRule type="cellIs" dxfId="87" priority="76" operator="greaterThan">
      <formula>20</formula>
    </cfRule>
  </conditionalFormatting>
  <conditionalFormatting sqref="AL92:AM92 AV92 BA92">
    <cfRule type="cellIs" dxfId="86" priority="75" operator="between">
      <formula>80</formula>
      <formula>120</formula>
    </cfRule>
  </conditionalFormatting>
  <conditionalFormatting sqref="AV93 BA93">
    <cfRule type="cellIs" dxfId="85" priority="74" operator="between">
      <formula>80</formula>
      <formula>120</formula>
    </cfRule>
  </conditionalFormatting>
  <conditionalFormatting sqref="AW93 AR93:AU93 AK93 AY93:AZ93">
    <cfRule type="cellIs" dxfId="84" priority="73" operator="greaterThan">
      <formula>20</formula>
    </cfRule>
  </conditionalFormatting>
  <conditionalFormatting sqref="AL93:AM93">
    <cfRule type="cellIs" dxfId="83" priority="72" operator="between">
      <formula>80</formula>
      <formula>120</formula>
    </cfRule>
  </conditionalFormatting>
  <conditionalFormatting sqref="AV93">
    <cfRule type="cellIs" dxfId="82" priority="71" operator="between">
      <formula>80</formula>
      <formula>120</formula>
    </cfRule>
  </conditionalFormatting>
  <conditionalFormatting sqref="BA93">
    <cfRule type="cellIs" dxfId="81" priority="70" operator="between">
      <formula>80</formula>
      <formula>120</formula>
    </cfRule>
  </conditionalFormatting>
  <conditionalFormatting sqref="AK92 AR92:AS92 AW92 AZ92 AU92">
    <cfRule type="cellIs" dxfId="80" priority="69" operator="greaterThan">
      <formula>20</formula>
    </cfRule>
  </conditionalFormatting>
  <conditionalFormatting sqref="AL92:AM92 AV92 BA92">
    <cfRule type="cellIs" dxfId="79" priority="68" operator="between">
      <formula>80</formula>
      <formula>120</formula>
    </cfRule>
  </conditionalFormatting>
  <conditionalFormatting sqref="AK92 AR92:AS92 AW92 AZ92 AU92">
    <cfRule type="cellIs" dxfId="78" priority="67" operator="greaterThan">
      <formula>20</formula>
    </cfRule>
  </conditionalFormatting>
  <conditionalFormatting sqref="AL92:AM92 AV92 BA92">
    <cfRule type="cellIs" dxfId="77" priority="66" operator="between">
      <formula>80</formula>
      <formula>120</formula>
    </cfRule>
  </conditionalFormatting>
  <conditionalFormatting sqref="AK93 AR93:AU93 AW93 AY93:AZ93">
    <cfRule type="cellIs" dxfId="76" priority="65" operator="greaterThan">
      <formula>20</formula>
    </cfRule>
  </conditionalFormatting>
  <conditionalFormatting sqref="AL93:AM93 AV93 BA93">
    <cfRule type="cellIs" dxfId="75" priority="64" operator="between">
      <formula>80</formula>
      <formula>120</formula>
    </cfRule>
  </conditionalFormatting>
  <conditionalFormatting sqref="AV93 BA93">
    <cfRule type="cellIs" dxfId="74" priority="63" operator="between">
      <formula>80</formula>
      <formula>120</formula>
    </cfRule>
  </conditionalFormatting>
  <conditionalFormatting sqref="AW93 AR93:AU93 AK93 AY93:AZ93">
    <cfRule type="cellIs" dxfId="73" priority="62" operator="greaterThan">
      <formula>20</formula>
    </cfRule>
  </conditionalFormatting>
  <conditionalFormatting sqref="AL93:AM93">
    <cfRule type="cellIs" dxfId="72" priority="61" operator="between">
      <formula>80</formula>
      <formula>120</formula>
    </cfRule>
  </conditionalFormatting>
  <conditionalFormatting sqref="AV93">
    <cfRule type="cellIs" dxfId="71" priority="60" operator="between">
      <formula>80</formula>
      <formula>120</formula>
    </cfRule>
  </conditionalFormatting>
  <conditionalFormatting sqref="BA93">
    <cfRule type="cellIs" dxfId="70" priority="59" operator="between">
      <formula>80</formula>
      <formula>120</formula>
    </cfRule>
  </conditionalFormatting>
  <conditionalFormatting sqref="AK92 AR92:AS92 AW92 AZ92 AU92">
    <cfRule type="cellIs" dxfId="69" priority="58" operator="greaterThan">
      <formula>20</formula>
    </cfRule>
  </conditionalFormatting>
  <conditionalFormatting sqref="AL92:AM92 AV92 BA92">
    <cfRule type="cellIs" dxfId="68" priority="57" operator="between">
      <formula>80</formula>
      <formula>120</formula>
    </cfRule>
  </conditionalFormatting>
  <conditionalFormatting sqref="AK93 AR93:AU93 AW93 AY93:AZ93">
    <cfRule type="cellIs" dxfId="67" priority="54" operator="greaterThan">
      <formula>20</formula>
    </cfRule>
  </conditionalFormatting>
  <conditionalFormatting sqref="AL93:AM93 AV93 BA93">
    <cfRule type="cellIs" dxfId="66" priority="53" operator="between">
      <formula>80</formula>
      <formula>120</formula>
    </cfRule>
  </conditionalFormatting>
  <conditionalFormatting sqref="AK92 AR92:AS92 AW92 AZ92 AU92">
    <cfRule type="cellIs" dxfId="65" priority="56" operator="greaterThan">
      <formula>20</formula>
    </cfRule>
  </conditionalFormatting>
  <conditionalFormatting sqref="AL92:AM92 AV92 BA92">
    <cfRule type="cellIs" dxfId="64" priority="55" operator="between">
      <formula>80</formula>
      <formula>120</formula>
    </cfRule>
  </conditionalFormatting>
  <conditionalFormatting sqref="AK92 AR92:AS92 AW92 AZ92 AU92">
    <cfRule type="cellIs" dxfId="63" priority="52" operator="greaterThan">
      <formula>20</formula>
    </cfRule>
  </conditionalFormatting>
  <conditionalFormatting sqref="AL92:AM92 AV92 BA92">
    <cfRule type="cellIs" dxfId="62" priority="51" operator="between">
      <formula>80</formula>
      <formula>120</formula>
    </cfRule>
  </conditionalFormatting>
  <conditionalFormatting sqref="AK93 AR93:AU93 AW93 AY93:AZ93">
    <cfRule type="cellIs" dxfId="61" priority="50" operator="greaterThan">
      <formula>20</formula>
    </cfRule>
  </conditionalFormatting>
  <conditionalFormatting sqref="AL93:AM93 AV93 BA93">
    <cfRule type="cellIs" dxfId="60" priority="49" operator="between">
      <formula>80</formula>
      <formula>120</formula>
    </cfRule>
  </conditionalFormatting>
  <conditionalFormatting sqref="AK93 AR93:AU93 AW93 AY93:AZ93">
    <cfRule type="cellIs" dxfId="59" priority="48" operator="greaterThan">
      <formula>20</formula>
    </cfRule>
  </conditionalFormatting>
  <conditionalFormatting sqref="AL93:AM93 AV93 BA93">
    <cfRule type="cellIs" dxfId="58" priority="47" operator="between">
      <formula>80</formula>
      <formula>120</formula>
    </cfRule>
  </conditionalFormatting>
  <conditionalFormatting sqref="AK92 AR92:AS92 AW92 AZ92 AU92">
    <cfRule type="cellIs" dxfId="57" priority="46" operator="greaterThan">
      <formula>20</formula>
    </cfRule>
  </conditionalFormatting>
  <conditionalFormatting sqref="AL92:AM92 AV92 BA92">
    <cfRule type="cellIs" dxfId="56" priority="45" operator="between">
      <formula>80</formula>
      <formula>120</formula>
    </cfRule>
  </conditionalFormatting>
  <conditionalFormatting sqref="AJ93">
    <cfRule type="cellIs" dxfId="55" priority="44" operator="greaterThan">
      <formula>20</formula>
    </cfRule>
  </conditionalFormatting>
  <conditionalFormatting sqref="AQ92">
    <cfRule type="cellIs" dxfId="54" priority="43" operator="between">
      <formula>80</formula>
      <formula>120</formula>
    </cfRule>
  </conditionalFormatting>
  <conditionalFormatting sqref="AN92 AP92">
    <cfRule type="cellIs" dxfId="53" priority="42" operator="greaterThan">
      <formula>20</formula>
    </cfRule>
  </conditionalFormatting>
  <conditionalFormatting sqref="AQ92">
    <cfRule type="cellIs" dxfId="52" priority="41" operator="between">
      <formula>80</formula>
      <formula>120</formula>
    </cfRule>
  </conditionalFormatting>
  <conditionalFormatting sqref="AQ93">
    <cfRule type="cellIs" dxfId="51" priority="40" operator="between">
      <formula>80</formula>
      <formula>120</formula>
    </cfRule>
  </conditionalFormatting>
  <conditionalFormatting sqref="AN93:AP93">
    <cfRule type="cellIs" dxfId="50" priority="39" operator="greaterThan">
      <formula>20</formula>
    </cfRule>
  </conditionalFormatting>
  <conditionalFormatting sqref="AQ93">
    <cfRule type="cellIs" dxfId="49" priority="38" operator="between">
      <formula>80</formula>
      <formula>120</formula>
    </cfRule>
  </conditionalFormatting>
  <conditionalFormatting sqref="AN92 AP92">
    <cfRule type="cellIs" dxfId="48" priority="37" operator="greaterThan">
      <formula>20</formula>
    </cfRule>
  </conditionalFormatting>
  <conditionalFormatting sqref="AQ92">
    <cfRule type="cellIs" dxfId="47" priority="36" operator="between">
      <formula>80</formula>
      <formula>120</formula>
    </cfRule>
  </conditionalFormatting>
  <conditionalFormatting sqref="AQ93">
    <cfRule type="cellIs" dxfId="46" priority="35" operator="between">
      <formula>80</formula>
      <formula>120</formula>
    </cfRule>
  </conditionalFormatting>
  <conditionalFormatting sqref="AN93:AP93">
    <cfRule type="cellIs" dxfId="45" priority="34" operator="greaterThan">
      <formula>20</formula>
    </cfRule>
  </conditionalFormatting>
  <conditionalFormatting sqref="AQ93">
    <cfRule type="cellIs" dxfId="44" priority="33" operator="between">
      <formula>80</formula>
      <formula>120</formula>
    </cfRule>
  </conditionalFormatting>
  <conditionalFormatting sqref="AN92 AP92">
    <cfRule type="cellIs" dxfId="43" priority="32" operator="greaterThan">
      <formula>20</formula>
    </cfRule>
  </conditionalFormatting>
  <conditionalFormatting sqref="AQ92">
    <cfRule type="cellIs" dxfId="42" priority="31" operator="between">
      <formula>80</formula>
      <formula>120</formula>
    </cfRule>
  </conditionalFormatting>
  <conditionalFormatting sqref="AN92 AP92">
    <cfRule type="cellIs" dxfId="41" priority="30" operator="greaterThan">
      <formula>20</formula>
    </cfRule>
  </conditionalFormatting>
  <conditionalFormatting sqref="AQ92">
    <cfRule type="cellIs" dxfId="40" priority="29" operator="between">
      <formula>80</formula>
      <formula>120</formula>
    </cfRule>
  </conditionalFormatting>
  <conditionalFormatting sqref="AN93:AP93">
    <cfRule type="cellIs" dxfId="39" priority="28" operator="greaterThan">
      <formula>20</formula>
    </cfRule>
  </conditionalFormatting>
  <conditionalFormatting sqref="AQ93">
    <cfRule type="cellIs" dxfId="38" priority="27" operator="between">
      <formula>80</formula>
      <formula>120</formula>
    </cfRule>
  </conditionalFormatting>
  <conditionalFormatting sqref="AQ93">
    <cfRule type="cellIs" dxfId="37" priority="26" operator="between">
      <formula>80</formula>
      <formula>120</formula>
    </cfRule>
  </conditionalFormatting>
  <conditionalFormatting sqref="AN93:AP93">
    <cfRule type="cellIs" dxfId="36" priority="25" operator="greaterThan">
      <formula>20</formula>
    </cfRule>
  </conditionalFormatting>
  <conditionalFormatting sqref="AQ93">
    <cfRule type="cellIs" dxfId="35" priority="24" operator="between">
      <formula>80</formula>
      <formula>120</formula>
    </cfRule>
  </conditionalFormatting>
  <conditionalFormatting sqref="AN92 AP92">
    <cfRule type="cellIs" dxfId="34" priority="23" operator="greaterThan">
      <formula>20</formula>
    </cfRule>
  </conditionalFormatting>
  <conditionalFormatting sqref="AQ92">
    <cfRule type="cellIs" dxfId="33" priority="22" operator="between">
      <formula>80</formula>
      <formula>120</formula>
    </cfRule>
  </conditionalFormatting>
  <conditionalFormatting sqref="AN93:AP93">
    <cfRule type="cellIs" dxfId="32" priority="19" operator="greaterThan">
      <formula>20</formula>
    </cfRule>
  </conditionalFormatting>
  <conditionalFormatting sqref="AQ93">
    <cfRule type="cellIs" dxfId="31" priority="18" operator="between">
      <formula>80</formula>
      <formula>120</formula>
    </cfRule>
  </conditionalFormatting>
  <conditionalFormatting sqref="AN92 AP92">
    <cfRule type="cellIs" dxfId="30" priority="21" operator="greaterThan">
      <formula>20</formula>
    </cfRule>
  </conditionalFormatting>
  <conditionalFormatting sqref="AQ92">
    <cfRule type="cellIs" dxfId="29" priority="20" operator="between">
      <formula>80</formula>
      <formula>120</formula>
    </cfRule>
  </conditionalFormatting>
  <conditionalFormatting sqref="AN92 AP92">
    <cfRule type="cellIs" dxfId="28" priority="17" operator="greaterThan">
      <formula>20</formula>
    </cfRule>
  </conditionalFormatting>
  <conditionalFormatting sqref="AQ92">
    <cfRule type="cellIs" dxfId="27" priority="16" operator="between">
      <formula>80</formula>
      <formula>120</formula>
    </cfRule>
  </conditionalFormatting>
  <conditionalFormatting sqref="AN93:AP93">
    <cfRule type="cellIs" dxfId="26" priority="15" operator="greaterThan">
      <formula>20</formula>
    </cfRule>
  </conditionalFormatting>
  <conditionalFormatting sqref="AQ93">
    <cfRule type="cellIs" dxfId="25" priority="14" operator="between">
      <formula>80</formula>
      <formula>120</formula>
    </cfRule>
  </conditionalFormatting>
  <conditionalFormatting sqref="AN93:AP93">
    <cfRule type="cellIs" dxfId="24" priority="13" operator="greaterThan">
      <formula>20</formula>
    </cfRule>
  </conditionalFormatting>
  <conditionalFormatting sqref="AQ93">
    <cfRule type="cellIs" dxfId="23" priority="12" operator="between">
      <formula>80</formula>
      <formula>120</formula>
    </cfRule>
  </conditionalFormatting>
  <conditionalFormatting sqref="AN92 AP92">
    <cfRule type="cellIs" dxfId="22" priority="11" operator="greaterThan">
      <formula>20</formula>
    </cfRule>
  </conditionalFormatting>
  <conditionalFormatting sqref="AQ92">
    <cfRule type="cellIs" dxfId="21" priority="10" operator="between">
      <formula>80</formula>
      <formula>120</formula>
    </cfRule>
  </conditionalFormatting>
  <conditionalFormatting sqref="AJ92">
    <cfRule type="cellIs" dxfId="20" priority="9" operator="greaterThan">
      <formula>20</formula>
    </cfRule>
  </conditionalFormatting>
  <conditionalFormatting sqref="AJ232">
    <cfRule type="cellIs" dxfId="19" priority="8" operator="greaterThan">
      <formula>20</formula>
    </cfRule>
  </conditionalFormatting>
  <conditionalFormatting sqref="AO232">
    <cfRule type="cellIs" dxfId="18" priority="7" operator="greaterThan">
      <formula>20</formula>
    </cfRule>
  </conditionalFormatting>
  <conditionalFormatting sqref="AT232">
    <cfRule type="cellIs" dxfId="17" priority="6" operator="greaterThan">
      <formula>20</formula>
    </cfRule>
  </conditionalFormatting>
  <conditionalFormatting sqref="AY232">
    <cfRule type="cellIs" dxfId="16" priority="5" operator="greaterThan">
      <formula>20</formula>
    </cfRule>
  </conditionalFormatting>
  <conditionalFormatting sqref="AJ235">
    <cfRule type="cellIs" dxfId="15" priority="4" operator="greaterThan">
      <formula>20</formula>
    </cfRule>
  </conditionalFormatting>
  <conditionalFormatting sqref="AO235">
    <cfRule type="cellIs" dxfId="14" priority="3" operator="greaterThan">
      <formula>20</formula>
    </cfRule>
  </conditionalFormatting>
  <conditionalFormatting sqref="AT235">
    <cfRule type="cellIs" dxfId="13" priority="2" operator="greaterThan">
      <formula>20</formula>
    </cfRule>
  </conditionalFormatting>
  <conditionalFormatting sqref="AY235">
    <cfRule type="cellIs" dxfId="12" priority="1" operator="greaterThan">
      <formula>20</formula>
    </cfRule>
  </conditionalFormatting>
  <printOptions gridLines="1"/>
  <pageMargins left="0.7" right="0.7" top="0.75" bottom="0.75" header="0.3" footer="0.3"/>
  <pageSetup scale="3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9:DT119"/>
  <sheetViews>
    <sheetView topLeftCell="AG79" zoomScale="85" zoomScaleNormal="85" workbookViewId="0">
      <selection activeCell="BW104" sqref="BW104"/>
    </sheetView>
  </sheetViews>
  <sheetFormatPr baseColWidth="10" defaultColWidth="8.83203125" defaultRowHeight="16"/>
  <cols>
    <col min="1" max="1" width="14.33203125" style="6" customWidth="1"/>
    <col min="2" max="2" width="9.33203125" style="14" customWidth="1"/>
    <col min="3" max="3" width="23.5" style="6" customWidth="1"/>
    <col min="4" max="4" width="14.5" style="6" customWidth="1"/>
    <col min="5" max="5" width="21.1640625" style="6" customWidth="1"/>
    <col min="6" max="6" width="6.5" style="6" customWidth="1"/>
    <col min="7" max="7" width="8.33203125" style="6" customWidth="1"/>
    <col min="8" max="8" width="6.6640625" style="6" customWidth="1"/>
    <col min="9" max="9" width="9.1640625" style="6" customWidth="1"/>
    <col min="10" max="10" width="7" style="6" customWidth="1"/>
    <col min="11" max="11" width="8.6640625" style="6" customWidth="1"/>
    <col min="12" max="12" width="13.33203125" style="18" customWidth="1"/>
    <col min="13" max="13" width="7.33203125" style="18" customWidth="1"/>
    <col min="14" max="14" width="6" style="6" customWidth="1"/>
    <col min="15" max="15" width="12" style="8" bestFit="1" customWidth="1"/>
    <col min="16" max="16" width="9.33203125" style="8" bestFit="1" customWidth="1"/>
    <col min="17" max="17" width="7.1640625" style="8" customWidth="1"/>
    <col min="18" max="20" width="9.33203125" style="8" bestFit="1" customWidth="1"/>
    <col min="21" max="21" width="9.6640625" style="8" bestFit="1" customWidth="1"/>
    <col min="22" max="22" width="10.83203125" style="8" bestFit="1" customWidth="1"/>
    <col min="23" max="23" width="9.33203125" style="8" bestFit="1" customWidth="1"/>
    <col min="24" max="24" width="19.83203125" style="8" customWidth="1"/>
    <col min="25" max="25" width="13.6640625" style="11" customWidth="1"/>
    <col min="26" max="26" width="11.6640625" style="11" customWidth="1"/>
    <col min="27" max="27" width="16.6640625" style="8" customWidth="1"/>
    <col min="29" max="29" width="8.6640625" style="6"/>
    <col min="30" max="30" width="10.1640625" style="6" customWidth="1"/>
    <col min="31" max="60" width="8.6640625" style="6"/>
    <col min="61" max="76" width="8.6640625" style="15"/>
    <col min="78" max="265" width="8.6640625" style="15"/>
    <col min="266" max="266" width="24.83203125" style="15" customWidth="1"/>
    <col min="267" max="267" width="13.5" style="15" customWidth="1"/>
    <col min="268" max="268" width="8.6640625" style="15"/>
    <col min="269" max="269" width="6.6640625" style="15" customWidth="1"/>
    <col min="270" max="270" width="6.5" style="15" customWidth="1"/>
    <col min="271" max="271" width="8.33203125" style="15" customWidth="1"/>
    <col min="272" max="272" width="6.6640625" style="15" customWidth="1"/>
    <col min="273" max="273" width="4.83203125" style="15" customWidth="1"/>
    <col min="274" max="275" width="5" style="15" customWidth="1"/>
    <col min="276" max="276" width="8.6640625" style="15"/>
    <col min="277" max="277" width="10.5" style="15" customWidth="1"/>
    <col min="278" max="278" width="3.83203125" style="15" customWidth="1"/>
    <col min="279" max="280" width="8.6640625" style="15"/>
    <col min="281" max="281" width="3.6640625" style="15" customWidth="1"/>
    <col min="282" max="521" width="8.6640625" style="15"/>
    <col min="522" max="522" width="24.83203125" style="15" customWidth="1"/>
    <col min="523" max="523" width="13.5" style="15" customWidth="1"/>
    <col min="524" max="524" width="8.6640625" style="15"/>
    <col min="525" max="525" width="6.6640625" style="15" customWidth="1"/>
    <col min="526" max="526" width="6.5" style="15" customWidth="1"/>
    <col min="527" max="527" width="8.33203125" style="15" customWidth="1"/>
    <col min="528" max="528" width="6.6640625" style="15" customWidth="1"/>
    <col min="529" max="529" width="4.83203125" style="15" customWidth="1"/>
    <col min="530" max="531" width="5" style="15" customWidth="1"/>
    <col min="532" max="532" width="8.6640625" style="15"/>
    <col min="533" max="533" width="10.5" style="15" customWidth="1"/>
    <col min="534" max="534" width="3.83203125" style="15" customWidth="1"/>
    <col min="535" max="536" width="8.6640625" style="15"/>
    <col min="537" max="537" width="3.6640625" style="15" customWidth="1"/>
    <col min="538" max="777" width="8.6640625" style="15"/>
    <col min="778" max="778" width="24.83203125" style="15" customWidth="1"/>
    <col min="779" max="779" width="13.5" style="15" customWidth="1"/>
    <col min="780" max="780" width="8.6640625" style="15"/>
    <col min="781" max="781" width="6.6640625" style="15" customWidth="1"/>
    <col min="782" max="782" width="6.5" style="15" customWidth="1"/>
    <col min="783" max="783" width="8.33203125" style="15" customWidth="1"/>
    <col min="784" max="784" width="6.6640625" style="15" customWidth="1"/>
    <col min="785" max="785" width="4.83203125" style="15" customWidth="1"/>
    <col min="786" max="787" width="5" style="15" customWidth="1"/>
    <col min="788" max="788" width="8.6640625" style="15"/>
    <col min="789" max="789" width="10.5" style="15" customWidth="1"/>
    <col min="790" max="790" width="3.83203125" style="15" customWidth="1"/>
    <col min="791" max="792" width="8.6640625" style="15"/>
    <col min="793" max="793" width="3.6640625" style="15" customWidth="1"/>
    <col min="794" max="1033" width="8.6640625" style="15"/>
    <col min="1034" max="1034" width="24.83203125" style="15" customWidth="1"/>
    <col min="1035" max="1035" width="13.5" style="15" customWidth="1"/>
    <col min="1036" max="1036" width="8.6640625" style="15"/>
    <col min="1037" max="1037" width="6.6640625" style="15" customWidth="1"/>
    <col min="1038" max="1038" width="6.5" style="15" customWidth="1"/>
    <col min="1039" max="1039" width="8.33203125" style="15" customWidth="1"/>
    <col min="1040" max="1040" width="6.6640625" style="15" customWidth="1"/>
    <col min="1041" max="1041" width="4.83203125" style="15" customWidth="1"/>
    <col min="1042" max="1043" width="5" style="15" customWidth="1"/>
    <col min="1044" max="1044" width="8.6640625" style="15"/>
    <col min="1045" max="1045" width="10.5" style="15" customWidth="1"/>
    <col min="1046" max="1046" width="3.83203125" style="15" customWidth="1"/>
    <col min="1047" max="1048" width="8.6640625" style="15"/>
    <col min="1049" max="1049" width="3.6640625" style="15" customWidth="1"/>
    <col min="1050" max="1289" width="8.6640625" style="15"/>
    <col min="1290" max="1290" width="24.83203125" style="15" customWidth="1"/>
    <col min="1291" max="1291" width="13.5" style="15" customWidth="1"/>
    <col min="1292" max="1292" width="8.6640625" style="15"/>
    <col min="1293" max="1293" width="6.6640625" style="15" customWidth="1"/>
    <col min="1294" max="1294" width="6.5" style="15" customWidth="1"/>
    <col min="1295" max="1295" width="8.33203125" style="15" customWidth="1"/>
    <col min="1296" max="1296" width="6.6640625" style="15" customWidth="1"/>
    <col min="1297" max="1297" width="4.83203125" style="15" customWidth="1"/>
    <col min="1298" max="1299" width="5" style="15" customWidth="1"/>
    <col min="1300" max="1300" width="8.6640625" style="15"/>
    <col min="1301" max="1301" width="10.5" style="15" customWidth="1"/>
    <col min="1302" max="1302" width="3.83203125" style="15" customWidth="1"/>
    <col min="1303" max="1304" width="8.6640625" style="15"/>
    <col min="1305" max="1305" width="3.6640625" style="15" customWidth="1"/>
    <col min="1306" max="1545" width="8.6640625" style="15"/>
    <col min="1546" max="1546" width="24.83203125" style="15" customWidth="1"/>
    <col min="1547" max="1547" width="13.5" style="15" customWidth="1"/>
    <col min="1548" max="1548" width="8.6640625" style="15"/>
    <col min="1549" max="1549" width="6.6640625" style="15" customWidth="1"/>
    <col min="1550" max="1550" width="6.5" style="15" customWidth="1"/>
    <col min="1551" max="1551" width="8.33203125" style="15" customWidth="1"/>
    <col min="1552" max="1552" width="6.6640625" style="15" customWidth="1"/>
    <col min="1553" max="1553" width="4.83203125" style="15" customWidth="1"/>
    <col min="1554" max="1555" width="5" style="15" customWidth="1"/>
    <col min="1556" max="1556" width="8.6640625" style="15"/>
    <col min="1557" max="1557" width="10.5" style="15" customWidth="1"/>
    <col min="1558" max="1558" width="3.83203125" style="15" customWidth="1"/>
    <col min="1559" max="1560" width="8.6640625" style="15"/>
    <col min="1561" max="1561" width="3.6640625" style="15" customWidth="1"/>
    <col min="1562" max="1801" width="8.6640625" style="15"/>
    <col min="1802" max="1802" width="24.83203125" style="15" customWidth="1"/>
    <col min="1803" max="1803" width="13.5" style="15" customWidth="1"/>
    <col min="1804" max="1804" width="8.6640625" style="15"/>
    <col min="1805" max="1805" width="6.6640625" style="15" customWidth="1"/>
    <col min="1806" max="1806" width="6.5" style="15" customWidth="1"/>
    <col min="1807" max="1807" width="8.33203125" style="15" customWidth="1"/>
    <col min="1808" max="1808" width="6.6640625" style="15" customWidth="1"/>
    <col min="1809" max="1809" width="4.83203125" style="15" customWidth="1"/>
    <col min="1810" max="1811" width="5" style="15" customWidth="1"/>
    <col min="1812" max="1812" width="8.6640625" style="15"/>
    <col min="1813" max="1813" width="10.5" style="15" customWidth="1"/>
    <col min="1814" max="1814" width="3.83203125" style="15" customWidth="1"/>
    <col min="1815" max="1816" width="8.6640625" style="15"/>
    <col min="1817" max="1817" width="3.6640625" style="15" customWidth="1"/>
    <col min="1818" max="2057" width="8.6640625" style="15"/>
    <col min="2058" max="2058" width="24.83203125" style="15" customWidth="1"/>
    <col min="2059" max="2059" width="13.5" style="15" customWidth="1"/>
    <col min="2060" max="2060" width="8.6640625" style="15"/>
    <col min="2061" max="2061" width="6.6640625" style="15" customWidth="1"/>
    <col min="2062" max="2062" width="6.5" style="15" customWidth="1"/>
    <col min="2063" max="2063" width="8.33203125" style="15" customWidth="1"/>
    <col min="2064" max="2064" width="6.6640625" style="15" customWidth="1"/>
    <col min="2065" max="2065" width="4.83203125" style="15" customWidth="1"/>
    <col min="2066" max="2067" width="5" style="15" customWidth="1"/>
    <col min="2068" max="2068" width="8.6640625" style="15"/>
    <col min="2069" max="2069" width="10.5" style="15" customWidth="1"/>
    <col min="2070" max="2070" width="3.83203125" style="15" customWidth="1"/>
    <col min="2071" max="2072" width="8.6640625" style="15"/>
    <col min="2073" max="2073" width="3.6640625" style="15" customWidth="1"/>
    <col min="2074" max="2313" width="8.6640625" style="15"/>
    <col min="2314" max="2314" width="24.83203125" style="15" customWidth="1"/>
    <col min="2315" max="2315" width="13.5" style="15" customWidth="1"/>
    <col min="2316" max="2316" width="8.6640625" style="15"/>
    <col min="2317" max="2317" width="6.6640625" style="15" customWidth="1"/>
    <col min="2318" max="2318" width="6.5" style="15" customWidth="1"/>
    <col min="2319" max="2319" width="8.33203125" style="15" customWidth="1"/>
    <col min="2320" max="2320" width="6.6640625" style="15" customWidth="1"/>
    <col min="2321" max="2321" width="4.83203125" style="15" customWidth="1"/>
    <col min="2322" max="2323" width="5" style="15" customWidth="1"/>
    <col min="2324" max="2324" width="8.6640625" style="15"/>
    <col min="2325" max="2325" width="10.5" style="15" customWidth="1"/>
    <col min="2326" max="2326" width="3.83203125" style="15" customWidth="1"/>
    <col min="2327" max="2328" width="8.6640625" style="15"/>
    <col min="2329" max="2329" width="3.6640625" style="15" customWidth="1"/>
    <col min="2330" max="2569" width="8.6640625" style="15"/>
    <col min="2570" max="2570" width="24.83203125" style="15" customWidth="1"/>
    <col min="2571" max="2571" width="13.5" style="15" customWidth="1"/>
    <col min="2572" max="2572" width="8.6640625" style="15"/>
    <col min="2573" max="2573" width="6.6640625" style="15" customWidth="1"/>
    <col min="2574" max="2574" width="6.5" style="15" customWidth="1"/>
    <col min="2575" max="2575" width="8.33203125" style="15" customWidth="1"/>
    <col min="2576" max="2576" width="6.6640625" style="15" customWidth="1"/>
    <col min="2577" max="2577" width="4.83203125" style="15" customWidth="1"/>
    <col min="2578" max="2579" width="5" style="15" customWidth="1"/>
    <col min="2580" max="2580" width="8.6640625" style="15"/>
    <col min="2581" max="2581" width="10.5" style="15" customWidth="1"/>
    <col min="2582" max="2582" width="3.83203125" style="15" customWidth="1"/>
    <col min="2583" max="2584" width="8.6640625" style="15"/>
    <col min="2585" max="2585" width="3.6640625" style="15" customWidth="1"/>
    <col min="2586" max="2825" width="8.6640625" style="15"/>
    <col min="2826" max="2826" width="24.83203125" style="15" customWidth="1"/>
    <col min="2827" max="2827" width="13.5" style="15" customWidth="1"/>
    <col min="2828" max="2828" width="8.6640625" style="15"/>
    <col min="2829" max="2829" width="6.6640625" style="15" customWidth="1"/>
    <col min="2830" max="2830" width="6.5" style="15" customWidth="1"/>
    <col min="2831" max="2831" width="8.33203125" style="15" customWidth="1"/>
    <col min="2832" max="2832" width="6.6640625" style="15" customWidth="1"/>
    <col min="2833" max="2833" width="4.83203125" style="15" customWidth="1"/>
    <col min="2834" max="2835" width="5" style="15" customWidth="1"/>
    <col min="2836" max="2836" width="8.6640625" style="15"/>
    <col min="2837" max="2837" width="10.5" style="15" customWidth="1"/>
    <col min="2838" max="2838" width="3.83203125" style="15" customWidth="1"/>
    <col min="2839" max="2840" width="8.6640625" style="15"/>
    <col min="2841" max="2841" width="3.6640625" style="15" customWidth="1"/>
    <col min="2842" max="3081" width="8.6640625" style="15"/>
    <col min="3082" max="3082" width="24.83203125" style="15" customWidth="1"/>
    <col min="3083" max="3083" width="13.5" style="15" customWidth="1"/>
    <col min="3084" max="3084" width="8.6640625" style="15"/>
    <col min="3085" max="3085" width="6.6640625" style="15" customWidth="1"/>
    <col min="3086" max="3086" width="6.5" style="15" customWidth="1"/>
    <col min="3087" max="3087" width="8.33203125" style="15" customWidth="1"/>
    <col min="3088" max="3088" width="6.6640625" style="15" customWidth="1"/>
    <col min="3089" max="3089" width="4.83203125" style="15" customWidth="1"/>
    <col min="3090" max="3091" width="5" style="15" customWidth="1"/>
    <col min="3092" max="3092" width="8.6640625" style="15"/>
    <col min="3093" max="3093" width="10.5" style="15" customWidth="1"/>
    <col min="3094" max="3094" width="3.83203125" style="15" customWidth="1"/>
    <col min="3095" max="3096" width="8.6640625" style="15"/>
    <col min="3097" max="3097" width="3.6640625" style="15" customWidth="1"/>
    <col min="3098" max="3337" width="8.6640625" style="15"/>
    <col min="3338" max="3338" width="24.83203125" style="15" customWidth="1"/>
    <col min="3339" max="3339" width="13.5" style="15" customWidth="1"/>
    <col min="3340" max="3340" width="8.6640625" style="15"/>
    <col min="3341" max="3341" width="6.6640625" style="15" customWidth="1"/>
    <col min="3342" max="3342" width="6.5" style="15" customWidth="1"/>
    <col min="3343" max="3343" width="8.33203125" style="15" customWidth="1"/>
    <col min="3344" max="3344" width="6.6640625" style="15" customWidth="1"/>
    <col min="3345" max="3345" width="4.83203125" style="15" customWidth="1"/>
    <col min="3346" max="3347" width="5" style="15" customWidth="1"/>
    <col min="3348" max="3348" width="8.6640625" style="15"/>
    <col min="3349" max="3349" width="10.5" style="15" customWidth="1"/>
    <col min="3350" max="3350" width="3.83203125" style="15" customWidth="1"/>
    <col min="3351" max="3352" width="8.6640625" style="15"/>
    <col min="3353" max="3353" width="3.6640625" style="15" customWidth="1"/>
    <col min="3354" max="3593" width="8.6640625" style="15"/>
    <col min="3594" max="3594" width="24.83203125" style="15" customWidth="1"/>
    <col min="3595" max="3595" width="13.5" style="15" customWidth="1"/>
    <col min="3596" max="3596" width="8.6640625" style="15"/>
    <col min="3597" max="3597" width="6.6640625" style="15" customWidth="1"/>
    <col min="3598" max="3598" width="6.5" style="15" customWidth="1"/>
    <col min="3599" max="3599" width="8.33203125" style="15" customWidth="1"/>
    <col min="3600" max="3600" width="6.6640625" style="15" customWidth="1"/>
    <col min="3601" max="3601" width="4.83203125" style="15" customWidth="1"/>
    <col min="3602" max="3603" width="5" style="15" customWidth="1"/>
    <col min="3604" max="3604" width="8.6640625" style="15"/>
    <col min="3605" max="3605" width="10.5" style="15" customWidth="1"/>
    <col min="3606" max="3606" width="3.83203125" style="15" customWidth="1"/>
    <col min="3607" max="3608" width="8.6640625" style="15"/>
    <col min="3609" max="3609" width="3.6640625" style="15" customWidth="1"/>
    <col min="3610" max="3849" width="8.6640625" style="15"/>
    <col min="3850" max="3850" width="24.83203125" style="15" customWidth="1"/>
    <col min="3851" max="3851" width="13.5" style="15" customWidth="1"/>
    <col min="3852" max="3852" width="8.6640625" style="15"/>
    <col min="3853" max="3853" width="6.6640625" style="15" customWidth="1"/>
    <col min="3854" max="3854" width="6.5" style="15" customWidth="1"/>
    <col min="3855" max="3855" width="8.33203125" style="15" customWidth="1"/>
    <col min="3856" max="3856" width="6.6640625" style="15" customWidth="1"/>
    <col min="3857" max="3857" width="4.83203125" style="15" customWidth="1"/>
    <col min="3858" max="3859" width="5" style="15" customWidth="1"/>
    <col min="3860" max="3860" width="8.6640625" style="15"/>
    <col min="3861" max="3861" width="10.5" style="15" customWidth="1"/>
    <col min="3862" max="3862" width="3.83203125" style="15" customWidth="1"/>
    <col min="3863" max="3864" width="8.6640625" style="15"/>
    <col min="3865" max="3865" width="3.6640625" style="15" customWidth="1"/>
    <col min="3866" max="4105" width="8.6640625" style="15"/>
    <col min="4106" max="4106" width="24.83203125" style="15" customWidth="1"/>
    <col min="4107" max="4107" width="13.5" style="15" customWidth="1"/>
    <col min="4108" max="4108" width="8.6640625" style="15"/>
    <col min="4109" max="4109" width="6.6640625" style="15" customWidth="1"/>
    <col min="4110" max="4110" width="6.5" style="15" customWidth="1"/>
    <col min="4111" max="4111" width="8.33203125" style="15" customWidth="1"/>
    <col min="4112" max="4112" width="6.6640625" style="15" customWidth="1"/>
    <col min="4113" max="4113" width="4.83203125" style="15" customWidth="1"/>
    <col min="4114" max="4115" width="5" style="15" customWidth="1"/>
    <col min="4116" max="4116" width="8.6640625" style="15"/>
    <col min="4117" max="4117" width="10.5" style="15" customWidth="1"/>
    <col min="4118" max="4118" width="3.83203125" style="15" customWidth="1"/>
    <col min="4119" max="4120" width="8.6640625" style="15"/>
    <col min="4121" max="4121" width="3.6640625" style="15" customWidth="1"/>
    <col min="4122" max="4361" width="8.6640625" style="15"/>
    <col min="4362" max="4362" width="24.83203125" style="15" customWidth="1"/>
    <col min="4363" max="4363" width="13.5" style="15" customWidth="1"/>
    <col min="4364" max="4364" width="8.6640625" style="15"/>
    <col min="4365" max="4365" width="6.6640625" style="15" customWidth="1"/>
    <col min="4366" max="4366" width="6.5" style="15" customWidth="1"/>
    <col min="4367" max="4367" width="8.33203125" style="15" customWidth="1"/>
    <col min="4368" max="4368" width="6.6640625" style="15" customWidth="1"/>
    <col min="4369" max="4369" width="4.83203125" style="15" customWidth="1"/>
    <col min="4370" max="4371" width="5" style="15" customWidth="1"/>
    <col min="4372" max="4372" width="8.6640625" style="15"/>
    <col min="4373" max="4373" width="10.5" style="15" customWidth="1"/>
    <col min="4374" max="4374" width="3.83203125" style="15" customWidth="1"/>
    <col min="4375" max="4376" width="8.6640625" style="15"/>
    <col min="4377" max="4377" width="3.6640625" style="15" customWidth="1"/>
    <col min="4378" max="4617" width="8.6640625" style="15"/>
    <col min="4618" max="4618" width="24.83203125" style="15" customWidth="1"/>
    <col min="4619" max="4619" width="13.5" style="15" customWidth="1"/>
    <col min="4620" max="4620" width="8.6640625" style="15"/>
    <col min="4621" max="4621" width="6.6640625" style="15" customWidth="1"/>
    <col min="4622" max="4622" width="6.5" style="15" customWidth="1"/>
    <col min="4623" max="4623" width="8.33203125" style="15" customWidth="1"/>
    <col min="4624" max="4624" width="6.6640625" style="15" customWidth="1"/>
    <col min="4625" max="4625" width="4.83203125" style="15" customWidth="1"/>
    <col min="4626" max="4627" width="5" style="15" customWidth="1"/>
    <col min="4628" max="4628" width="8.6640625" style="15"/>
    <col min="4629" max="4629" width="10.5" style="15" customWidth="1"/>
    <col min="4630" max="4630" width="3.83203125" style="15" customWidth="1"/>
    <col min="4631" max="4632" width="8.6640625" style="15"/>
    <col min="4633" max="4633" width="3.6640625" style="15" customWidth="1"/>
    <col min="4634" max="4873" width="8.6640625" style="15"/>
    <col min="4874" max="4874" width="24.83203125" style="15" customWidth="1"/>
    <col min="4875" max="4875" width="13.5" style="15" customWidth="1"/>
    <col min="4876" max="4876" width="8.6640625" style="15"/>
    <col min="4877" max="4877" width="6.6640625" style="15" customWidth="1"/>
    <col min="4878" max="4878" width="6.5" style="15" customWidth="1"/>
    <col min="4879" max="4879" width="8.33203125" style="15" customWidth="1"/>
    <col min="4880" max="4880" width="6.6640625" style="15" customWidth="1"/>
    <col min="4881" max="4881" width="4.83203125" style="15" customWidth="1"/>
    <col min="4882" max="4883" width="5" style="15" customWidth="1"/>
    <col min="4884" max="4884" width="8.6640625" style="15"/>
    <col min="4885" max="4885" width="10.5" style="15" customWidth="1"/>
    <col min="4886" max="4886" width="3.83203125" style="15" customWidth="1"/>
    <col min="4887" max="4888" width="8.6640625" style="15"/>
    <col min="4889" max="4889" width="3.6640625" style="15" customWidth="1"/>
    <col min="4890" max="5129" width="8.6640625" style="15"/>
    <col min="5130" max="5130" width="24.83203125" style="15" customWidth="1"/>
    <col min="5131" max="5131" width="13.5" style="15" customWidth="1"/>
    <col min="5132" max="5132" width="8.6640625" style="15"/>
    <col min="5133" max="5133" width="6.6640625" style="15" customWidth="1"/>
    <col min="5134" max="5134" width="6.5" style="15" customWidth="1"/>
    <col min="5135" max="5135" width="8.33203125" style="15" customWidth="1"/>
    <col min="5136" max="5136" width="6.6640625" style="15" customWidth="1"/>
    <col min="5137" max="5137" width="4.83203125" style="15" customWidth="1"/>
    <col min="5138" max="5139" width="5" style="15" customWidth="1"/>
    <col min="5140" max="5140" width="8.6640625" style="15"/>
    <col min="5141" max="5141" width="10.5" style="15" customWidth="1"/>
    <col min="5142" max="5142" width="3.83203125" style="15" customWidth="1"/>
    <col min="5143" max="5144" width="8.6640625" style="15"/>
    <col min="5145" max="5145" width="3.6640625" style="15" customWidth="1"/>
    <col min="5146" max="5385" width="8.6640625" style="15"/>
    <col min="5386" max="5386" width="24.83203125" style="15" customWidth="1"/>
    <col min="5387" max="5387" width="13.5" style="15" customWidth="1"/>
    <col min="5388" max="5388" width="8.6640625" style="15"/>
    <col min="5389" max="5389" width="6.6640625" style="15" customWidth="1"/>
    <col min="5390" max="5390" width="6.5" style="15" customWidth="1"/>
    <col min="5391" max="5391" width="8.33203125" style="15" customWidth="1"/>
    <col min="5392" max="5392" width="6.6640625" style="15" customWidth="1"/>
    <col min="5393" max="5393" width="4.83203125" style="15" customWidth="1"/>
    <col min="5394" max="5395" width="5" style="15" customWidth="1"/>
    <col min="5396" max="5396" width="8.6640625" style="15"/>
    <col min="5397" max="5397" width="10.5" style="15" customWidth="1"/>
    <col min="5398" max="5398" width="3.83203125" style="15" customWidth="1"/>
    <col min="5399" max="5400" width="8.6640625" style="15"/>
    <col min="5401" max="5401" width="3.6640625" style="15" customWidth="1"/>
    <col min="5402" max="5641" width="8.6640625" style="15"/>
    <col min="5642" max="5642" width="24.83203125" style="15" customWidth="1"/>
    <col min="5643" max="5643" width="13.5" style="15" customWidth="1"/>
    <col min="5644" max="5644" width="8.6640625" style="15"/>
    <col min="5645" max="5645" width="6.6640625" style="15" customWidth="1"/>
    <col min="5646" max="5646" width="6.5" style="15" customWidth="1"/>
    <col min="5647" max="5647" width="8.33203125" style="15" customWidth="1"/>
    <col min="5648" max="5648" width="6.6640625" style="15" customWidth="1"/>
    <col min="5649" max="5649" width="4.83203125" style="15" customWidth="1"/>
    <col min="5650" max="5651" width="5" style="15" customWidth="1"/>
    <col min="5652" max="5652" width="8.6640625" style="15"/>
    <col min="5653" max="5653" width="10.5" style="15" customWidth="1"/>
    <col min="5654" max="5654" width="3.83203125" style="15" customWidth="1"/>
    <col min="5655" max="5656" width="8.6640625" style="15"/>
    <col min="5657" max="5657" width="3.6640625" style="15" customWidth="1"/>
    <col min="5658" max="5897" width="8.6640625" style="15"/>
    <col min="5898" max="5898" width="24.83203125" style="15" customWidth="1"/>
    <col min="5899" max="5899" width="13.5" style="15" customWidth="1"/>
    <col min="5900" max="5900" width="8.6640625" style="15"/>
    <col min="5901" max="5901" width="6.6640625" style="15" customWidth="1"/>
    <col min="5902" max="5902" width="6.5" style="15" customWidth="1"/>
    <col min="5903" max="5903" width="8.33203125" style="15" customWidth="1"/>
    <col min="5904" max="5904" width="6.6640625" style="15" customWidth="1"/>
    <col min="5905" max="5905" width="4.83203125" style="15" customWidth="1"/>
    <col min="5906" max="5907" width="5" style="15" customWidth="1"/>
    <col min="5908" max="5908" width="8.6640625" style="15"/>
    <col min="5909" max="5909" width="10.5" style="15" customWidth="1"/>
    <col min="5910" max="5910" width="3.83203125" style="15" customWidth="1"/>
    <col min="5911" max="5912" width="8.6640625" style="15"/>
    <col min="5913" max="5913" width="3.6640625" style="15" customWidth="1"/>
    <col min="5914" max="6153" width="8.6640625" style="15"/>
    <col min="6154" max="6154" width="24.83203125" style="15" customWidth="1"/>
    <col min="6155" max="6155" width="13.5" style="15" customWidth="1"/>
    <col min="6156" max="6156" width="8.6640625" style="15"/>
    <col min="6157" max="6157" width="6.6640625" style="15" customWidth="1"/>
    <col min="6158" max="6158" width="6.5" style="15" customWidth="1"/>
    <col min="6159" max="6159" width="8.33203125" style="15" customWidth="1"/>
    <col min="6160" max="6160" width="6.6640625" style="15" customWidth="1"/>
    <col min="6161" max="6161" width="4.83203125" style="15" customWidth="1"/>
    <col min="6162" max="6163" width="5" style="15" customWidth="1"/>
    <col min="6164" max="6164" width="8.6640625" style="15"/>
    <col min="6165" max="6165" width="10.5" style="15" customWidth="1"/>
    <col min="6166" max="6166" width="3.83203125" style="15" customWidth="1"/>
    <col min="6167" max="6168" width="8.6640625" style="15"/>
    <col min="6169" max="6169" width="3.6640625" style="15" customWidth="1"/>
    <col min="6170" max="6409" width="8.6640625" style="15"/>
    <col min="6410" max="6410" width="24.83203125" style="15" customWidth="1"/>
    <col min="6411" max="6411" width="13.5" style="15" customWidth="1"/>
    <col min="6412" max="6412" width="8.6640625" style="15"/>
    <col min="6413" max="6413" width="6.6640625" style="15" customWidth="1"/>
    <col min="6414" max="6414" width="6.5" style="15" customWidth="1"/>
    <col min="6415" max="6415" width="8.33203125" style="15" customWidth="1"/>
    <col min="6416" max="6416" width="6.6640625" style="15" customWidth="1"/>
    <col min="6417" max="6417" width="4.83203125" style="15" customWidth="1"/>
    <col min="6418" max="6419" width="5" style="15" customWidth="1"/>
    <col min="6420" max="6420" width="8.6640625" style="15"/>
    <col min="6421" max="6421" width="10.5" style="15" customWidth="1"/>
    <col min="6422" max="6422" width="3.83203125" style="15" customWidth="1"/>
    <col min="6423" max="6424" width="8.6640625" style="15"/>
    <col min="6425" max="6425" width="3.6640625" style="15" customWidth="1"/>
    <col min="6426" max="6665" width="8.6640625" style="15"/>
    <col min="6666" max="6666" width="24.83203125" style="15" customWidth="1"/>
    <col min="6667" max="6667" width="13.5" style="15" customWidth="1"/>
    <col min="6668" max="6668" width="8.6640625" style="15"/>
    <col min="6669" max="6669" width="6.6640625" style="15" customWidth="1"/>
    <col min="6670" max="6670" width="6.5" style="15" customWidth="1"/>
    <col min="6671" max="6671" width="8.33203125" style="15" customWidth="1"/>
    <col min="6672" max="6672" width="6.6640625" style="15" customWidth="1"/>
    <col min="6673" max="6673" width="4.83203125" style="15" customWidth="1"/>
    <col min="6674" max="6675" width="5" style="15" customWidth="1"/>
    <col min="6676" max="6676" width="8.6640625" style="15"/>
    <col min="6677" max="6677" width="10.5" style="15" customWidth="1"/>
    <col min="6678" max="6678" width="3.83203125" style="15" customWidth="1"/>
    <col min="6679" max="6680" width="8.6640625" style="15"/>
    <col min="6681" max="6681" width="3.6640625" style="15" customWidth="1"/>
    <col min="6682" max="6921" width="8.6640625" style="15"/>
    <col min="6922" max="6922" width="24.83203125" style="15" customWidth="1"/>
    <col min="6923" max="6923" width="13.5" style="15" customWidth="1"/>
    <col min="6924" max="6924" width="8.6640625" style="15"/>
    <col min="6925" max="6925" width="6.6640625" style="15" customWidth="1"/>
    <col min="6926" max="6926" width="6.5" style="15" customWidth="1"/>
    <col min="6927" max="6927" width="8.33203125" style="15" customWidth="1"/>
    <col min="6928" max="6928" width="6.6640625" style="15" customWidth="1"/>
    <col min="6929" max="6929" width="4.83203125" style="15" customWidth="1"/>
    <col min="6930" max="6931" width="5" style="15" customWidth="1"/>
    <col min="6932" max="6932" width="8.6640625" style="15"/>
    <col min="6933" max="6933" width="10.5" style="15" customWidth="1"/>
    <col min="6934" max="6934" width="3.83203125" style="15" customWidth="1"/>
    <col min="6935" max="6936" width="8.6640625" style="15"/>
    <col min="6937" max="6937" width="3.6640625" style="15" customWidth="1"/>
    <col min="6938" max="7177" width="8.6640625" style="15"/>
    <col min="7178" max="7178" width="24.83203125" style="15" customWidth="1"/>
    <col min="7179" max="7179" width="13.5" style="15" customWidth="1"/>
    <col min="7180" max="7180" width="8.6640625" style="15"/>
    <col min="7181" max="7181" width="6.6640625" style="15" customWidth="1"/>
    <col min="7182" max="7182" width="6.5" style="15" customWidth="1"/>
    <col min="7183" max="7183" width="8.33203125" style="15" customWidth="1"/>
    <col min="7184" max="7184" width="6.6640625" style="15" customWidth="1"/>
    <col min="7185" max="7185" width="4.83203125" style="15" customWidth="1"/>
    <col min="7186" max="7187" width="5" style="15" customWidth="1"/>
    <col min="7188" max="7188" width="8.6640625" style="15"/>
    <col min="7189" max="7189" width="10.5" style="15" customWidth="1"/>
    <col min="7190" max="7190" width="3.83203125" style="15" customWidth="1"/>
    <col min="7191" max="7192" width="8.6640625" style="15"/>
    <col min="7193" max="7193" width="3.6640625" style="15" customWidth="1"/>
    <col min="7194" max="7433" width="8.6640625" style="15"/>
    <col min="7434" max="7434" width="24.83203125" style="15" customWidth="1"/>
    <col min="7435" max="7435" width="13.5" style="15" customWidth="1"/>
    <col min="7436" max="7436" width="8.6640625" style="15"/>
    <col min="7437" max="7437" width="6.6640625" style="15" customWidth="1"/>
    <col min="7438" max="7438" width="6.5" style="15" customWidth="1"/>
    <col min="7439" max="7439" width="8.33203125" style="15" customWidth="1"/>
    <col min="7440" max="7440" width="6.6640625" style="15" customWidth="1"/>
    <col min="7441" max="7441" width="4.83203125" style="15" customWidth="1"/>
    <col min="7442" max="7443" width="5" style="15" customWidth="1"/>
    <col min="7444" max="7444" width="8.6640625" style="15"/>
    <col min="7445" max="7445" width="10.5" style="15" customWidth="1"/>
    <col min="7446" max="7446" width="3.83203125" style="15" customWidth="1"/>
    <col min="7447" max="7448" width="8.6640625" style="15"/>
    <col min="7449" max="7449" width="3.6640625" style="15" customWidth="1"/>
    <col min="7450" max="7689" width="8.6640625" style="15"/>
    <col min="7690" max="7690" width="24.83203125" style="15" customWidth="1"/>
    <col min="7691" max="7691" width="13.5" style="15" customWidth="1"/>
    <col min="7692" max="7692" width="8.6640625" style="15"/>
    <col min="7693" max="7693" width="6.6640625" style="15" customWidth="1"/>
    <col min="7694" max="7694" width="6.5" style="15" customWidth="1"/>
    <col min="7695" max="7695" width="8.33203125" style="15" customWidth="1"/>
    <col min="7696" max="7696" width="6.6640625" style="15" customWidth="1"/>
    <col min="7697" max="7697" width="4.83203125" style="15" customWidth="1"/>
    <col min="7698" max="7699" width="5" style="15" customWidth="1"/>
    <col min="7700" max="7700" width="8.6640625" style="15"/>
    <col min="7701" max="7701" width="10.5" style="15" customWidth="1"/>
    <col min="7702" max="7702" width="3.83203125" style="15" customWidth="1"/>
    <col min="7703" max="7704" width="8.6640625" style="15"/>
    <col min="7705" max="7705" width="3.6640625" style="15" customWidth="1"/>
    <col min="7706" max="7945" width="8.6640625" style="15"/>
    <col min="7946" max="7946" width="24.83203125" style="15" customWidth="1"/>
    <col min="7947" max="7947" width="13.5" style="15" customWidth="1"/>
    <col min="7948" max="7948" width="8.6640625" style="15"/>
    <col min="7949" max="7949" width="6.6640625" style="15" customWidth="1"/>
    <col min="7950" max="7950" width="6.5" style="15" customWidth="1"/>
    <col min="7951" max="7951" width="8.33203125" style="15" customWidth="1"/>
    <col min="7952" max="7952" width="6.6640625" style="15" customWidth="1"/>
    <col min="7953" max="7953" width="4.83203125" style="15" customWidth="1"/>
    <col min="7954" max="7955" width="5" style="15" customWidth="1"/>
    <col min="7956" max="7956" width="8.6640625" style="15"/>
    <col min="7957" max="7957" width="10.5" style="15" customWidth="1"/>
    <col min="7958" max="7958" width="3.83203125" style="15" customWidth="1"/>
    <col min="7959" max="7960" width="8.6640625" style="15"/>
    <col min="7961" max="7961" width="3.6640625" style="15" customWidth="1"/>
    <col min="7962" max="8201" width="8.6640625" style="15"/>
    <col min="8202" max="8202" width="24.83203125" style="15" customWidth="1"/>
    <col min="8203" max="8203" width="13.5" style="15" customWidth="1"/>
    <col min="8204" max="8204" width="8.6640625" style="15"/>
    <col min="8205" max="8205" width="6.6640625" style="15" customWidth="1"/>
    <col min="8206" max="8206" width="6.5" style="15" customWidth="1"/>
    <col min="8207" max="8207" width="8.33203125" style="15" customWidth="1"/>
    <col min="8208" max="8208" width="6.6640625" style="15" customWidth="1"/>
    <col min="8209" max="8209" width="4.83203125" style="15" customWidth="1"/>
    <col min="8210" max="8211" width="5" style="15" customWidth="1"/>
    <col min="8212" max="8212" width="8.6640625" style="15"/>
    <col min="8213" max="8213" width="10.5" style="15" customWidth="1"/>
    <col min="8214" max="8214" width="3.83203125" style="15" customWidth="1"/>
    <col min="8215" max="8216" width="8.6640625" style="15"/>
    <col min="8217" max="8217" width="3.6640625" style="15" customWidth="1"/>
    <col min="8218" max="8457" width="8.6640625" style="15"/>
    <col min="8458" max="8458" width="24.83203125" style="15" customWidth="1"/>
    <col min="8459" max="8459" width="13.5" style="15" customWidth="1"/>
    <col min="8460" max="8460" width="8.6640625" style="15"/>
    <col min="8461" max="8461" width="6.6640625" style="15" customWidth="1"/>
    <col min="8462" max="8462" width="6.5" style="15" customWidth="1"/>
    <col min="8463" max="8463" width="8.33203125" style="15" customWidth="1"/>
    <col min="8464" max="8464" width="6.6640625" style="15" customWidth="1"/>
    <col min="8465" max="8465" width="4.83203125" style="15" customWidth="1"/>
    <col min="8466" max="8467" width="5" style="15" customWidth="1"/>
    <col min="8468" max="8468" width="8.6640625" style="15"/>
    <col min="8469" max="8469" width="10.5" style="15" customWidth="1"/>
    <col min="8470" max="8470" width="3.83203125" style="15" customWidth="1"/>
    <col min="8471" max="8472" width="8.6640625" style="15"/>
    <col min="8473" max="8473" width="3.6640625" style="15" customWidth="1"/>
    <col min="8474" max="8713" width="8.6640625" style="15"/>
    <col min="8714" max="8714" width="24.83203125" style="15" customWidth="1"/>
    <col min="8715" max="8715" width="13.5" style="15" customWidth="1"/>
    <col min="8716" max="8716" width="8.6640625" style="15"/>
    <col min="8717" max="8717" width="6.6640625" style="15" customWidth="1"/>
    <col min="8718" max="8718" width="6.5" style="15" customWidth="1"/>
    <col min="8719" max="8719" width="8.33203125" style="15" customWidth="1"/>
    <col min="8720" max="8720" width="6.6640625" style="15" customWidth="1"/>
    <col min="8721" max="8721" width="4.83203125" style="15" customWidth="1"/>
    <col min="8722" max="8723" width="5" style="15" customWidth="1"/>
    <col min="8724" max="8724" width="8.6640625" style="15"/>
    <col min="8725" max="8725" width="10.5" style="15" customWidth="1"/>
    <col min="8726" max="8726" width="3.83203125" style="15" customWidth="1"/>
    <col min="8727" max="8728" width="8.6640625" style="15"/>
    <col min="8729" max="8729" width="3.6640625" style="15" customWidth="1"/>
    <col min="8730" max="8969" width="8.6640625" style="15"/>
    <col min="8970" max="8970" width="24.83203125" style="15" customWidth="1"/>
    <col min="8971" max="8971" width="13.5" style="15" customWidth="1"/>
    <col min="8972" max="8972" width="8.6640625" style="15"/>
    <col min="8973" max="8973" width="6.6640625" style="15" customWidth="1"/>
    <col min="8974" max="8974" width="6.5" style="15" customWidth="1"/>
    <col min="8975" max="8975" width="8.33203125" style="15" customWidth="1"/>
    <col min="8976" max="8976" width="6.6640625" style="15" customWidth="1"/>
    <col min="8977" max="8977" width="4.83203125" style="15" customWidth="1"/>
    <col min="8978" max="8979" width="5" style="15" customWidth="1"/>
    <col min="8980" max="8980" width="8.6640625" style="15"/>
    <col min="8981" max="8981" width="10.5" style="15" customWidth="1"/>
    <col min="8982" max="8982" width="3.83203125" style="15" customWidth="1"/>
    <col min="8983" max="8984" width="8.6640625" style="15"/>
    <col min="8985" max="8985" width="3.6640625" style="15" customWidth="1"/>
    <col min="8986" max="9225" width="8.6640625" style="15"/>
    <col min="9226" max="9226" width="24.83203125" style="15" customWidth="1"/>
    <col min="9227" max="9227" width="13.5" style="15" customWidth="1"/>
    <col min="9228" max="9228" width="8.6640625" style="15"/>
    <col min="9229" max="9229" width="6.6640625" style="15" customWidth="1"/>
    <col min="9230" max="9230" width="6.5" style="15" customWidth="1"/>
    <col min="9231" max="9231" width="8.33203125" style="15" customWidth="1"/>
    <col min="9232" max="9232" width="6.6640625" style="15" customWidth="1"/>
    <col min="9233" max="9233" width="4.83203125" style="15" customWidth="1"/>
    <col min="9234" max="9235" width="5" style="15" customWidth="1"/>
    <col min="9236" max="9236" width="8.6640625" style="15"/>
    <col min="9237" max="9237" width="10.5" style="15" customWidth="1"/>
    <col min="9238" max="9238" width="3.83203125" style="15" customWidth="1"/>
    <col min="9239" max="9240" width="8.6640625" style="15"/>
    <col min="9241" max="9241" width="3.6640625" style="15" customWidth="1"/>
    <col min="9242" max="9481" width="8.6640625" style="15"/>
    <col min="9482" max="9482" width="24.83203125" style="15" customWidth="1"/>
    <col min="9483" max="9483" width="13.5" style="15" customWidth="1"/>
    <col min="9484" max="9484" width="8.6640625" style="15"/>
    <col min="9485" max="9485" width="6.6640625" style="15" customWidth="1"/>
    <col min="9486" max="9486" width="6.5" style="15" customWidth="1"/>
    <col min="9487" max="9487" width="8.33203125" style="15" customWidth="1"/>
    <col min="9488" max="9488" width="6.6640625" style="15" customWidth="1"/>
    <col min="9489" max="9489" width="4.83203125" style="15" customWidth="1"/>
    <col min="9490" max="9491" width="5" style="15" customWidth="1"/>
    <col min="9492" max="9492" width="8.6640625" style="15"/>
    <col min="9493" max="9493" width="10.5" style="15" customWidth="1"/>
    <col min="9494" max="9494" width="3.83203125" style="15" customWidth="1"/>
    <col min="9495" max="9496" width="8.6640625" style="15"/>
    <col min="9497" max="9497" width="3.6640625" style="15" customWidth="1"/>
    <col min="9498" max="9737" width="8.6640625" style="15"/>
    <col min="9738" max="9738" width="24.83203125" style="15" customWidth="1"/>
    <col min="9739" max="9739" width="13.5" style="15" customWidth="1"/>
    <col min="9740" max="9740" width="8.6640625" style="15"/>
    <col min="9741" max="9741" width="6.6640625" style="15" customWidth="1"/>
    <col min="9742" max="9742" width="6.5" style="15" customWidth="1"/>
    <col min="9743" max="9743" width="8.33203125" style="15" customWidth="1"/>
    <col min="9744" max="9744" width="6.6640625" style="15" customWidth="1"/>
    <col min="9745" max="9745" width="4.83203125" style="15" customWidth="1"/>
    <col min="9746" max="9747" width="5" style="15" customWidth="1"/>
    <col min="9748" max="9748" width="8.6640625" style="15"/>
    <col min="9749" max="9749" width="10.5" style="15" customWidth="1"/>
    <col min="9750" max="9750" width="3.83203125" style="15" customWidth="1"/>
    <col min="9751" max="9752" width="8.6640625" style="15"/>
    <col min="9753" max="9753" width="3.6640625" style="15" customWidth="1"/>
    <col min="9754" max="9993" width="8.6640625" style="15"/>
    <col min="9994" max="9994" width="24.83203125" style="15" customWidth="1"/>
    <col min="9995" max="9995" width="13.5" style="15" customWidth="1"/>
    <col min="9996" max="9996" width="8.6640625" style="15"/>
    <col min="9997" max="9997" width="6.6640625" style="15" customWidth="1"/>
    <col min="9998" max="9998" width="6.5" style="15" customWidth="1"/>
    <col min="9999" max="9999" width="8.33203125" style="15" customWidth="1"/>
    <col min="10000" max="10000" width="6.6640625" style="15" customWidth="1"/>
    <col min="10001" max="10001" width="4.83203125" style="15" customWidth="1"/>
    <col min="10002" max="10003" width="5" style="15" customWidth="1"/>
    <col min="10004" max="10004" width="8.6640625" style="15"/>
    <col min="10005" max="10005" width="10.5" style="15" customWidth="1"/>
    <col min="10006" max="10006" width="3.83203125" style="15" customWidth="1"/>
    <col min="10007" max="10008" width="8.6640625" style="15"/>
    <col min="10009" max="10009" width="3.6640625" style="15" customWidth="1"/>
    <col min="10010" max="10249" width="8.6640625" style="15"/>
    <col min="10250" max="10250" width="24.83203125" style="15" customWidth="1"/>
    <col min="10251" max="10251" width="13.5" style="15" customWidth="1"/>
    <col min="10252" max="10252" width="8.6640625" style="15"/>
    <col min="10253" max="10253" width="6.6640625" style="15" customWidth="1"/>
    <col min="10254" max="10254" width="6.5" style="15" customWidth="1"/>
    <col min="10255" max="10255" width="8.33203125" style="15" customWidth="1"/>
    <col min="10256" max="10256" width="6.6640625" style="15" customWidth="1"/>
    <col min="10257" max="10257" width="4.83203125" style="15" customWidth="1"/>
    <col min="10258" max="10259" width="5" style="15" customWidth="1"/>
    <col min="10260" max="10260" width="8.6640625" style="15"/>
    <col min="10261" max="10261" width="10.5" style="15" customWidth="1"/>
    <col min="10262" max="10262" width="3.83203125" style="15" customWidth="1"/>
    <col min="10263" max="10264" width="8.6640625" style="15"/>
    <col min="10265" max="10265" width="3.6640625" style="15" customWidth="1"/>
    <col min="10266" max="10505" width="8.6640625" style="15"/>
    <col min="10506" max="10506" width="24.83203125" style="15" customWidth="1"/>
    <col min="10507" max="10507" width="13.5" style="15" customWidth="1"/>
    <col min="10508" max="10508" width="8.6640625" style="15"/>
    <col min="10509" max="10509" width="6.6640625" style="15" customWidth="1"/>
    <col min="10510" max="10510" width="6.5" style="15" customWidth="1"/>
    <col min="10511" max="10511" width="8.33203125" style="15" customWidth="1"/>
    <col min="10512" max="10512" width="6.6640625" style="15" customWidth="1"/>
    <col min="10513" max="10513" width="4.83203125" style="15" customWidth="1"/>
    <col min="10514" max="10515" width="5" style="15" customWidth="1"/>
    <col min="10516" max="10516" width="8.6640625" style="15"/>
    <col min="10517" max="10517" width="10.5" style="15" customWidth="1"/>
    <col min="10518" max="10518" width="3.83203125" style="15" customWidth="1"/>
    <col min="10519" max="10520" width="8.6640625" style="15"/>
    <col min="10521" max="10521" width="3.6640625" style="15" customWidth="1"/>
    <col min="10522" max="10761" width="8.6640625" style="15"/>
    <col min="10762" max="10762" width="24.83203125" style="15" customWidth="1"/>
    <col min="10763" max="10763" width="13.5" style="15" customWidth="1"/>
    <col min="10764" max="10764" width="8.6640625" style="15"/>
    <col min="10765" max="10765" width="6.6640625" style="15" customWidth="1"/>
    <col min="10766" max="10766" width="6.5" style="15" customWidth="1"/>
    <col min="10767" max="10767" width="8.33203125" style="15" customWidth="1"/>
    <col min="10768" max="10768" width="6.6640625" style="15" customWidth="1"/>
    <col min="10769" max="10769" width="4.83203125" style="15" customWidth="1"/>
    <col min="10770" max="10771" width="5" style="15" customWidth="1"/>
    <col min="10772" max="10772" width="8.6640625" style="15"/>
    <col min="10773" max="10773" width="10.5" style="15" customWidth="1"/>
    <col min="10774" max="10774" width="3.83203125" style="15" customWidth="1"/>
    <col min="10775" max="10776" width="8.6640625" style="15"/>
    <col min="10777" max="10777" width="3.6640625" style="15" customWidth="1"/>
    <col min="10778" max="11017" width="8.6640625" style="15"/>
    <col min="11018" max="11018" width="24.83203125" style="15" customWidth="1"/>
    <col min="11019" max="11019" width="13.5" style="15" customWidth="1"/>
    <col min="11020" max="11020" width="8.6640625" style="15"/>
    <col min="11021" max="11021" width="6.6640625" style="15" customWidth="1"/>
    <col min="11022" max="11022" width="6.5" style="15" customWidth="1"/>
    <col min="11023" max="11023" width="8.33203125" style="15" customWidth="1"/>
    <col min="11024" max="11024" width="6.6640625" style="15" customWidth="1"/>
    <col min="11025" max="11025" width="4.83203125" style="15" customWidth="1"/>
    <col min="11026" max="11027" width="5" style="15" customWidth="1"/>
    <col min="11028" max="11028" width="8.6640625" style="15"/>
    <col min="11029" max="11029" width="10.5" style="15" customWidth="1"/>
    <col min="11030" max="11030" width="3.83203125" style="15" customWidth="1"/>
    <col min="11031" max="11032" width="8.6640625" style="15"/>
    <col min="11033" max="11033" width="3.6640625" style="15" customWidth="1"/>
    <col min="11034" max="11273" width="8.6640625" style="15"/>
    <col min="11274" max="11274" width="24.83203125" style="15" customWidth="1"/>
    <col min="11275" max="11275" width="13.5" style="15" customWidth="1"/>
    <col min="11276" max="11276" width="8.6640625" style="15"/>
    <col min="11277" max="11277" width="6.6640625" style="15" customWidth="1"/>
    <col min="11278" max="11278" width="6.5" style="15" customWidth="1"/>
    <col min="11279" max="11279" width="8.33203125" style="15" customWidth="1"/>
    <col min="11280" max="11280" width="6.6640625" style="15" customWidth="1"/>
    <col min="11281" max="11281" width="4.83203125" style="15" customWidth="1"/>
    <col min="11282" max="11283" width="5" style="15" customWidth="1"/>
    <col min="11284" max="11284" width="8.6640625" style="15"/>
    <col min="11285" max="11285" width="10.5" style="15" customWidth="1"/>
    <col min="11286" max="11286" width="3.83203125" style="15" customWidth="1"/>
    <col min="11287" max="11288" width="8.6640625" style="15"/>
    <col min="11289" max="11289" width="3.6640625" style="15" customWidth="1"/>
    <col min="11290" max="11529" width="8.6640625" style="15"/>
    <col min="11530" max="11530" width="24.83203125" style="15" customWidth="1"/>
    <col min="11531" max="11531" width="13.5" style="15" customWidth="1"/>
    <col min="11532" max="11532" width="8.6640625" style="15"/>
    <col min="11533" max="11533" width="6.6640625" style="15" customWidth="1"/>
    <col min="11534" max="11534" width="6.5" style="15" customWidth="1"/>
    <col min="11535" max="11535" width="8.33203125" style="15" customWidth="1"/>
    <col min="11536" max="11536" width="6.6640625" style="15" customWidth="1"/>
    <col min="11537" max="11537" width="4.83203125" style="15" customWidth="1"/>
    <col min="11538" max="11539" width="5" style="15" customWidth="1"/>
    <col min="11540" max="11540" width="8.6640625" style="15"/>
    <col min="11541" max="11541" width="10.5" style="15" customWidth="1"/>
    <col min="11542" max="11542" width="3.83203125" style="15" customWidth="1"/>
    <col min="11543" max="11544" width="8.6640625" style="15"/>
    <col min="11545" max="11545" width="3.6640625" style="15" customWidth="1"/>
    <col min="11546" max="11785" width="8.6640625" style="15"/>
    <col min="11786" max="11786" width="24.83203125" style="15" customWidth="1"/>
    <col min="11787" max="11787" width="13.5" style="15" customWidth="1"/>
    <col min="11788" max="11788" width="8.6640625" style="15"/>
    <col min="11789" max="11789" width="6.6640625" style="15" customWidth="1"/>
    <col min="11790" max="11790" width="6.5" style="15" customWidth="1"/>
    <col min="11791" max="11791" width="8.33203125" style="15" customWidth="1"/>
    <col min="11792" max="11792" width="6.6640625" style="15" customWidth="1"/>
    <col min="11793" max="11793" width="4.83203125" style="15" customWidth="1"/>
    <col min="11794" max="11795" width="5" style="15" customWidth="1"/>
    <col min="11796" max="11796" width="8.6640625" style="15"/>
    <col min="11797" max="11797" width="10.5" style="15" customWidth="1"/>
    <col min="11798" max="11798" width="3.83203125" style="15" customWidth="1"/>
    <col min="11799" max="11800" width="8.6640625" style="15"/>
    <col min="11801" max="11801" width="3.6640625" style="15" customWidth="1"/>
    <col min="11802" max="12041" width="8.6640625" style="15"/>
    <col min="12042" max="12042" width="24.83203125" style="15" customWidth="1"/>
    <col min="12043" max="12043" width="13.5" style="15" customWidth="1"/>
    <col min="12044" max="12044" width="8.6640625" style="15"/>
    <col min="12045" max="12045" width="6.6640625" style="15" customWidth="1"/>
    <col min="12046" max="12046" width="6.5" style="15" customWidth="1"/>
    <col min="12047" max="12047" width="8.33203125" style="15" customWidth="1"/>
    <col min="12048" max="12048" width="6.6640625" style="15" customWidth="1"/>
    <col min="12049" max="12049" width="4.83203125" style="15" customWidth="1"/>
    <col min="12050" max="12051" width="5" style="15" customWidth="1"/>
    <col min="12052" max="12052" width="8.6640625" style="15"/>
    <col min="12053" max="12053" width="10.5" style="15" customWidth="1"/>
    <col min="12054" max="12054" width="3.83203125" style="15" customWidth="1"/>
    <col min="12055" max="12056" width="8.6640625" style="15"/>
    <col min="12057" max="12057" width="3.6640625" style="15" customWidth="1"/>
    <col min="12058" max="12297" width="8.6640625" style="15"/>
    <col min="12298" max="12298" width="24.83203125" style="15" customWidth="1"/>
    <col min="12299" max="12299" width="13.5" style="15" customWidth="1"/>
    <col min="12300" max="12300" width="8.6640625" style="15"/>
    <col min="12301" max="12301" width="6.6640625" style="15" customWidth="1"/>
    <col min="12302" max="12302" width="6.5" style="15" customWidth="1"/>
    <col min="12303" max="12303" width="8.33203125" style="15" customWidth="1"/>
    <col min="12304" max="12304" width="6.6640625" style="15" customWidth="1"/>
    <col min="12305" max="12305" width="4.83203125" style="15" customWidth="1"/>
    <col min="12306" max="12307" width="5" style="15" customWidth="1"/>
    <col min="12308" max="12308" width="8.6640625" style="15"/>
    <col min="12309" max="12309" width="10.5" style="15" customWidth="1"/>
    <col min="12310" max="12310" width="3.83203125" style="15" customWidth="1"/>
    <col min="12311" max="12312" width="8.6640625" style="15"/>
    <col min="12313" max="12313" width="3.6640625" style="15" customWidth="1"/>
    <col min="12314" max="12553" width="8.6640625" style="15"/>
    <col min="12554" max="12554" width="24.83203125" style="15" customWidth="1"/>
    <col min="12555" max="12555" width="13.5" style="15" customWidth="1"/>
    <col min="12556" max="12556" width="8.6640625" style="15"/>
    <col min="12557" max="12557" width="6.6640625" style="15" customWidth="1"/>
    <col min="12558" max="12558" width="6.5" style="15" customWidth="1"/>
    <col min="12559" max="12559" width="8.33203125" style="15" customWidth="1"/>
    <col min="12560" max="12560" width="6.6640625" style="15" customWidth="1"/>
    <col min="12561" max="12561" width="4.83203125" style="15" customWidth="1"/>
    <col min="12562" max="12563" width="5" style="15" customWidth="1"/>
    <col min="12564" max="12564" width="8.6640625" style="15"/>
    <col min="12565" max="12565" width="10.5" style="15" customWidth="1"/>
    <col min="12566" max="12566" width="3.83203125" style="15" customWidth="1"/>
    <col min="12567" max="12568" width="8.6640625" style="15"/>
    <col min="12569" max="12569" width="3.6640625" style="15" customWidth="1"/>
    <col min="12570" max="12809" width="8.6640625" style="15"/>
    <col min="12810" max="12810" width="24.83203125" style="15" customWidth="1"/>
    <col min="12811" max="12811" width="13.5" style="15" customWidth="1"/>
    <col min="12812" max="12812" width="8.6640625" style="15"/>
    <col min="12813" max="12813" width="6.6640625" style="15" customWidth="1"/>
    <col min="12814" max="12814" width="6.5" style="15" customWidth="1"/>
    <col min="12815" max="12815" width="8.33203125" style="15" customWidth="1"/>
    <col min="12816" max="12816" width="6.6640625" style="15" customWidth="1"/>
    <col min="12817" max="12817" width="4.83203125" style="15" customWidth="1"/>
    <col min="12818" max="12819" width="5" style="15" customWidth="1"/>
    <col min="12820" max="12820" width="8.6640625" style="15"/>
    <col min="12821" max="12821" width="10.5" style="15" customWidth="1"/>
    <col min="12822" max="12822" width="3.83203125" style="15" customWidth="1"/>
    <col min="12823" max="12824" width="8.6640625" style="15"/>
    <col min="12825" max="12825" width="3.6640625" style="15" customWidth="1"/>
    <col min="12826" max="13065" width="8.6640625" style="15"/>
    <col min="13066" max="13066" width="24.83203125" style="15" customWidth="1"/>
    <col min="13067" max="13067" width="13.5" style="15" customWidth="1"/>
    <col min="13068" max="13068" width="8.6640625" style="15"/>
    <col min="13069" max="13069" width="6.6640625" style="15" customWidth="1"/>
    <col min="13070" max="13070" width="6.5" style="15" customWidth="1"/>
    <col min="13071" max="13071" width="8.33203125" style="15" customWidth="1"/>
    <col min="13072" max="13072" width="6.6640625" style="15" customWidth="1"/>
    <col min="13073" max="13073" width="4.83203125" style="15" customWidth="1"/>
    <col min="13074" max="13075" width="5" style="15" customWidth="1"/>
    <col min="13076" max="13076" width="8.6640625" style="15"/>
    <col min="13077" max="13077" width="10.5" style="15" customWidth="1"/>
    <col min="13078" max="13078" width="3.83203125" style="15" customWidth="1"/>
    <col min="13079" max="13080" width="8.6640625" style="15"/>
    <col min="13081" max="13081" width="3.6640625" style="15" customWidth="1"/>
    <col min="13082" max="13321" width="8.6640625" style="15"/>
    <col min="13322" max="13322" width="24.83203125" style="15" customWidth="1"/>
    <col min="13323" max="13323" width="13.5" style="15" customWidth="1"/>
    <col min="13324" max="13324" width="8.6640625" style="15"/>
    <col min="13325" max="13325" width="6.6640625" style="15" customWidth="1"/>
    <col min="13326" max="13326" width="6.5" style="15" customWidth="1"/>
    <col min="13327" max="13327" width="8.33203125" style="15" customWidth="1"/>
    <col min="13328" max="13328" width="6.6640625" style="15" customWidth="1"/>
    <col min="13329" max="13329" width="4.83203125" style="15" customWidth="1"/>
    <col min="13330" max="13331" width="5" style="15" customWidth="1"/>
    <col min="13332" max="13332" width="8.6640625" style="15"/>
    <col min="13333" max="13333" width="10.5" style="15" customWidth="1"/>
    <col min="13334" max="13334" width="3.83203125" style="15" customWidth="1"/>
    <col min="13335" max="13336" width="8.6640625" style="15"/>
    <col min="13337" max="13337" width="3.6640625" style="15" customWidth="1"/>
    <col min="13338" max="13577" width="8.6640625" style="15"/>
    <col min="13578" max="13578" width="24.83203125" style="15" customWidth="1"/>
    <col min="13579" max="13579" width="13.5" style="15" customWidth="1"/>
    <col min="13580" max="13580" width="8.6640625" style="15"/>
    <col min="13581" max="13581" width="6.6640625" style="15" customWidth="1"/>
    <col min="13582" max="13582" width="6.5" style="15" customWidth="1"/>
    <col min="13583" max="13583" width="8.33203125" style="15" customWidth="1"/>
    <col min="13584" max="13584" width="6.6640625" style="15" customWidth="1"/>
    <col min="13585" max="13585" width="4.83203125" style="15" customWidth="1"/>
    <col min="13586" max="13587" width="5" style="15" customWidth="1"/>
    <col min="13588" max="13588" width="8.6640625" style="15"/>
    <col min="13589" max="13589" width="10.5" style="15" customWidth="1"/>
    <col min="13590" max="13590" width="3.83203125" style="15" customWidth="1"/>
    <col min="13591" max="13592" width="8.6640625" style="15"/>
    <col min="13593" max="13593" width="3.6640625" style="15" customWidth="1"/>
    <col min="13594" max="13833" width="8.6640625" style="15"/>
    <col min="13834" max="13834" width="24.83203125" style="15" customWidth="1"/>
    <col min="13835" max="13835" width="13.5" style="15" customWidth="1"/>
    <col min="13836" max="13836" width="8.6640625" style="15"/>
    <col min="13837" max="13837" width="6.6640625" style="15" customWidth="1"/>
    <col min="13838" max="13838" width="6.5" style="15" customWidth="1"/>
    <col min="13839" max="13839" width="8.33203125" style="15" customWidth="1"/>
    <col min="13840" max="13840" width="6.6640625" style="15" customWidth="1"/>
    <col min="13841" max="13841" width="4.83203125" style="15" customWidth="1"/>
    <col min="13842" max="13843" width="5" style="15" customWidth="1"/>
    <col min="13844" max="13844" width="8.6640625" style="15"/>
    <col min="13845" max="13845" width="10.5" style="15" customWidth="1"/>
    <col min="13846" max="13846" width="3.83203125" style="15" customWidth="1"/>
    <col min="13847" max="13848" width="8.6640625" style="15"/>
    <col min="13849" max="13849" width="3.6640625" style="15" customWidth="1"/>
    <col min="13850" max="14089" width="8.6640625" style="15"/>
    <col min="14090" max="14090" width="24.83203125" style="15" customWidth="1"/>
    <col min="14091" max="14091" width="13.5" style="15" customWidth="1"/>
    <col min="14092" max="14092" width="8.6640625" style="15"/>
    <col min="14093" max="14093" width="6.6640625" style="15" customWidth="1"/>
    <col min="14094" max="14094" width="6.5" style="15" customWidth="1"/>
    <col min="14095" max="14095" width="8.33203125" style="15" customWidth="1"/>
    <col min="14096" max="14096" width="6.6640625" style="15" customWidth="1"/>
    <col min="14097" max="14097" width="4.83203125" style="15" customWidth="1"/>
    <col min="14098" max="14099" width="5" style="15" customWidth="1"/>
    <col min="14100" max="14100" width="8.6640625" style="15"/>
    <col min="14101" max="14101" width="10.5" style="15" customWidth="1"/>
    <col min="14102" max="14102" width="3.83203125" style="15" customWidth="1"/>
    <col min="14103" max="14104" width="8.6640625" style="15"/>
    <col min="14105" max="14105" width="3.6640625" style="15" customWidth="1"/>
    <col min="14106" max="14345" width="8.6640625" style="15"/>
    <col min="14346" max="14346" width="24.83203125" style="15" customWidth="1"/>
    <col min="14347" max="14347" width="13.5" style="15" customWidth="1"/>
    <col min="14348" max="14348" width="8.6640625" style="15"/>
    <col min="14349" max="14349" width="6.6640625" style="15" customWidth="1"/>
    <col min="14350" max="14350" width="6.5" style="15" customWidth="1"/>
    <col min="14351" max="14351" width="8.33203125" style="15" customWidth="1"/>
    <col min="14352" max="14352" width="6.6640625" style="15" customWidth="1"/>
    <col min="14353" max="14353" width="4.83203125" style="15" customWidth="1"/>
    <col min="14354" max="14355" width="5" style="15" customWidth="1"/>
    <col min="14356" max="14356" width="8.6640625" style="15"/>
    <col min="14357" max="14357" width="10.5" style="15" customWidth="1"/>
    <col min="14358" max="14358" width="3.83203125" style="15" customWidth="1"/>
    <col min="14359" max="14360" width="8.6640625" style="15"/>
    <col min="14361" max="14361" width="3.6640625" style="15" customWidth="1"/>
    <col min="14362" max="14601" width="8.6640625" style="15"/>
    <col min="14602" max="14602" width="24.83203125" style="15" customWidth="1"/>
    <col min="14603" max="14603" width="13.5" style="15" customWidth="1"/>
    <col min="14604" max="14604" width="8.6640625" style="15"/>
    <col min="14605" max="14605" width="6.6640625" style="15" customWidth="1"/>
    <col min="14606" max="14606" width="6.5" style="15" customWidth="1"/>
    <col min="14607" max="14607" width="8.33203125" style="15" customWidth="1"/>
    <col min="14608" max="14608" width="6.6640625" style="15" customWidth="1"/>
    <col min="14609" max="14609" width="4.83203125" style="15" customWidth="1"/>
    <col min="14610" max="14611" width="5" style="15" customWidth="1"/>
    <col min="14612" max="14612" width="8.6640625" style="15"/>
    <col min="14613" max="14613" width="10.5" style="15" customWidth="1"/>
    <col min="14614" max="14614" width="3.83203125" style="15" customWidth="1"/>
    <col min="14615" max="14616" width="8.6640625" style="15"/>
    <col min="14617" max="14617" width="3.6640625" style="15" customWidth="1"/>
    <col min="14618" max="14857" width="8.6640625" style="15"/>
    <col min="14858" max="14858" width="24.83203125" style="15" customWidth="1"/>
    <col min="14859" max="14859" width="13.5" style="15" customWidth="1"/>
    <col min="14860" max="14860" width="8.6640625" style="15"/>
    <col min="14861" max="14861" width="6.6640625" style="15" customWidth="1"/>
    <col min="14862" max="14862" width="6.5" style="15" customWidth="1"/>
    <col min="14863" max="14863" width="8.33203125" style="15" customWidth="1"/>
    <col min="14864" max="14864" width="6.6640625" style="15" customWidth="1"/>
    <col min="14865" max="14865" width="4.83203125" style="15" customWidth="1"/>
    <col min="14866" max="14867" width="5" style="15" customWidth="1"/>
    <col min="14868" max="14868" width="8.6640625" style="15"/>
    <col min="14869" max="14869" width="10.5" style="15" customWidth="1"/>
    <col min="14870" max="14870" width="3.83203125" style="15" customWidth="1"/>
    <col min="14871" max="14872" width="8.6640625" style="15"/>
    <col min="14873" max="14873" width="3.6640625" style="15" customWidth="1"/>
    <col min="14874" max="15113" width="8.6640625" style="15"/>
    <col min="15114" max="15114" width="24.83203125" style="15" customWidth="1"/>
    <col min="15115" max="15115" width="13.5" style="15" customWidth="1"/>
    <col min="15116" max="15116" width="8.6640625" style="15"/>
    <col min="15117" max="15117" width="6.6640625" style="15" customWidth="1"/>
    <col min="15118" max="15118" width="6.5" style="15" customWidth="1"/>
    <col min="15119" max="15119" width="8.33203125" style="15" customWidth="1"/>
    <col min="15120" max="15120" width="6.6640625" style="15" customWidth="1"/>
    <col min="15121" max="15121" width="4.83203125" style="15" customWidth="1"/>
    <col min="15122" max="15123" width="5" style="15" customWidth="1"/>
    <col min="15124" max="15124" width="8.6640625" style="15"/>
    <col min="15125" max="15125" width="10.5" style="15" customWidth="1"/>
    <col min="15126" max="15126" width="3.83203125" style="15" customWidth="1"/>
    <col min="15127" max="15128" width="8.6640625" style="15"/>
    <col min="15129" max="15129" width="3.6640625" style="15" customWidth="1"/>
    <col min="15130" max="15369" width="8.6640625" style="15"/>
    <col min="15370" max="15370" width="24.83203125" style="15" customWidth="1"/>
    <col min="15371" max="15371" width="13.5" style="15" customWidth="1"/>
    <col min="15372" max="15372" width="8.6640625" style="15"/>
    <col min="15373" max="15373" width="6.6640625" style="15" customWidth="1"/>
    <col min="15374" max="15374" width="6.5" style="15" customWidth="1"/>
    <col min="15375" max="15375" width="8.33203125" style="15" customWidth="1"/>
    <col min="15376" max="15376" width="6.6640625" style="15" customWidth="1"/>
    <col min="15377" max="15377" width="4.83203125" style="15" customWidth="1"/>
    <col min="15378" max="15379" width="5" style="15" customWidth="1"/>
    <col min="15380" max="15380" width="8.6640625" style="15"/>
    <col min="15381" max="15381" width="10.5" style="15" customWidth="1"/>
    <col min="15382" max="15382" width="3.83203125" style="15" customWidth="1"/>
    <col min="15383" max="15384" width="8.6640625" style="15"/>
    <col min="15385" max="15385" width="3.6640625" style="15" customWidth="1"/>
    <col min="15386" max="15625" width="8.6640625" style="15"/>
    <col min="15626" max="15626" width="24.83203125" style="15" customWidth="1"/>
    <col min="15627" max="15627" width="13.5" style="15" customWidth="1"/>
    <col min="15628" max="15628" width="8.6640625" style="15"/>
    <col min="15629" max="15629" width="6.6640625" style="15" customWidth="1"/>
    <col min="15630" max="15630" width="6.5" style="15" customWidth="1"/>
    <col min="15631" max="15631" width="8.33203125" style="15" customWidth="1"/>
    <col min="15632" max="15632" width="6.6640625" style="15" customWidth="1"/>
    <col min="15633" max="15633" width="4.83203125" style="15" customWidth="1"/>
    <col min="15634" max="15635" width="5" style="15" customWidth="1"/>
    <col min="15636" max="15636" width="8.6640625" style="15"/>
    <col min="15637" max="15637" width="10.5" style="15" customWidth="1"/>
    <col min="15638" max="15638" width="3.83203125" style="15" customWidth="1"/>
    <col min="15639" max="15640" width="8.6640625" style="15"/>
    <col min="15641" max="15641" width="3.6640625" style="15" customWidth="1"/>
    <col min="15642" max="15881" width="8.6640625" style="15"/>
    <col min="15882" max="15882" width="24.83203125" style="15" customWidth="1"/>
    <col min="15883" max="15883" width="13.5" style="15" customWidth="1"/>
    <col min="15884" max="15884" width="8.6640625" style="15"/>
    <col min="15885" max="15885" width="6.6640625" style="15" customWidth="1"/>
    <col min="15886" max="15886" width="6.5" style="15" customWidth="1"/>
    <col min="15887" max="15887" width="8.33203125" style="15" customWidth="1"/>
    <col min="15888" max="15888" width="6.6640625" style="15" customWidth="1"/>
    <col min="15889" max="15889" width="4.83203125" style="15" customWidth="1"/>
    <col min="15890" max="15891" width="5" style="15" customWidth="1"/>
    <col min="15892" max="15892" width="8.6640625" style="15"/>
    <col min="15893" max="15893" width="10.5" style="15" customWidth="1"/>
    <col min="15894" max="15894" width="3.83203125" style="15" customWidth="1"/>
    <col min="15895" max="15896" width="8.6640625" style="15"/>
    <col min="15897" max="15897" width="3.6640625" style="15" customWidth="1"/>
    <col min="15898" max="16137" width="8.6640625" style="15"/>
    <col min="16138" max="16138" width="24.83203125" style="15" customWidth="1"/>
    <col min="16139" max="16139" width="13.5" style="15" customWidth="1"/>
    <col min="16140" max="16140" width="8.6640625" style="15"/>
    <col min="16141" max="16141" width="6.6640625" style="15" customWidth="1"/>
    <col min="16142" max="16142" width="6.5" style="15" customWidth="1"/>
    <col min="16143" max="16143" width="8.33203125" style="15" customWidth="1"/>
    <col min="16144" max="16144" width="6.6640625" style="15" customWidth="1"/>
    <col min="16145" max="16145" width="4.83203125" style="15" customWidth="1"/>
    <col min="16146" max="16147" width="5" style="15" customWidth="1"/>
    <col min="16148" max="16148" width="8.6640625" style="15"/>
    <col min="16149" max="16149" width="10.5" style="15" customWidth="1"/>
    <col min="16150" max="16150" width="3.83203125" style="15" customWidth="1"/>
    <col min="16151" max="16152" width="8.6640625" style="15"/>
    <col min="16153" max="16153" width="3.6640625" style="15" customWidth="1"/>
    <col min="16154" max="16376" width="8.6640625" style="15"/>
    <col min="16377" max="16384" width="8.6640625" style="15" customWidth="1"/>
  </cols>
  <sheetData>
    <row r="19" spans="1:124">
      <c r="L19" s="18" t="s">
        <v>798</v>
      </c>
      <c r="AA19" s="6"/>
    </row>
    <row r="21" spans="1:124">
      <c r="L21" s="6"/>
    </row>
    <row r="31" spans="1:124" s="1" customFormat="1" ht="176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5</v>
      </c>
      <c r="G31" s="1" t="s">
        <v>11</v>
      </c>
      <c r="H31" s="1" t="s">
        <v>12</v>
      </c>
      <c r="I31" s="1" t="s">
        <v>13</v>
      </c>
      <c r="J31" s="1" t="s">
        <v>14</v>
      </c>
      <c r="K31" s="1" t="s">
        <v>6</v>
      </c>
      <c r="L31" s="1" t="s">
        <v>15</v>
      </c>
      <c r="M31" s="1" t="s">
        <v>16</v>
      </c>
      <c r="N31" s="1" t="s">
        <v>17</v>
      </c>
      <c r="O31" s="1" t="s">
        <v>18</v>
      </c>
      <c r="P31" s="1" t="s">
        <v>7</v>
      </c>
      <c r="Q31" s="1" t="s">
        <v>19</v>
      </c>
      <c r="R31" s="1" t="s">
        <v>8</v>
      </c>
      <c r="S31" s="1" t="s">
        <v>20</v>
      </c>
      <c r="T31" s="1" t="s">
        <v>21</v>
      </c>
      <c r="U31" s="1" t="s">
        <v>9</v>
      </c>
      <c r="V31" s="1" t="s">
        <v>22</v>
      </c>
      <c r="W31" s="1" t="s">
        <v>23</v>
      </c>
      <c r="X31" s="1" t="s">
        <v>774</v>
      </c>
      <c r="Y31" s="1" t="s">
        <v>62</v>
      </c>
      <c r="Z31" s="1" t="s">
        <v>63</v>
      </c>
      <c r="AA31" s="1" t="s">
        <v>614</v>
      </c>
      <c r="AB31" s="1" t="s">
        <v>615</v>
      </c>
      <c r="AC31" s="1" t="s">
        <v>616</v>
      </c>
      <c r="AD31" s="1" t="s">
        <v>702</v>
      </c>
      <c r="AE31" s="1" t="s">
        <v>703</v>
      </c>
      <c r="AF31" s="1" t="s">
        <v>704</v>
      </c>
      <c r="AG31" s="1" t="s">
        <v>705</v>
      </c>
      <c r="AI31" s="1" t="s">
        <v>617</v>
      </c>
      <c r="AJ31" s="1" t="s">
        <v>618</v>
      </c>
      <c r="AK31" s="1" t="s">
        <v>619</v>
      </c>
      <c r="AL31" s="1" t="s">
        <v>620</v>
      </c>
      <c r="AN31" s="1" t="s">
        <v>692</v>
      </c>
      <c r="AO31" s="1" t="s">
        <v>693</v>
      </c>
      <c r="AP31" s="1" t="s">
        <v>694</v>
      </c>
      <c r="AQ31" s="1" t="s">
        <v>695</v>
      </c>
      <c r="AS31" s="1" t="s">
        <v>621</v>
      </c>
      <c r="AT31" s="1" t="s">
        <v>622</v>
      </c>
      <c r="AU31" s="1" t="s">
        <v>623</v>
      </c>
      <c r="AV31" s="1" t="s">
        <v>624</v>
      </c>
      <c r="AX31" s="1" t="s">
        <v>625</v>
      </c>
      <c r="AY31" s="1" t="s">
        <v>626</v>
      </c>
      <c r="AZ31" s="1" t="s">
        <v>627</v>
      </c>
      <c r="BA31" s="1" t="s">
        <v>628</v>
      </c>
      <c r="BC31" s="1" t="s">
        <v>629</v>
      </c>
      <c r="BD31" s="1" t="s">
        <v>630</v>
      </c>
      <c r="BE31" s="1" t="s">
        <v>631</v>
      </c>
      <c r="BF31" s="1" t="s">
        <v>632</v>
      </c>
      <c r="BH31" s="1" t="s">
        <v>717</v>
      </c>
    </row>
    <row r="32" spans="1:124" s="8" customFormat="1" ht="15.75" customHeight="1">
      <c r="A32">
        <v>49</v>
      </c>
      <c r="B32">
        <v>2</v>
      </c>
      <c r="C32" t="s">
        <v>778</v>
      </c>
      <c r="D32" t="s">
        <v>25</v>
      </c>
      <c r="E32"/>
      <c r="F32"/>
      <c r="G32">
        <v>0.3</v>
      </c>
      <c r="H32">
        <v>0.3</v>
      </c>
      <c r="I32">
        <v>4328</v>
      </c>
      <c r="J32">
        <v>11826</v>
      </c>
      <c r="K32"/>
      <c r="L32">
        <v>4794</v>
      </c>
      <c r="M32">
        <v>6.2249999999999996</v>
      </c>
      <c r="N32">
        <v>17.161999999999999</v>
      </c>
      <c r="O32">
        <v>10.936999999999999</v>
      </c>
      <c r="P32"/>
      <c r="Q32">
        <v>0.64200000000000002</v>
      </c>
      <c r="R32">
        <v>1</v>
      </c>
      <c r="S32">
        <v>0</v>
      </c>
      <c r="T32">
        <v>0</v>
      </c>
      <c r="U32"/>
      <c r="V32">
        <v>0</v>
      </c>
      <c r="W32"/>
      <c r="X32"/>
      <c r="Y32" s="35">
        <v>44470</v>
      </c>
      <c r="Z32" s="34">
        <v>4.7916666666666663E-2</v>
      </c>
      <c r="AA32"/>
      <c r="AB32" s="8">
        <v>1</v>
      </c>
      <c r="AC32" s="6" t="s">
        <v>779</v>
      </c>
      <c r="AD32" s="14">
        <v>5.6112136268537629</v>
      </c>
      <c r="AE32" s="6">
        <v>16.559672259509174</v>
      </c>
      <c r="AF32" s="6">
        <v>10.948458632655411</v>
      </c>
      <c r="AG32" s="6">
        <v>0.79722761485898541</v>
      </c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1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</row>
    <row r="33" spans="1:124" s="8" customFormat="1" ht="15.75" customHeight="1">
      <c r="A33">
        <v>50</v>
      </c>
      <c r="B33">
        <v>2</v>
      </c>
      <c r="C33" t="s">
        <v>778</v>
      </c>
      <c r="D33" t="s">
        <v>25</v>
      </c>
      <c r="E33"/>
      <c r="F33"/>
      <c r="G33">
        <v>0.3</v>
      </c>
      <c r="H33">
        <v>0.3</v>
      </c>
      <c r="I33">
        <v>5697</v>
      </c>
      <c r="J33">
        <v>12191</v>
      </c>
      <c r="K33"/>
      <c r="L33">
        <v>5000</v>
      </c>
      <c r="M33">
        <v>7.976</v>
      </c>
      <c r="N33">
        <v>17.677</v>
      </c>
      <c r="O33">
        <v>9.7010000000000005</v>
      </c>
      <c r="P33"/>
      <c r="Q33">
        <v>0.67800000000000005</v>
      </c>
      <c r="R33">
        <v>1</v>
      </c>
      <c r="S33">
        <v>0</v>
      </c>
      <c r="T33">
        <v>0</v>
      </c>
      <c r="U33"/>
      <c r="V33">
        <v>0</v>
      </c>
      <c r="W33"/>
      <c r="X33"/>
      <c r="Y33" s="35">
        <v>44470</v>
      </c>
      <c r="Z33" s="34">
        <v>5.4189814814814809E-2</v>
      </c>
      <c r="AA33"/>
      <c r="AB33" s="8">
        <v>1</v>
      </c>
      <c r="AC33" s="6" t="s">
        <v>779</v>
      </c>
      <c r="AD33" s="14">
        <v>7.4714042482367251</v>
      </c>
      <c r="AE33" s="6">
        <v>17.136099692903777</v>
      </c>
      <c r="AF33" s="6">
        <v>9.6646954446670517</v>
      </c>
      <c r="AG33" s="6">
        <v>0.83342118179677449</v>
      </c>
      <c r="AH33" s="6"/>
      <c r="AI33" s="6"/>
      <c r="AJ33" s="6">
        <v>2.7266771545038577</v>
      </c>
      <c r="AK33" s="6"/>
      <c r="AL33" s="6"/>
      <c r="AM33" s="6"/>
      <c r="AN33" s="6"/>
      <c r="AO33" s="6">
        <v>0.6286539860653666</v>
      </c>
      <c r="AP33" s="6"/>
      <c r="AQ33" s="6">
        <v>57.525437401177761</v>
      </c>
      <c r="AR33" s="6"/>
      <c r="AS33" s="6"/>
      <c r="AT33" s="6">
        <v>3.3017977036906467</v>
      </c>
      <c r="AU33" s="6"/>
      <c r="AV33" s="6">
        <v>73.005297224824815</v>
      </c>
      <c r="AW33" s="6"/>
      <c r="AX33" s="6"/>
      <c r="AY33" s="6">
        <v>1.5080662464501939</v>
      </c>
      <c r="AZ33" s="6"/>
      <c r="BA33" s="6"/>
      <c r="BB33" s="6"/>
      <c r="BC33" s="6">
        <v>7.5746726830249678</v>
      </c>
      <c r="BD33" s="6">
        <v>17.082405082669759</v>
      </c>
      <c r="BE33" s="6">
        <v>9.5077323996447909</v>
      </c>
      <c r="BF33" s="6">
        <v>0.82718394089244673</v>
      </c>
      <c r="BG33" s="6"/>
      <c r="BH33" s="1">
        <v>1</v>
      </c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</row>
    <row r="34" spans="1:124" s="8" customFormat="1" ht="15.75" customHeight="1">
      <c r="A34">
        <v>51</v>
      </c>
      <c r="B34">
        <v>2</v>
      </c>
      <c r="C34" t="s">
        <v>778</v>
      </c>
      <c r="D34" t="s">
        <v>25</v>
      </c>
      <c r="E34"/>
      <c r="F34"/>
      <c r="G34">
        <v>0.3</v>
      </c>
      <c r="H34">
        <v>0.3</v>
      </c>
      <c r="I34">
        <v>5849</v>
      </c>
      <c r="J34">
        <v>12123</v>
      </c>
      <c r="K34"/>
      <c r="L34">
        <v>4929</v>
      </c>
      <c r="M34">
        <v>8.17</v>
      </c>
      <c r="N34">
        <v>17.581</v>
      </c>
      <c r="O34">
        <v>9.4109999999999996</v>
      </c>
      <c r="P34"/>
      <c r="Q34">
        <v>0.66600000000000004</v>
      </c>
      <c r="R34">
        <v>1</v>
      </c>
      <c r="S34">
        <v>0</v>
      </c>
      <c r="T34">
        <v>0</v>
      </c>
      <c r="U34"/>
      <c r="V34">
        <v>0</v>
      </c>
      <c r="W34"/>
      <c r="X34"/>
      <c r="Y34" s="35">
        <v>44470</v>
      </c>
      <c r="Z34" s="34">
        <v>6.0868055555555557E-2</v>
      </c>
      <c r="AA34"/>
      <c r="AB34" s="8">
        <v>1</v>
      </c>
      <c r="AC34" s="6" t="s">
        <v>779</v>
      </c>
      <c r="AD34" s="14">
        <v>7.6779411178132113</v>
      </c>
      <c r="AE34" s="6">
        <v>17.028710472435741</v>
      </c>
      <c r="AF34" s="6">
        <v>9.3507693546225283</v>
      </c>
      <c r="AG34" s="6">
        <v>0.82094669998811898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1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</row>
    <row r="35" spans="1:124" customFormat="1" ht="15">
      <c r="A35">
        <v>52</v>
      </c>
      <c r="B35">
        <v>1</v>
      </c>
      <c r="C35" t="s">
        <v>780</v>
      </c>
      <c r="D35" t="s">
        <v>25</v>
      </c>
      <c r="G35">
        <v>0.3</v>
      </c>
      <c r="H35">
        <v>0.3</v>
      </c>
      <c r="I35">
        <v>5799</v>
      </c>
      <c r="J35">
        <v>12548</v>
      </c>
      <c r="L35">
        <v>5027</v>
      </c>
      <c r="M35">
        <v>8.1059999999999999</v>
      </c>
      <c r="N35">
        <v>18.181000000000001</v>
      </c>
      <c r="O35">
        <v>10.074999999999999</v>
      </c>
      <c r="Q35">
        <v>0.68300000000000005</v>
      </c>
      <c r="R35">
        <v>1</v>
      </c>
      <c r="S35">
        <v>0</v>
      </c>
      <c r="T35">
        <v>0</v>
      </c>
      <c r="V35">
        <v>0</v>
      </c>
      <c r="Y35" s="35">
        <v>44470</v>
      </c>
      <c r="Z35" s="31">
        <v>7.2615740740740745E-2</v>
      </c>
      <c r="AB35">
        <v>1</v>
      </c>
      <c r="AC35" t="s">
        <v>779</v>
      </c>
      <c r="AD35" s="45">
        <v>7.6100013580841033</v>
      </c>
      <c r="AE35" s="45">
        <v>17.699893100360963</v>
      </c>
      <c r="AF35" s="45">
        <v>10.08989174227686</v>
      </c>
      <c r="AG35" s="45">
        <v>0.83816499882260131</v>
      </c>
      <c r="BH35" s="1"/>
    </row>
    <row r="36" spans="1:124" customFormat="1" ht="15">
      <c r="A36">
        <v>53</v>
      </c>
      <c r="B36">
        <v>1</v>
      </c>
      <c r="C36" t="s">
        <v>780</v>
      </c>
      <c r="D36" t="s">
        <v>25</v>
      </c>
      <c r="G36">
        <v>0.3</v>
      </c>
      <c r="H36">
        <v>0.3</v>
      </c>
      <c r="I36">
        <v>5708</v>
      </c>
      <c r="J36">
        <v>12270</v>
      </c>
      <c r="L36">
        <v>5036</v>
      </c>
      <c r="M36">
        <v>7.9889999999999999</v>
      </c>
      <c r="N36">
        <v>17.789000000000001</v>
      </c>
      <c r="O36">
        <v>9.7989999999999995</v>
      </c>
      <c r="Q36">
        <v>0.68500000000000005</v>
      </c>
      <c r="R36">
        <v>1</v>
      </c>
      <c r="S36">
        <v>0</v>
      </c>
      <c r="T36">
        <v>0</v>
      </c>
      <c r="V36">
        <v>0</v>
      </c>
      <c r="Y36" s="35">
        <v>44470</v>
      </c>
      <c r="Z36" s="31">
        <v>7.8923611111111111E-2</v>
      </c>
      <c r="AB36">
        <v>1</v>
      </c>
      <c r="AC36" t="s">
        <v>779</v>
      </c>
      <c r="AD36" s="45">
        <v>7.4863509953771281</v>
      </c>
      <c r="AE36" s="45">
        <v>17.26086069903576</v>
      </c>
      <c r="AF36" s="45">
        <v>9.7745097036586319</v>
      </c>
      <c r="AG36" s="45">
        <v>0.83974627116454359</v>
      </c>
      <c r="AJ36">
        <v>1.5916427601983594</v>
      </c>
      <c r="AO36">
        <v>1.6334292358473552</v>
      </c>
      <c r="AQ36">
        <v>60.763380323613276</v>
      </c>
      <c r="AT36">
        <v>4.0345915047375263</v>
      </c>
      <c r="AV36">
        <v>77.732275861243167</v>
      </c>
      <c r="AY36">
        <v>0.62571488075075199</v>
      </c>
      <c r="BC36" s="45">
        <v>7.4272434044128044</v>
      </c>
      <c r="BD36" s="45">
        <v>17.40299349083169</v>
      </c>
      <c r="BE36" s="45">
        <v>9.9757500864188842</v>
      </c>
      <c r="BF36" s="45">
        <v>0.84238172506778053</v>
      </c>
      <c r="BH36" s="1">
        <v>2</v>
      </c>
    </row>
    <row r="37" spans="1:124" customFormat="1" ht="15">
      <c r="A37">
        <v>54</v>
      </c>
      <c r="B37">
        <v>1</v>
      </c>
      <c r="C37" t="s">
        <v>780</v>
      </c>
      <c r="D37" t="s">
        <v>25</v>
      </c>
      <c r="G37">
        <v>0.3</v>
      </c>
      <c r="H37">
        <v>0.3</v>
      </c>
      <c r="I37">
        <v>5621</v>
      </c>
      <c r="J37">
        <v>12450</v>
      </c>
      <c r="L37">
        <v>5066</v>
      </c>
      <c r="M37">
        <v>7.8789999999999996</v>
      </c>
      <c r="N37">
        <v>18.044</v>
      </c>
      <c r="O37">
        <v>10.164</v>
      </c>
      <c r="Q37">
        <v>0.69</v>
      </c>
      <c r="R37">
        <v>1</v>
      </c>
      <c r="S37">
        <v>0</v>
      </c>
      <c r="T37">
        <v>0</v>
      </c>
      <c r="V37">
        <v>0</v>
      </c>
      <c r="Y37" s="35">
        <v>44470</v>
      </c>
      <c r="Z37" s="31">
        <v>8.5740740740740742E-2</v>
      </c>
      <c r="AB37">
        <v>1</v>
      </c>
      <c r="AC37" t="s">
        <v>779</v>
      </c>
      <c r="AD37" s="45">
        <v>7.3681358134484816</v>
      </c>
      <c r="AE37" s="45">
        <v>17.545126282627617</v>
      </c>
      <c r="AF37" s="45">
        <v>10.176990469179135</v>
      </c>
      <c r="AG37" s="45">
        <v>0.84501717897101758</v>
      </c>
      <c r="BC37" s="45"/>
      <c r="BD37" s="45"/>
      <c r="BE37" s="45"/>
      <c r="BF37" s="45"/>
      <c r="BH37" s="1"/>
    </row>
    <row r="38" spans="1:124" customFormat="1" ht="15">
      <c r="A38">
        <v>40</v>
      </c>
      <c r="B38">
        <v>15</v>
      </c>
      <c r="C38" t="s">
        <v>788</v>
      </c>
      <c r="D38" t="s">
        <v>25</v>
      </c>
      <c r="G38">
        <v>0.5</v>
      </c>
      <c r="H38">
        <v>0.5</v>
      </c>
      <c r="I38">
        <v>5838</v>
      </c>
      <c r="J38">
        <v>14778</v>
      </c>
      <c r="L38">
        <v>5927</v>
      </c>
      <c r="M38">
        <v>4.8940000000000001</v>
      </c>
      <c r="N38">
        <v>12.798</v>
      </c>
      <c r="O38">
        <v>7.9039999999999999</v>
      </c>
      <c r="Q38">
        <v>0.504</v>
      </c>
      <c r="R38">
        <v>1</v>
      </c>
      <c r="S38">
        <v>0</v>
      </c>
      <c r="T38">
        <v>0</v>
      </c>
      <c r="V38">
        <v>0</v>
      </c>
      <c r="Y38" s="35">
        <v>44470</v>
      </c>
      <c r="Z38" s="31">
        <v>0.78805555555555562</v>
      </c>
      <c r="AB38">
        <v>1</v>
      </c>
      <c r="AD38" s="45">
        <v>8.3044905272532237</v>
      </c>
      <c r="AE38" s="45">
        <v>20.804181143222156</v>
      </c>
      <c r="AF38" s="45">
        <v>12.499690615968932</v>
      </c>
      <c r="AG38" s="45">
        <v>0.95538745812629089</v>
      </c>
      <c r="BC38" s="45"/>
      <c r="BD38" s="45"/>
      <c r="BE38" s="45"/>
      <c r="BF38" s="45"/>
      <c r="BH38" s="1"/>
    </row>
    <row r="39" spans="1:124" customFormat="1" ht="15">
      <c r="A39">
        <v>41</v>
      </c>
      <c r="B39">
        <v>15</v>
      </c>
      <c r="C39" t="s">
        <v>788</v>
      </c>
      <c r="D39" t="s">
        <v>25</v>
      </c>
      <c r="G39">
        <v>0.5</v>
      </c>
      <c r="H39">
        <v>0.5</v>
      </c>
      <c r="I39">
        <v>6107</v>
      </c>
      <c r="J39">
        <v>14846</v>
      </c>
      <c r="L39">
        <v>5976</v>
      </c>
      <c r="M39">
        <v>5.0999999999999996</v>
      </c>
      <c r="N39">
        <v>12.856</v>
      </c>
      <c r="O39">
        <v>7.7560000000000002</v>
      </c>
      <c r="Q39">
        <v>0.50900000000000001</v>
      </c>
      <c r="R39">
        <v>1</v>
      </c>
      <c r="S39">
        <v>0</v>
      </c>
      <c r="T39">
        <v>0</v>
      </c>
      <c r="V39">
        <v>0</v>
      </c>
      <c r="Y39" s="35">
        <v>44470</v>
      </c>
      <c r="Z39" s="31">
        <v>0.79491898148148143</v>
      </c>
      <c r="AB39">
        <v>1</v>
      </c>
      <c r="AD39" s="45">
        <v>8.6953481514507018</v>
      </c>
      <c r="AE39" s="45">
        <v>20.90291465887141</v>
      </c>
      <c r="AF39" s="45">
        <v>12.207566507420708</v>
      </c>
      <c r="AG39" s="45">
        <v>0.96346223950737875</v>
      </c>
      <c r="AJ39">
        <v>0.72112553814849134</v>
      </c>
      <c r="AO39">
        <v>0.118155586007392</v>
      </c>
      <c r="AQ39">
        <v>88.618820019258919</v>
      </c>
      <c r="AT39">
        <v>0.30913042175821143</v>
      </c>
      <c r="AV39">
        <v>104.22205541010221</v>
      </c>
      <c r="AY39">
        <v>0.39416940914379323</v>
      </c>
      <c r="BC39" s="45">
        <v>8.6641086015613133</v>
      </c>
      <c r="BD39" s="45">
        <v>20.890572969415253</v>
      </c>
      <c r="BE39" s="45">
        <v>12.226464367853939</v>
      </c>
      <c r="BF39" s="45">
        <v>0.96156713775467451</v>
      </c>
      <c r="BH39" s="1">
        <v>3</v>
      </c>
    </row>
    <row r="40" spans="1:124" customFormat="1" ht="15">
      <c r="A40">
        <v>42</v>
      </c>
      <c r="B40">
        <v>15</v>
      </c>
      <c r="C40" t="s">
        <v>788</v>
      </c>
      <c r="D40" t="s">
        <v>25</v>
      </c>
      <c r="G40">
        <v>0.5</v>
      </c>
      <c r="H40">
        <v>0.5</v>
      </c>
      <c r="I40">
        <v>6064</v>
      </c>
      <c r="J40">
        <v>14829</v>
      </c>
      <c r="L40">
        <v>5953</v>
      </c>
      <c r="M40">
        <v>5.0670000000000002</v>
      </c>
      <c r="N40">
        <v>12.842000000000001</v>
      </c>
      <c r="O40">
        <v>7.774</v>
      </c>
      <c r="Q40">
        <v>0.50700000000000001</v>
      </c>
      <c r="R40">
        <v>1</v>
      </c>
      <c r="S40">
        <v>0</v>
      </c>
      <c r="T40">
        <v>0</v>
      </c>
      <c r="V40">
        <v>0</v>
      </c>
      <c r="Y40" s="35">
        <v>44470</v>
      </c>
      <c r="Z40" s="31">
        <v>0.80223379629629632</v>
      </c>
      <c r="AB40">
        <v>1</v>
      </c>
      <c r="AD40" s="45">
        <v>8.6328690516719231</v>
      </c>
      <c r="AE40" s="45">
        <v>20.878231279959095</v>
      </c>
      <c r="AF40" s="45">
        <v>12.245362228287172</v>
      </c>
      <c r="AG40" s="45">
        <v>0.95967203600197026</v>
      </c>
      <c r="BC40" s="45"/>
      <c r="BD40" s="45"/>
      <c r="BE40" s="45"/>
      <c r="BF40" s="45"/>
      <c r="BH40" s="1"/>
    </row>
    <row r="41" spans="1:124" customFormat="1" ht="15">
      <c r="A41">
        <v>49</v>
      </c>
      <c r="B41">
        <v>2</v>
      </c>
      <c r="C41" t="s">
        <v>786</v>
      </c>
      <c r="D41" t="s">
        <v>25</v>
      </c>
      <c r="G41">
        <v>0.3</v>
      </c>
      <c r="H41">
        <v>0.5</v>
      </c>
      <c r="I41">
        <v>2616</v>
      </c>
      <c r="J41">
        <v>14257</v>
      </c>
      <c r="L41">
        <v>5623</v>
      </c>
      <c r="M41">
        <v>4.0369999999999999</v>
      </c>
      <c r="N41">
        <v>12.356999999999999</v>
      </c>
      <c r="O41">
        <v>8.32</v>
      </c>
      <c r="Q41">
        <v>0.47199999999999998</v>
      </c>
      <c r="R41">
        <v>1</v>
      </c>
      <c r="S41">
        <v>0</v>
      </c>
      <c r="T41">
        <v>0</v>
      </c>
      <c r="V41">
        <v>0</v>
      </c>
      <c r="Y41" s="35">
        <v>44470</v>
      </c>
      <c r="Z41" s="31">
        <v>0.86460648148148145</v>
      </c>
      <c r="AB41">
        <v>1</v>
      </c>
      <c r="AD41" s="45">
        <v>6.038195084676822</v>
      </c>
      <c r="AE41" s="45">
        <v>20.047708177732979</v>
      </c>
      <c r="AF41" s="45">
        <v>14.009513093056157</v>
      </c>
      <c r="AG41" s="45">
        <v>0.90529085527219388</v>
      </c>
      <c r="BC41" s="45"/>
      <c r="BD41" s="45"/>
      <c r="BE41" s="45"/>
      <c r="BF41" s="45"/>
      <c r="BH41" s="1"/>
    </row>
    <row r="42" spans="1:124" customFormat="1" ht="15">
      <c r="A42">
        <v>50</v>
      </c>
      <c r="B42">
        <v>2</v>
      </c>
      <c r="C42" t="s">
        <v>786</v>
      </c>
      <c r="D42" t="s">
        <v>25</v>
      </c>
      <c r="G42">
        <v>0.3</v>
      </c>
      <c r="H42">
        <v>0.5</v>
      </c>
      <c r="I42">
        <v>3526</v>
      </c>
      <c r="J42">
        <v>14453</v>
      </c>
      <c r="L42">
        <v>5769</v>
      </c>
      <c r="M42">
        <v>5.2</v>
      </c>
      <c r="N42">
        <v>12.523</v>
      </c>
      <c r="O42">
        <v>7.3230000000000004</v>
      </c>
      <c r="Q42">
        <v>0.48699999999999999</v>
      </c>
      <c r="R42">
        <v>1</v>
      </c>
      <c r="S42">
        <v>0</v>
      </c>
      <c r="T42">
        <v>0</v>
      </c>
      <c r="V42">
        <v>0</v>
      </c>
      <c r="Y42" s="35">
        <v>44470</v>
      </c>
      <c r="Z42" s="31">
        <v>0.87135416666666676</v>
      </c>
      <c r="AB42">
        <v>1</v>
      </c>
      <c r="AD42" s="45">
        <v>8.2419152706725232</v>
      </c>
      <c r="AE42" s="45">
        <v>20.332293016957312</v>
      </c>
      <c r="AF42" s="45">
        <v>12.090377746284789</v>
      </c>
      <c r="AG42" s="45">
        <v>0.92935040795870105</v>
      </c>
      <c r="AJ42">
        <v>2.8100460442880331</v>
      </c>
      <c r="AO42">
        <v>0.61603221100552452</v>
      </c>
      <c r="AQ42">
        <v>82.349604766397363</v>
      </c>
      <c r="AT42">
        <v>3.020621573640653</v>
      </c>
      <c r="AV42">
        <v>100.73300706356891</v>
      </c>
      <c r="AY42">
        <v>1.3567662239021134</v>
      </c>
      <c r="BC42" s="45">
        <v>8.3593662915744922</v>
      </c>
      <c r="BD42" s="45">
        <v>20.269858587943808</v>
      </c>
      <c r="BE42" s="45">
        <v>11.91049229636932</v>
      </c>
      <c r="BF42" s="45">
        <v>0.9230883326019389</v>
      </c>
      <c r="BH42" s="1">
        <v>4</v>
      </c>
    </row>
    <row r="43" spans="1:124" customFormat="1" ht="15">
      <c r="A43">
        <v>51</v>
      </c>
      <c r="B43">
        <v>2</v>
      </c>
      <c r="C43" t="s">
        <v>786</v>
      </c>
      <c r="D43" t="s">
        <v>25</v>
      </c>
      <c r="G43">
        <v>0.3</v>
      </c>
      <c r="H43">
        <v>0.5</v>
      </c>
      <c r="I43">
        <v>3623</v>
      </c>
      <c r="J43">
        <v>14367</v>
      </c>
      <c r="L43">
        <v>5693</v>
      </c>
      <c r="M43">
        <v>5.3239999999999998</v>
      </c>
      <c r="N43">
        <v>12.45</v>
      </c>
      <c r="O43">
        <v>7.125</v>
      </c>
      <c r="Q43">
        <v>0.47899999999999998</v>
      </c>
      <c r="R43">
        <v>1</v>
      </c>
      <c r="S43">
        <v>0</v>
      </c>
      <c r="T43">
        <v>0</v>
      </c>
      <c r="V43">
        <v>0</v>
      </c>
      <c r="Y43" s="35">
        <v>44470</v>
      </c>
      <c r="Z43" s="31">
        <v>0.87854166666666667</v>
      </c>
      <c r="AB43">
        <v>1</v>
      </c>
      <c r="AD43" s="45">
        <v>8.4768173124764594</v>
      </c>
      <c r="AE43" s="45">
        <v>20.207424158930309</v>
      </c>
      <c r="AF43" s="45">
        <v>11.730606846453849</v>
      </c>
      <c r="AG43" s="45">
        <v>0.91682625724517675</v>
      </c>
      <c r="BC43" s="45"/>
      <c r="BD43" s="45"/>
      <c r="BE43" s="45"/>
      <c r="BF43" s="45"/>
      <c r="BH43" s="1"/>
    </row>
    <row r="44" spans="1:124" customFormat="1" ht="15">
      <c r="A44">
        <v>52</v>
      </c>
      <c r="B44">
        <v>1</v>
      </c>
      <c r="C44" t="s">
        <v>787</v>
      </c>
      <c r="D44" t="s">
        <v>25</v>
      </c>
      <c r="G44">
        <v>0.3</v>
      </c>
      <c r="H44">
        <v>0.3</v>
      </c>
      <c r="I44">
        <v>3544</v>
      </c>
      <c r="J44">
        <v>8810</v>
      </c>
      <c r="L44">
        <v>3485</v>
      </c>
      <c r="M44">
        <v>5.2229999999999999</v>
      </c>
      <c r="N44">
        <v>12.904</v>
      </c>
      <c r="O44">
        <v>7.68</v>
      </c>
      <c r="Q44">
        <v>0.41399999999999998</v>
      </c>
      <c r="R44">
        <v>1</v>
      </c>
      <c r="S44">
        <v>0</v>
      </c>
      <c r="T44">
        <v>0</v>
      </c>
      <c r="V44">
        <v>0</v>
      </c>
      <c r="Y44" s="35">
        <v>44470</v>
      </c>
      <c r="Z44" s="31">
        <v>0.89055555555555566</v>
      </c>
      <c r="AB44">
        <v>1</v>
      </c>
      <c r="AD44" s="45">
        <v>8.2855053402856242</v>
      </c>
      <c r="AE44" s="45">
        <v>20.231438635890424</v>
      </c>
      <c r="AF44" s="45">
        <v>11.945933295604799</v>
      </c>
      <c r="AG44" s="45">
        <v>0.92161120120991036</v>
      </c>
      <c r="BC44" s="45"/>
      <c r="BD44" s="45"/>
      <c r="BE44" s="45"/>
      <c r="BF44" s="45"/>
      <c r="BH44" s="1"/>
    </row>
    <row r="45" spans="1:124" customFormat="1" ht="15">
      <c r="A45">
        <v>53</v>
      </c>
      <c r="B45">
        <v>1</v>
      </c>
      <c r="C45" t="s">
        <v>787</v>
      </c>
      <c r="D45" t="s">
        <v>25</v>
      </c>
      <c r="G45">
        <v>0.3</v>
      </c>
      <c r="H45">
        <v>0.3</v>
      </c>
      <c r="I45">
        <v>3490</v>
      </c>
      <c r="J45">
        <v>8742</v>
      </c>
      <c r="L45">
        <v>3491</v>
      </c>
      <c r="M45">
        <v>5.1529999999999996</v>
      </c>
      <c r="N45">
        <v>12.808</v>
      </c>
      <c r="O45">
        <v>7.6539999999999999</v>
      </c>
      <c r="Q45">
        <v>0.41499999999999998</v>
      </c>
      <c r="R45">
        <v>1</v>
      </c>
      <c r="S45">
        <v>0</v>
      </c>
      <c r="T45">
        <v>0</v>
      </c>
      <c r="V45">
        <v>0</v>
      </c>
      <c r="Y45" s="35">
        <v>44470</v>
      </c>
      <c r="Z45" s="31">
        <v>0.89687499999999998</v>
      </c>
      <c r="AB45">
        <v>1</v>
      </c>
      <c r="AD45" s="45">
        <v>8.1547351314463192</v>
      </c>
      <c r="AE45" s="45">
        <v>20.066882776474991</v>
      </c>
      <c r="AF45" s="45">
        <v>11.912147645028671</v>
      </c>
      <c r="AG45" s="45">
        <v>0.92325911577747932</v>
      </c>
      <c r="AJ45">
        <v>1.315238547243871</v>
      </c>
      <c r="AO45">
        <v>0.86452124044538647</v>
      </c>
      <c r="AQ45">
        <v>81.179438930613017</v>
      </c>
      <c r="AT45">
        <v>2.3297086588150671</v>
      </c>
      <c r="AV45">
        <v>102.16771113774747</v>
      </c>
      <c r="AY45">
        <v>1.9734587243982531</v>
      </c>
      <c r="BC45" s="45">
        <v>8.1014583796969717</v>
      </c>
      <c r="BD45" s="45">
        <v>20.154000584400805</v>
      </c>
      <c r="BE45" s="45">
        <v>12.052542204703833</v>
      </c>
      <c r="BF45" s="45">
        <v>0.93245997211307285</v>
      </c>
      <c r="BH45" s="1">
        <v>5</v>
      </c>
    </row>
    <row r="46" spans="1:124" customFormat="1" ht="15">
      <c r="A46">
        <v>54</v>
      </c>
      <c r="B46">
        <v>1</v>
      </c>
      <c r="C46" t="s">
        <v>787</v>
      </c>
      <c r="D46" t="s">
        <v>25</v>
      </c>
      <c r="G46">
        <v>0.3</v>
      </c>
      <c r="H46">
        <v>0.3</v>
      </c>
      <c r="I46">
        <v>3446</v>
      </c>
      <c r="J46">
        <v>8814</v>
      </c>
      <c r="L46">
        <v>3558</v>
      </c>
      <c r="M46">
        <v>5.0979999999999999</v>
      </c>
      <c r="N46">
        <v>12.91</v>
      </c>
      <c r="O46">
        <v>7.8109999999999999</v>
      </c>
      <c r="Q46">
        <v>0.42699999999999999</v>
      </c>
      <c r="R46">
        <v>1</v>
      </c>
      <c r="S46">
        <v>0</v>
      </c>
      <c r="T46">
        <v>0</v>
      </c>
      <c r="V46">
        <v>0</v>
      </c>
      <c r="Y46" s="35">
        <v>44470</v>
      </c>
      <c r="Z46" s="31">
        <v>0.90371527777777771</v>
      </c>
      <c r="AB46">
        <v>1</v>
      </c>
      <c r="AD46" s="45">
        <v>8.0481816279476259</v>
      </c>
      <c r="AE46" s="45">
        <v>20.241118392326623</v>
      </c>
      <c r="AF46" s="45">
        <v>12.192936764378997</v>
      </c>
      <c r="AG46" s="45">
        <v>0.94166082844866628</v>
      </c>
      <c r="BC46" s="45"/>
      <c r="BD46" s="45"/>
      <c r="BE46" s="45"/>
      <c r="BF46" s="45"/>
      <c r="BH46" s="1"/>
    </row>
    <row r="47" spans="1:124" s="8" customFormat="1" ht="15.75" customHeight="1">
      <c r="A47">
        <v>103</v>
      </c>
      <c r="B47">
        <v>2</v>
      </c>
      <c r="C47" t="s">
        <v>784</v>
      </c>
      <c r="D47" t="s">
        <v>25</v>
      </c>
      <c r="E47"/>
      <c r="F47"/>
      <c r="G47">
        <v>0.3</v>
      </c>
      <c r="H47">
        <v>0.3</v>
      </c>
      <c r="I47">
        <v>2083</v>
      </c>
      <c r="J47">
        <v>8658</v>
      </c>
      <c r="K47"/>
      <c r="L47">
        <v>3690</v>
      </c>
      <c r="M47">
        <v>3.3559999999999999</v>
      </c>
      <c r="N47">
        <v>12.689</v>
      </c>
      <c r="O47">
        <v>9.3330000000000002</v>
      </c>
      <c r="P47"/>
      <c r="Q47">
        <v>0.45</v>
      </c>
      <c r="R47">
        <v>1</v>
      </c>
      <c r="S47">
        <v>0</v>
      </c>
      <c r="T47">
        <v>0</v>
      </c>
      <c r="U47"/>
      <c r="V47">
        <v>0</v>
      </c>
      <c r="W47"/>
      <c r="X47"/>
      <c r="Y47" s="35">
        <v>44474</v>
      </c>
      <c r="Z47" s="34">
        <v>0.417025462962963</v>
      </c>
      <c r="AA47"/>
      <c r="AB47" s="8">
        <v>1</v>
      </c>
      <c r="AC47" s="2" t="s">
        <v>785</v>
      </c>
      <c r="AD47" s="14">
        <v>4.0942618949572491</v>
      </c>
      <c r="AE47" s="6">
        <v>18.405235754522671</v>
      </c>
      <c r="AF47" s="6">
        <v>14.310973859565422</v>
      </c>
      <c r="AG47" s="6">
        <v>0.89280547322579751</v>
      </c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1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</row>
    <row r="48" spans="1:124" s="8" customFormat="1" ht="15.75" customHeight="1">
      <c r="A48">
        <v>104</v>
      </c>
      <c r="B48">
        <v>2</v>
      </c>
      <c r="C48" t="s">
        <v>784</v>
      </c>
      <c r="D48" t="s">
        <v>25</v>
      </c>
      <c r="E48"/>
      <c r="F48"/>
      <c r="G48">
        <v>0.3</v>
      </c>
      <c r="H48">
        <v>0.3</v>
      </c>
      <c r="I48">
        <v>3516</v>
      </c>
      <c r="J48">
        <v>8805</v>
      </c>
      <c r="K48"/>
      <c r="L48">
        <v>3737</v>
      </c>
      <c r="M48">
        <v>5.1879999999999997</v>
      </c>
      <c r="N48">
        <v>12.897</v>
      </c>
      <c r="O48">
        <v>7.71</v>
      </c>
      <c r="P48"/>
      <c r="Q48">
        <v>0.45800000000000002</v>
      </c>
      <c r="R48">
        <v>1</v>
      </c>
      <c r="S48">
        <v>0</v>
      </c>
      <c r="T48">
        <v>0</v>
      </c>
      <c r="U48"/>
      <c r="V48">
        <v>0</v>
      </c>
      <c r="W48"/>
      <c r="X48"/>
      <c r="Y48" s="35">
        <v>44474</v>
      </c>
      <c r="Z48" s="34">
        <v>0.4233912037037037</v>
      </c>
      <c r="AA48"/>
      <c r="AB48" s="8">
        <v>1</v>
      </c>
      <c r="AC48" s="2" t="s">
        <v>785</v>
      </c>
      <c r="AD48" s="14">
        <v>7.2511226828969289</v>
      </c>
      <c r="AE48" s="6">
        <v>18.735038515139724</v>
      </c>
      <c r="AF48" s="6">
        <v>11.483915832242795</v>
      </c>
      <c r="AG48" s="6">
        <v>0.90465368477625652</v>
      </c>
      <c r="AH48" s="6"/>
      <c r="AI48" s="6"/>
      <c r="AJ48" s="6">
        <v>6.8368217196726544</v>
      </c>
      <c r="AK48" s="6"/>
      <c r="AL48" s="6"/>
      <c r="AM48" s="6"/>
      <c r="AN48" s="6"/>
      <c r="AO48" s="6">
        <v>0.37054306123163411</v>
      </c>
      <c r="AP48" s="6"/>
      <c r="AQ48" s="6"/>
      <c r="AR48" s="6"/>
      <c r="AS48" s="6"/>
      <c r="AT48" s="6">
        <v>3.940159732823171</v>
      </c>
      <c r="AU48" s="6"/>
      <c r="AV48" s="6"/>
      <c r="AW48" s="6"/>
      <c r="AX48" s="6"/>
      <c r="AY48" s="6">
        <v>0.27904748143403496</v>
      </c>
      <c r="AZ48" s="6"/>
      <c r="BA48" s="6"/>
      <c r="BB48" s="6"/>
      <c r="BC48" s="6">
        <v>7.507769076333755</v>
      </c>
      <c r="BD48" s="6">
        <v>18.769813636157167</v>
      </c>
      <c r="BE48" s="6">
        <v>11.262044559823412</v>
      </c>
      <c r="BF48" s="6">
        <v>0.90339323673897376</v>
      </c>
      <c r="BG48" s="6"/>
      <c r="BH48" s="1">
        <v>6</v>
      </c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</row>
    <row r="49" spans="1:124" s="8" customFormat="1" ht="15.75" customHeight="1">
      <c r="A49">
        <v>105</v>
      </c>
      <c r="B49">
        <v>2</v>
      </c>
      <c r="C49" t="s">
        <v>784</v>
      </c>
      <c r="D49" t="s">
        <v>25</v>
      </c>
      <c r="E49"/>
      <c r="F49"/>
      <c r="G49">
        <v>0.3</v>
      </c>
      <c r="H49">
        <v>0.3</v>
      </c>
      <c r="I49">
        <v>3749</v>
      </c>
      <c r="J49">
        <v>8836</v>
      </c>
      <c r="K49"/>
      <c r="L49">
        <v>3727</v>
      </c>
      <c r="M49">
        <v>5.4850000000000003</v>
      </c>
      <c r="N49">
        <v>12.94</v>
      </c>
      <c r="O49">
        <v>7.4550000000000001</v>
      </c>
      <c r="P49"/>
      <c r="Q49">
        <v>0.45600000000000002</v>
      </c>
      <c r="R49">
        <v>1</v>
      </c>
      <c r="S49">
        <v>0</v>
      </c>
      <c r="T49">
        <v>0</v>
      </c>
      <c r="U49"/>
      <c r="V49">
        <v>0</v>
      </c>
      <c r="W49"/>
      <c r="X49"/>
      <c r="Y49" s="35">
        <v>44474</v>
      </c>
      <c r="Z49" s="34">
        <v>0.43027777777777776</v>
      </c>
      <c r="AA49"/>
      <c r="AB49" s="8">
        <v>1</v>
      </c>
      <c r="AC49" s="2" t="s">
        <v>785</v>
      </c>
      <c r="AD49" s="14">
        <v>7.7644154697705821</v>
      </c>
      <c r="AE49" s="6">
        <v>18.804588757174614</v>
      </c>
      <c r="AF49" s="6">
        <v>11.040173287404031</v>
      </c>
      <c r="AG49" s="6">
        <v>0.902132788701691</v>
      </c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1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</row>
    <row r="50" spans="1:124" s="8" customFormat="1" ht="15.75" customHeight="1">
      <c r="A50">
        <v>103</v>
      </c>
      <c r="B50">
        <v>2</v>
      </c>
      <c r="C50" t="s">
        <v>784</v>
      </c>
      <c r="D50" t="s">
        <v>25</v>
      </c>
      <c r="E50"/>
      <c r="F50"/>
      <c r="G50">
        <v>0.3</v>
      </c>
      <c r="H50">
        <v>0.3</v>
      </c>
      <c r="I50">
        <v>2097</v>
      </c>
      <c r="J50">
        <v>8813</v>
      </c>
      <c r="K50"/>
      <c r="L50">
        <v>3595</v>
      </c>
      <c r="M50">
        <v>3.3730000000000002</v>
      </c>
      <c r="N50">
        <v>12.907</v>
      </c>
      <c r="O50">
        <v>9.5350000000000001</v>
      </c>
      <c r="P50"/>
      <c r="Q50">
        <v>0.433</v>
      </c>
      <c r="R50">
        <v>1</v>
      </c>
      <c r="S50">
        <v>0</v>
      </c>
      <c r="T50">
        <v>0</v>
      </c>
      <c r="U50"/>
      <c r="V50">
        <v>0</v>
      </c>
      <c r="W50"/>
      <c r="X50"/>
      <c r="Y50" s="35">
        <v>44475</v>
      </c>
      <c r="Z50" s="34">
        <v>0.45850694444444445</v>
      </c>
      <c r="AA50"/>
      <c r="AB50" s="8">
        <v>1</v>
      </c>
      <c r="AC50" s="2"/>
      <c r="AD50" s="14">
        <v>4.1234240642957074</v>
      </c>
      <c r="AE50" s="6">
        <v>18.659847422525992</v>
      </c>
      <c r="AF50" s="6">
        <v>14.536423358230284</v>
      </c>
      <c r="AG50" s="6">
        <v>0.89834858028141273</v>
      </c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1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</row>
    <row r="51" spans="1:124" s="8" customFormat="1" ht="15.75" customHeight="1">
      <c r="A51">
        <v>104</v>
      </c>
      <c r="B51">
        <v>2</v>
      </c>
      <c r="C51" t="s">
        <v>784</v>
      </c>
      <c r="D51" t="s">
        <v>25</v>
      </c>
      <c r="E51"/>
      <c r="F51"/>
      <c r="G51">
        <v>0.3</v>
      </c>
      <c r="H51">
        <v>0.3</v>
      </c>
      <c r="I51">
        <v>3569</v>
      </c>
      <c r="J51">
        <v>9082</v>
      </c>
      <c r="K51"/>
      <c r="L51">
        <v>3695</v>
      </c>
      <c r="M51">
        <v>5.2549999999999999</v>
      </c>
      <c r="N51">
        <v>13.288</v>
      </c>
      <c r="O51">
        <v>8.0340000000000007</v>
      </c>
      <c r="P51"/>
      <c r="Q51">
        <v>0.45100000000000001</v>
      </c>
      <c r="R51">
        <v>1</v>
      </c>
      <c r="S51">
        <v>0</v>
      </c>
      <c r="T51">
        <v>0</v>
      </c>
      <c r="U51"/>
      <c r="V51">
        <v>0</v>
      </c>
      <c r="W51"/>
      <c r="X51"/>
      <c r="Y51" s="35">
        <v>44475</v>
      </c>
      <c r="Z51" s="34">
        <v>0.4650347222222222</v>
      </c>
      <c r="AA51"/>
      <c r="AB51" s="8">
        <v>1</v>
      </c>
      <c r="AC51" s="2"/>
      <c r="AD51" s="14">
        <v>7.351721755994455</v>
      </c>
      <c r="AE51" s="6">
        <v>19.254815748761786</v>
      </c>
      <c r="AF51" s="6">
        <v>11.903093992767332</v>
      </c>
      <c r="AG51" s="6">
        <v>0.92439809491837266</v>
      </c>
      <c r="AH51" s="6"/>
      <c r="AI51" s="6"/>
      <c r="AJ51" s="6">
        <v>4.176830214642643</v>
      </c>
      <c r="AK51" s="6"/>
      <c r="AL51" s="6"/>
      <c r="AM51" s="6"/>
      <c r="AN51" s="6"/>
      <c r="AO51" s="6">
        <v>0.34520128418804263</v>
      </c>
      <c r="AP51" s="6"/>
      <c r="AQ51" s="6"/>
      <c r="AR51" s="6"/>
      <c r="AS51" s="6"/>
      <c r="AT51" s="6">
        <v>3.2439890237784748</v>
      </c>
      <c r="AU51" s="6"/>
      <c r="AV51" s="6"/>
      <c r="AW51" s="6"/>
      <c r="AX51" s="6"/>
      <c r="AY51" s="6">
        <v>1.8150749859197624</v>
      </c>
      <c r="AZ51" s="6"/>
      <c r="BA51" s="6"/>
      <c r="BB51" s="6"/>
      <c r="BC51" s="6">
        <v>7.5085310528398761</v>
      </c>
      <c r="BD51" s="6">
        <v>19.221639076295105</v>
      </c>
      <c r="BE51" s="6">
        <v>11.713108023455231</v>
      </c>
      <c r="BF51" s="6">
        <v>0.93286418717538466</v>
      </c>
      <c r="BG51" s="6"/>
      <c r="BH51" s="1">
        <v>7</v>
      </c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</row>
    <row r="52" spans="1:124" s="8" customFormat="1" ht="15.75" customHeight="1">
      <c r="A52">
        <v>105</v>
      </c>
      <c r="B52">
        <v>2</v>
      </c>
      <c r="C52" t="s">
        <v>784</v>
      </c>
      <c r="D52" t="s">
        <v>25</v>
      </c>
      <c r="E52"/>
      <c r="F52"/>
      <c r="G52">
        <v>0.3</v>
      </c>
      <c r="H52">
        <v>0.3</v>
      </c>
      <c r="I52">
        <v>3712</v>
      </c>
      <c r="J52">
        <v>9052</v>
      </c>
      <c r="K52"/>
      <c r="L52">
        <v>3760</v>
      </c>
      <c r="M52">
        <v>5.4370000000000003</v>
      </c>
      <c r="N52">
        <v>13.244999999999999</v>
      </c>
      <c r="O52">
        <v>7.8070000000000004</v>
      </c>
      <c r="P52"/>
      <c r="Q52">
        <v>0.46200000000000002</v>
      </c>
      <c r="R52">
        <v>1</v>
      </c>
      <c r="S52">
        <v>0</v>
      </c>
      <c r="T52">
        <v>0</v>
      </c>
      <c r="U52"/>
      <c r="V52">
        <v>0</v>
      </c>
      <c r="W52"/>
      <c r="X52"/>
      <c r="Y52" s="35">
        <v>44475</v>
      </c>
      <c r="Z52" s="34">
        <v>0.47192129629629626</v>
      </c>
      <c r="AA52"/>
      <c r="AB52" s="8">
        <v>1</v>
      </c>
      <c r="AC52" s="2"/>
      <c r="AD52" s="14">
        <v>7.6653403496852963</v>
      </c>
      <c r="AE52" s="6">
        <v>19.188462403828424</v>
      </c>
      <c r="AF52" s="6">
        <v>11.523122054143128</v>
      </c>
      <c r="AG52" s="6">
        <v>0.94133027943239678</v>
      </c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1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</row>
    <row r="53" spans="1:124" s="8" customFormat="1" ht="15.75" customHeight="1">
      <c r="A53">
        <v>103</v>
      </c>
      <c r="B53">
        <v>2</v>
      </c>
      <c r="C53" t="s">
        <v>784</v>
      </c>
      <c r="D53" t="s">
        <v>25</v>
      </c>
      <c r="E53"/>
      <c r="F53"/>
      <c r="G53">
        <v>0.3</v>
      </c>
      <c r="H53">
        <v>0.3</v>
      </c>
      <c r="I53">
        <v>2183</v>
      </c>
      <c r="J53">
        <v>8920</v>
      </c>
      <c r="K53"/>
      <c r="L53">
        <v>3894</v>
      </c>
      <c r="M53">
        <v>3.4830000000000001</v>
      </c>
      <c r="N53">
        <v>13.058999999999999</v>
      </c>
      <c r="O53">
        <v>9.5760000000000005</v>
      </c>
      <c r="P53"/>
      <c r="Q53">
        <v>0.48499999999999999</v>
      </c>
      <c r="R53">
        <v>1</v>
      </c>
      <c r="S53">
        <v>0</v>
      </c>
      <c r="T53">
        <v>0</v>
      </c>
      <c r="U53"/>
      <c r="V53">
        <v>0</v>
      </c>
      <c r="W53"/>
      <c r="X53"/>
      <c r="Y53" s="35">
        <v>44476</v>
      </c>
      <c r="Z53" s="34">
        <v>0.39112268518518517</v>
      </c>
      <c r="AA53"/>
      <c r="AB53" s="8">
        <v>1</v>
      </c>
      <c r="AC53" s="6"/>
      <c r="AD53" s="14">
        <v>4.4491068423893134</v>
      </c>
      <c r="AE53" s="6">
        <v>18.780492235359247</v>
      </c>
      <c r="AF53" s="6">
        <v>14.331385392969935</v>
      </c>
      <c r="AG53" s="6">
        <v>0.93692449958267165</v>
      </c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1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</row>
    <row r="54" spans="1:124" s="8" customFormat="1" ht="15.75" customHeight="1">
      <c r="A54">
        <v>104</v>
      </c>
      <c r="B54">
        <v>2</v>
      </c>
      <c r="C54" t="s">
        <v>784</v>
      </c>
      <c r="D54" t="s">
        <v>25</v>
      </c>
      <c r="E54"/>
      <c r="F54"/>
      <c r="G54">
        <v>0.3</v>
      </c>
      <c r="H54">
        <v>0.3</v>
      </c>
      <c r="I54">
        <v>3620</v>
      </c>
      <c r="J54">
        <v>9512</v>
      </c>
      <c r="K54"/>
      <c r="L54">
        <v>4653</v>
      </c>
      <c r="M54">
        <v>5.32</v>
      </c>
      <c r="N54">
        <v>13.895</v>
      </c>
      <c r="O54">
        <v>8.5749999999999993</v>
      </c>
      <c r="P54"/>
      <c r="Q54">
        <v>0.61799999999999999</v>
      </c>
      <c r="R54">
        <v>1</v>
      </c>
      <c r="S54">
        <v>0</v>
      </c>
      <c r="T54">
        <v>0</v>
      </c>
      <c r="U54"/>
      <c r="V54">
        <v>0</v>
      </c>
      <c r="W54"/>
      <c r="X54"/>
      <c r="Y54" s="35">
        <v>44476</v>
      </c>
      <c r="Z54" s="34">
        <v>0.39769675925925929</v>
      </c>
      <c r="AA54"/>
      <c r="AB54" s="8">
        <v>1</v>
      </c>
      <c r="AC54" s="6"/>
      <c r="AD54" s="14">
        <v>7.5825088638076634</v>
      </c>
      <c r="AE54" s="6">
        <v>20.085717514802283</v>
      </c>
      <c r="AF54" s="6">
        <v>12.503208650994619</v>
      </c>
      <c r="AG54" s="6">
        <v>1.1247247269311929</v>
      </c>
      <c r="AH54" s="6"/>
      <c r="AI54" s="6"/>
      <c r="AJ54" s="6">
        <v>4.1673807078240994</v>
      </c>
      <c r="AK54" s="6"/>
      <c r="AL54" s="6"/>
      <c r="AM54" s="6"/>
      <c r="AN54" s="6"/>
      <c r="AO54" s="6">
        <v>0.55035112008028231</v>
      </c>
      <c r="AP54" s="6"/>
      <c r="AQ54" s="6"/>
      <c r="AR54" s="6"/>
      <c r="AS54" s="6"/>
      <c r="AT54" s="6">
        <v>3.523761035843668</v>
      </c>
      <c r="AU54" s="6"/>
      <c r="AV54" s="6"/>
      <c r="AW54" s="6"/>
      <c r="AX54" s="6"/>
      <c r="AY54" s="6">
        <v>0.50470614214184406</v>
      </c>
      <c r="AZ54" s="6"/>
      <c r="BA54" s="6"/>
      <c r="BB54" s="6"/>
      <c r="BC54" s="6">
        <v>7.7438670750706819</v>
      </c>
      <c r="BD54" s="6">
        <v>20.030598204014993</v>
      </c>
      <c r="BE54" s="6">
        <v>12.286731128944311</v>
      </c>
      <c r="BF54" s="6">
        <v>1.1275701849213218</v>
      </c>
      <c r="BG54" s="6"/>
      <c r="BH54" s="1">
        <v>8</v>
      </c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</row>
    <row r="55" spans="1:124" s="8" customFormat="1" ht="15.75" customHeight="1">
      <c r="A55">
        <v>105</v>
      </c>
      <c r="B55">
        <v>2</v>
      </c>
      <c r="C55" t="s">
        <v>784</v>
      </c>
      <c r="D55" t="s">
        <v>25</v>
      </c>
      <c r="E55"/>
      <c r="F55"/>
      <c r="G55">
        <v>0.3</v>
      </c>
      <c r="H55">
        <v>0.3</v>
      </c>
      <c r="I55">
        <v>3768</v>
      </c>
      <c r="J55">
        <v>9462</v>
      </c>
      <c r="K55"/>
      <c r="L55">
        <v>4676</v>
      </c>
      <c r="M55">
        <v>5.51</v>
      </c>
      <c r="N55">
        <v>13.824</v>
      </c>
      <c r="O55">
        <v>8.3140000000000001</v>
      </c>
      <c r="P55"/>
      <c r="Q55">
        <v>0.622</v>
      </c>
      <c r="R55">
        <v>1</v>
      </c>
      <c r="S55">
        <v>0</v>
      </c>
      <c r="T55">
        <v>0</v>
      </c>
      <c r="U55"/>
      <c r="V55">
        <v>0</v>
      </c>
      <c r="W55"/>
      <c r="X55"/>
      <c r="Y55" s="35">
        <v>44476</v>
      </c>
      <c r="Z55" s="34">
        <v>0.40469907407407407</v>
      </c>
      <c r="AA55"/>
      <c r="AB55" s="8">
        <v>1</v>
      </c>
      <c r="AC55" s="6"/>
      <c r="AD55" s="14">
        <v>7.9052252863337014</v>
      </c>
      <c r="AE55" s="6">
        <v>19.975478893227706</v>
      </c>
      <c r="AF55" s="6">
        <v>12.070253606894005</v>
      </c>
      <c r="AG55" s="6">
        <v>1.1304156429114509</v>
      </c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1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</row>
    <row r="56" spans="1:124" s="8" customFormat="1" ht="15.75" customHeight="1">
      <c r="A56">
        <v>103</v>
      </c>
      <c r="B56">
        <v>2</v>
      </c>
      <c r="C56" t="s">
        <v>784</v>
      </c>
      <c r="D56" t="s">
        <v>25</v>
      </c>
      <c r="E56"/>
      <c r="F56"/>
      <c r="G56">
        <v>0.3</v>
      </c>
      <c r="H56">
        <v>0.3</v>
      </c>
      <c r="I56">
        <v>2967</v>
      </c>
      <c r="J56">
        <v>12629</v>
      </c>
      <c r="K56"/>
      <c r="L56">
        <v>9290</v>
      </c>
      <c r="M56">
        <v>4.4850000000000003</v>
      </c>
      <c r="N56">
        <v>18.295999999999999</v>
      </c>
      <c r="O56">
        <v>13.811</v>
      </c>
      <c r="P56"/>
      <c r="Q56">
        <v>1.4259999999999999</v>
      </c>
      <c r="R56">
        <v>1</v>
      </c>
      <c r="S56">
        <v>0</v>
      </c>
      <c r="T56">
        <v>0</v>
      </c>
      <c r="U56"/>
      <c r="V56">
        <v>0</v>
      </c>
      <c r="W56"/>
      <c r="X56"/>
      <c r="Y56" s="35">
        <v>44540</v>
      </c>
      <c r="Z56" s="34">
        <v>0.41744212962962962</v>
      </c>
      <c r="AA56"/>
      <c r="AB56" s="8">
        <v>1</v>
      </c>
      <c r="AC56" s="6"/>
      <c r="AD56" s="14">
        <v>4.1193043174345174</v>
      </c>
      <c r="AE56" s="6">
        <v>18.955968269604238</v>
      </c>
      <c r="AF56" s="6">
        <v>14.836663952169721</v>
      </c>
      <c r="AG56" s="6">
        <v>1.3415462597810444</v>
      </c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1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</row>
    <row r="57" spans="1:124" s="8" customFormat="1" ht="15.75" customHeight="1">
      <c r="A57">
        <v>104</v>
      </c>
      <c r="B57">
        <v>2</v>
      </c>
      <c r="C57" t="s">
        <v>784</v>
      </c>
      <c r="D57" t="s">
        <v>25</v>
      </c>
      <c r="E57"/>
      <c r="F57"/>
      <c r="G57">
        <v>0.3</v>
      </c>
      <c r="H57">
        <v>0.3</v>
      </c>
      <c r="I57">
        <v>5173</v>
      </c>
      <c r="J57">
        <v>13104</v>
      </c>
      <c r="K57"/>
      <c r="L57">
        <v>9574</v>
      </c>
      <c r="M57">
        <v>7.306</v>
      </c>
      <c r="N57">
        <v>18.966999999999999</v>
      </c>
      <c r="O57">
        <v>11.662000000000001</v>
      </c>
      <c r="P57"/>
      <c r="Q57">
        <v>1.4750000000000001</v>
      </c>
      <c r="R57">
        <v>1</v>
      </c>
      <c r="S57">
        <v>0</v>
      </c>
      <c r="T57">
        <v>0</v>
      </c>
      <c r="U57"/>
      <c r="V57">
        <v>0</v>
      </c>
      <c r="W57"/>
      <c r="X57"/>
      <c r="Y57" s="35">
        <v>44540</v>
      </c>
      <c r="Z57" s="34">
        <v>0.42460648148148145</v>
      </c>
      <c r="AA57"/>
      <c r="AB57" s="8">
        <v>1</v>
      </c>
      <c r="AC57" s="6"/>
      <c r="AD57" s="14">
        <v>7.759618118141784</v>
      </c>
      <c r="AE57" s="6">
        <v>19.712959749865529</v>
      </c>
      <c r="AF57" s="6">
        <v>11.953341631723745</v>
      </c>
      <c r="AG57" s="6">
        <v>1.3838456212164425</v>
      </c>
      <c r="AH57" s="6"/>
      <c r="AI57" s="6"/>
      <c r="AJ57" s="6">
        <v>3.2839937437700875</v>
      </c>
      <c r="AK57" s="6"/>
      <c r="AL57" s="6"/>
      <c r="AM57" s="6"/>
      <c r="AN57" s="6"/>
      <c r="AO57" s="6">
        <v>2.3143480414011126</v>
      </c>
      <c r="AP57" s="6"/>
      <c r="AQ57" s="6"/>
      <c r="AR57" s="6"/>
      <c r="AS57" s="6"/>
      <c r="AT57" s="6">
        <v>6.1223379302771166</v>
      </c>
      <c r="AU57" s="6"/>
      <c r="AV57" s="6"/>
      <c r="AW57" s="6"/>
      <c r="AX57" s="6"/>
      <c r="AY57" s="6">
        <v>0.78261456784118166</v>
      </c>
      <c r="AZ57" s="6"/>
      <c r="BA57" s="6"/>
      <c r="BB57" s="6"/>
      <c r="BC57" s="6">
        <v>7.8891578431442868</v>
      </c>
      <c r="BD57" s="6">
        <v>19.487455972061376</v>
      </c>
      <c r="BE57" s="6">
        <v>11.59829812891709</v>
      </c>
      <c r="BF57" s="6">
        <v>1.3892819828093721</v>
      </c>
      <c r="BG57" s="6"/>
      <c r="BH57" s="1">
        <v>9</v>
      </c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</row>
    <row r="58" spans="1:124" s="8" customFormat="1" ht="15.75" customHeight="1">
      <c r="A58">
        <v>105</v>
      </c>
      <c r="B58">
        <v>2</v>
      </c>
      <c r="C58" t="s">
        <v>784</v>
      </c>
      <c r="D58" t="s">
        <v>25</v>
      </c>
      <c r="E58"/>
      <c r="F58"/>
      <c r="G58">
        <v>0.3</v>
      </c>
      <c r="H58">
        <v>0.3</v>
      </c>
      <c r="I58">
        <v>5330</v>
      </c>
      <c r="J58">
        <v>12821</v>
      </c>
      <c r="K58"/>
      <c r="L58">
        <v>9647</v>
      </c>
      <c r="M58">
        <v>7.5060000000000002</v>
      </c>
      <c r="N58">
        <v>18.567</v>
      </c>
      <c r="O58">
        <v>11.061</v>
      </c>
      <c r="P58"/>
      <c r="Q58">
        <v>1.488</v>
      </c>
      <c r="R58">
        <v>1</v>
      </c>
      <c r="S58">
        <v>0</v>
      </c>
      <c r="T58">
        <v>0</v>
      </c>
      <c r="U58"/>
      <c r="V58">
        <v>0</v>
      </c>
      <c r="W58"/>
      <c r="X58"/>
      <c r="Y58" s="35">
        <v>44540</v>
      </c>
      <c r="Z58" s="34">
        <v>0.43035879629629631</v>
      </c>
      <c r="AA58"/>
      <c r="AB58" s="8">
        <v>1</v>
      </c>
      <c r="AC58" s="6"/>
      <c r="AD58" s="14">
        <v>8.0186975681467896</v>
      </c>
      <c r="AE58" s="6">
        <v>19.261952194257223</v>
      </c>
      <c r="AF58" s="6">
        <v>11.243254626110433</v>
      </c>
      <c r="AG58" s="6">
        <v>1.3947183444023015</v>
      </c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1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</row>
    <row r="59" spans="1:124" s="8" customFormat="1" ht="15.75" customHeight="1">
      <c r="A59">
        <v>106</v>
      </c>
      <c r="B59">
        <v>2</v>
      </c>
      <c r="C59" t="s">
        <v>784</v>
      </c>
      <c r="D59" t="s">
        <v>25</v>
      </c>
      <c r="E59"/>
      <c r="F59"/>
      <c r="G59">
        <v>0.3</v>
      </c>
      <c r="H59">
        <v>0.3</v>
      </c>
      <c r="I59">
        <v>2964</v>
      </c>
      <c r="J59">
        <v>11571</v>
      </c>
      <c r="K59"/>
      <c r="L59">
        <v>6269</v>
      </c>
      <c r="M59">
        <v>4.4809999999999999</v>
      </c>
      <c r="N59">
        <v>16.802</v>
      </c>
      <c r="O59">
        <v>12.32</v>
      </c>
      <c r="P59"/>
      <c r="Q59">
        <v>0.89900000000000002</v>
      </c>
      <c r="R59">
        <v>1</v>
      </c>
      <c r="S59">
        <v>0</v>
      </c>
      <c r="T59">
        <v>0</v>
      </c>
      <c r="U59"/>
      <c r="V59">
        <v>0</v>
      </c>
      <c r="W59"/>
      <c r="X59"/>
      <c r="Y59" s="35">
        <v>44541</v>
      </c>
      <c r="Z59" s="34">
        <v>0.6511689814814815</v>
      </c>
      <c r="AA59"/>
      <c r="AB59" s="8">
        <v>1</v>
      </c>
      <c r="AC59" s="6"/>
      <c r="AD59" s="14">
        <v>4.0764640828540974</v>
      </c>
      <c r="AE59" s="6">
        <v>16.815340200211221</v>
      </c>
      <c r="AF59" s="6">
        <v>12.738876117357123</v>
      </c>
      <c r="AG59" s="6">
        <v>0.90103628487727183</v>
      </c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1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</row>
    <row r="60" spans="1:124" s="8" customFormat="1" ht="15.75" customHeight="1">
      <c r="A60">
        <v>107</v>
      </c>
      <c r="B60">
        <v>2</v>
      </c>
      <c r="C60" t="s">
        <v>784</v>
      </c>
      <c r="D60" t="s">
        <v>25</v>
      </c>
      <c r="E60"/>
      <c r="F60"/>
      <c r="G60">
        <v>0.3</v>
      </c>
      <c r="H60">
        <v>0.3</v>
      </c>
      <c r="I60">
        <v>5070</v>
      </c>
      <c r="J60">
        <v>11849</v>
      </c>
      <c r="K60"/>
      <c r="L60">
        <v>6450</v>
      </c>
      <c r="M60">
        <v>7.1740000000000004</v>
      </c>
      <c r="N60">
        <v>17.193999999999999</v>
      </c>
      <c r="O60">
        <v>10.02</v>
      </c>
      <c r="P60"/>
      <c r="Q60">
        <v>0.93100000000000005</v>
      </c>
      <c r="R60">
        <v>1</v>
      </c>
      <c r="S60">
        <v>0</v>
      </c>
      <c r="T60">
        <v>0</v>
      </c>
      <c r="U60"/>
      <c r="V60">
        <v>0</v>
      </c>
      <c r="W60"/>
      <c r="X60"/>
      <c r="Y60" s="35">
        <v>44541</v>
      </c>
      <c r="Z60" s="34">
        <v>0.65936342592592589</v>
      </c>
      <c r="AA60"/>
      <c r="AB60" s="8">
        <v>1</v>
      </c>
      <c r="AC60" s="6"/>
      <c r="AD60" s="14">
        <v>7.2647635226653486</v>
      </c>
      <c r="AE60" s="6">
        <v>17.239250377907485</v>
      </c>
      <c r="AF60" s="6">
        <v>9.9744868552421373</v>
      </c>
      <c r="AG60" s="6">
        <v>0.92819248261567167</v>
      </c>
      <c r="AH60" s="6"/>
      <c r="AI60" s="6"/>
      <c r="AJ60" s="6">
        <v>4.5614971077251898</v>
      </c>
      <c r="AK60" s="6"/>
      <c r="AL60" s="6"/>
      <c r="AM60" s="6"/>
      <c r="AN60" s="6"/>
      <c r="AO60" s="6">
        <v>0.13259096043537805</v>
      </c>
      <c r="AP60" s="6"/>
      <c r="AQ60" s="6"/>
      <c r="AR60" s="6"/>
      <c r="AS60" s="6"/>
      <c r="AT60" s="6">
        <v>3.2215949107141872</v>
      </c>
      <c r="AU60" s="6"/>
      <c r="AV60" s="6"/>
      <c r="AW60" s="6"/>
      <c r="AX60" s="6"/>
      <c r="AY60" s="6">
        <v>1.5803096324219732</v>
      </c>
      <c r="AZ60" s="6"/>
      <c r="BA60" s="6"/>
      <c r="BB60" s="6"/>
      <c r="BC60" s="6">
        <v>7.4343217074986168</v>
      </c>
      <c r="BD60" s="6">
        <v>17.250686803564758</v>
      </c>
      <c r="BE60" s="6">
        <v>9.8163650960661428</v>
      </c>
      <c r="BF60" s="6">
        <v>0.92091582189571364</v>
      </c>
      <c r="BG60" s="6"/>
      <c r="BH60" s="1">
        <v>10</v>
      </c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</row>
    <row r="61" spans="1:124" s="8" customFormat="1" ht="15.75" customHeight="1">
      <c r="A61">
        <v>108</v>
      </c>
      <c r="B61">
        <v>2</v>
      </c>
      <c r="C61" t="s">
        <v>784</v>
      </c>
      <c r="D61" t="s">
        <v>25</v>
      </c>
      <c r="E61"/>
      <c r="F61"/>
      <c r="G61">
        <v>0.3</v>
      </c>
      <c r="H61">
        <v>0.3</v>
      </c>
      <c r="I61">
        <v>5294</v>
      </c>
      <c r="J61">
        <v>11864</v>
      </c>
      <c r="K61"/>
      <c r="L61">
        <v>6353</v>
      </c>
      <c r="M61">
        <v>7.4610000000000003</v>
      </c>
      <c r="N61">
        <v>17.216000000000001</v>
      </c>
      <c r="O61">
        <v>9.7550000000000008</v>
      </c>
      <c r="P61"/>
      <c r="Q61">
        <v>0.91400000000000003</v>
      </c>
      <c r="R61">
        <v>1</v>
      </c>
      <c r="S61">
        <v>0</v>
      </c>
      <c r="T61">
        <v>0</v>
      </c>
      <c r="U61"/>
      <c r="V61">
        <v>0</v>
      </c>
      <c r="W61"/>
      <c r="X61"/>
      <c r="Y61" s="35">
        <v>44541</v>
      </c>
      <c r="Z61" s="34">
        <v>0.66800925925925936</v>
      </c>
      <c r="AA61"/>
      <c r="AB61" s="8">
        <v>1</v>
      </c>
      <c r="AC61" s="6"/>
      <c r="AD61" s="14">
        <v>7.603879892331884</v>
      </c>
      <c r="AE61" s="6">
        <v>17.262123229222031</v>
      </c>
      <c r="AF61" s="6">
        <v>9.6582433368901466</v>
      </c>
      <c r="AG61" s="6">
        <v>0.91363916117575572</v>
      </c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1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</row>
    <row r="62" spans="1:124" s="8" customFormat="1" ht="15.75" customHeight="1">
      <c r="A62">
        <v>103</v>
      </c>
      <c r="B62">
        <v>2</v>
      </c>
      <c r="C62" t="s">
        <v>784</v>
      </c>
      <c r="D62" t="s">
        <v>25</v>
      </c>
      <c r="E62"/>
      <c r="F62"/>
      <c r="G62">
        <v>0.3</v>
      </c>
      <c r="H62">
        <v>0.3</v>
      </c>
      <c r="I62">
        <v>3167</v>
      </c>
      <c r="J62">
        <v>12156</v>
      </c>
      <c r="K62"/>
      <c r="L62">
        <v>5812</v>
      </c>
      <c r="M62">
        <v>4.7409999999999997</v>
      </c>
      <c r="N62">
        <v>17.628</v>
      </c>
      <c r="O62">
        <v>12.888</v>
      </c>
      <c r="P62"/>
      <c r="Q62">
        <v>0.82</v>
      </c>
      <c r="R62">
        <v>1</v>
      </c>
      <c r="S62">
        <v>0</v>
      </c>
      <c r="T62">
        <v>0</v>
      </c>
      <c r="U62"/>
      <c r="V62">
        <v>0</v>
      </c>
      <c r="W62"/>
      <c r="X62"/>
      <c r="Y62" s="35">
        <v>44544</v>
      </c>
      <c r="Z62" s="34">
        <v>0.46959490740740745</v>
      </c>
      <c r="AA62"/>
      <c r="AB62" s="8">
        <v>1</v>
      </c>
      <c r="AC62" s="6"/>
      <c r="AD62" s="14">
        <v>4.3874764446434158</v>
      </c>
      <c r="AE62" s="6">
        <v>17.774714696310042</v>
      </c>
      <c r="AF62" s="6">
        <v>13.387238251666627</v>
      </c>
      <c r="AG62" s="6">
        <v>0.86200549057262232</v>
      </c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1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</row>
    <row r="63" spans="1:124" s="8" customFormat="1" ht="15.75" customHeight="1">
      <c r="A63">
        <v>104</v>
      </c>
      <c r="B63">
        <v>2</v>
      </c>
      <c r="C63" t="s">
        <v>784</v>
      </c>
      <c r="D63" t="s">
        <v>25</v>
      </c>
      <c r="E63"/>
      <c r="F63"/>
      <c r="G63">
        <v>0.3</v>
      </c>
      <c r="H63">
        <v>0.3</v>
      </c>
      <c r="I63">
        <v>5419</v>
      </c>
      <c r="J63">
        <v>12350</v>
      </c>
      <c r="K63"/>
      <c r="L63">
        <v>5978</v>
      </c>
      <c r="M63">
        <v>7.6210000000000004</v>
      </c>
      <c r="N63">
        <v>17.902999999999999</v>
      </c>
      <c r="O63">
        <v>10.282</v>
      </c>
      <c r="P63"/>
      <c r="Q63">
        <v>0.84899999999999998</v>
      </c>
      <c r="R63">
        <v>1</v>
      </c>
      <c r="S63">
        <v>0</v>
      </c>
      <c r="T63">
        <v>0</v>
      </c>
      <c r="U63"/>
      <c r="V63">
        <v>0</v>
      </c>
      <c r="W63"/>
      <c r="X63"/>
      <c r="Y63" s="35">
        <v>44544</v>
      </c>
      <c r="Z63" s="34">
        <v>0.47689814814814818</v>
      </c>
      <c r="AA63"/>
      <c r="AB63" s="8">
        <v>1</v>
      </c>
      <c r="AC63" s="6"/>
      <c r="AD63" s="14">
        <v>7.781805158950478</v>
      </c>
      <c r="AE63" s="6">
        <v>18.067577527033226</v>
      </c>
      <c r="AF63" s="6">
        <v>10.285772368082748</v>
      </c>
      <c r="AG63" s="6">
        <v>0.88748048487265074</v>
      </c>
      <c r="AH63" s="6"/>
      <c r="AI63" s="6"/>
      <c r="AJ63" s="6">
        <v>4.7092969843040926</v>
      </c>
      <c r="AK63" s="6"/>
      <c r="AL63" s="6"/>
      <c r="AM63" s="6"/>
      <c r="AN63" s="6"/>
      <c r="AO63" s="6">
        <v>0.79061672901042057</v>
      </c>
      <c r="AP63" s="6"/>
      <c r="AQ63" s="6"/>
      <c r="AR63" s="6"/>
      <c r="AS63" s="6"/>
      <c r="AT63" s="6">
        <v>2.280208473985593</v>
      </c>
      <c r="AU63" s="6"/>
      <c r="AV63" s="6"/>
      <c r="AW63" s="6"/>
      <c r="AX63" s="6"/>
      <c r="AY63" s="6">
        <v>1.7091051317589561</v>
      </c>
      <c r="AZ63" s="6"/>
      <c r="BA63" s="6"/>
      <c r="BB63" s="6"/>
      <c r="BC63" s="6">
        <v>7.9694578787245582</v>
      </c>
      <c r="BD63" s="6">
        <v>18.1392836324938</v>
      </c>
      <c r="BE63" s="6">
        <v>10.16982575376924</v>
      </c>
      <c r="BF63" s="6">
        <v>0.87996075763950987</v>
      </c>
      <c r="BG63" s="6"/>
      <c r="BH63" s="1">
        <v>11</v>
      </c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</row>
    <row r="64" spans="1:124" s="8" customFormat="1" ht="15.75" customHeight="1">
      <c r="A64">
        <v>105</v>
      </c>
      <c r="B64">
        <v>2</v>
      </c>
      <c r="C64" t="s">
        <v>784</v>
      </c>
      <c r="D64" t="s">
        <v>25</v>
      </c>
      <c r="E64"/>
      <c r="F64"/>
      <c r="G64">
        <v>0.3</v>
      </c>
      <c r="H64">
        <v>0.3</v>
      </c>
      <c r="I64">
        <v>5668</v>
      </c>
      <c r="J64">
        <v>12445</v>
      </c>
      <c r="K64"/>
      <c r="L64">
        <v>5880</v>
      </c>
      <c r="M64">
        <v>7.9379999999999997</v>
      </c>
      <c r="N64">
        <v>18.036000000000001</v>
      </c>
      <c r="O64">
        <v>10.098000000000001</v>
      </c>
      <c r="P64"/>
      <c r="Q64">
        <v>0.83199999999999996</v>
      </c>
      <c r="R64">
        <v>1</v>
      </c>
      <c r="S64">
        <v>0</v>
      </c>
      <c r="T64">
        <v>0</v>
      </c>
      <c r="U64"/>
      <c r="V64">
        <v>0</v>
      </c>
      <c r="W64"/>
      <c r="X64"/>
      <c r="Y64" s="35">
        <v>44544</v>
      </c>
      <c r="Z64" s="34">
        <v>0.48466435185185186</v>
      </c>
      <c r="AA64"/>
      <c r="AB64" s="8">
        <v>1</v>
      </c>
      <c r="AC64" s="6"/>
      <c r="AD64" s="14">
        <v>8.1571105984986385</v>
      </c>
      <c r="AE64" s="6">
        <v>18.210989737954371</v>
      </c>
      <c r="AF64" s="6">
        <v>10.053879139455733</v>
      </c>
      <c r="AG64" s="6">
        <v>0.87244103040636889</v>
      </c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1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</row>
    <row r="65" spans="1:124" s="8" customFormat="1" ht="15.75" customHeight="1">
      <c r="A65">
        <v>103</v>
      </c>
      <c r="B65">
        <v>2</v>
      </c>
      <c r="C65" t="s">
        <v>784</v>
      </c>
      <c r="D65" t="s">
        <v>25</v>
      </c>
      <c r="E65"/>
      <c r="F65"/>
      <c r="G65">
        <v>0.3</v>
      </c>
      <c r="H65">
        <v>0.3</v>
      </c>
      <c r="I65">
        <v>3075</v>
      </c>
      <c r="J65">
        <v>11805</v>
      </c>
      <c r="K65"/>
      <c r="L65">
        <v>5462</v>
      </c>
      <c r="M65">
        <v>4.6239999999999997</v>
      </c>
      <c r="N65">
        <v>17.132999999999999</v>
      </c>
      <c r="O65">
        <v>12.509</v>
      </c>
      <c r="P65"/>
      <c r="Q65">
        <v>0.75900000000000001</v>
      </c>
      <c r="R65">
        <v>1</v>
      </c>
      <c r="S65">
        <v>0</v>
      </c>
      <c r="T65">
        <v>0</v>
      </c>
      <c r="U65"/>
      <c r="V65">
        <v>0</v>
      </c>
      <c r="W65"/>
      <c r="X65"/>
      <c r="Y65" s="35">
        <v>44546</v>
      </c>
      <c r="Z65" s="34">
        <v>0.54976851851851849</v>
      </c>
      <c r="AA65"/>
      <c r="AB65" s="8">
        <v>1</v>
      </c>
      <c r="AC65" s="6"/>
      <c r="AD65" s="14">
        <v>4.1102570377495624</v>
      </c>
      <c r="AE65" s="6">
        <v>16.699094044970856</v>
      </c>
      <c r="AF65" s="6">
        <v>12.588837007221294</v>
      </c>
      <c r="AG65" s="6">
        <v>0.79914314269276676</v>
      </c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1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</row>
    <row r="66" spans="1:124" s="8" customFormat="1" ht="15.75" customHeight="1">
      <c r="A66">
        <v>104</v>
      </c>
      <c r="B66">
        <v>2</v>
      </c>
      <c r="C66" t="s">
        <v>784</v>
      </c>
      <c r="D66" t="s">
        <v>25</v>
      </c>
      <c r="E66"/>
      <c r="F66"/>
      <c r="G66">
        <v>0.3</v>
      </c>
      <c r="H66">
        <v>0.3</v>
      </c>
      <c r="I66">
        <v>5197</v>
      </c>
      <c r="J66">
        <v>12103</v>
      </c>
      <c r="K66"/>
      <c r="L66">
        <v>5925</v>
      </c>
      <c r="M66">
        <v>7.3360000000000003</v>
      </c>
      <c r="N66">
        <v>17.553000000000001</v>
      </c>
      <c r="O66">
        <v>10.217000000000001</v>
      </c>
      <c r="P66"/>
      <c r="Q66">
        <v>0.83899999999999997</v>
      </c>
      <c r="R66">
        <v>1</v>
      </c>
      <c r="S66">
        <v>0</v>
      </c>
      <c r="T66">
        <v>0</v>
      </c>
      <c r="U66"/>
      <c r="V66">
        <v>0</v>
      </c>
      <c r="W66"/>
      <c r="X66"/>
      <c r="Y66" s="35">
        <v>44546</v>
      </c>
      <c r="Z66" s="34">
        <v>0.55687500000000001</v>
      </c>
      <c r="AA66"/>
      <c r="AB66" s="8">
        <v>1</v>
      </c>
      <c r="AC66" s="6"/>
      <c r="AD66" s="14">
        <v>7.2327755426639087</v>
      </c>
      <c r="AE66" s="6">
        <v>17.138337623818483</v>
      </c>
      <c r="AF66" s="6">
        <v>9.9055620811545744</v>
      </c>
      <c r="AG66" s="6">
        <v>0.86981304566858098</v>
      </c>
      <c r="AH66" s="6"/>
      <c r="AI66" s="6"/>
      <c r="AJ66" s="6">
        <v>4.940724210816736</v>
      </c>
      <c r="AK66" s="6"/>
      <c r="AL66" s="6"/>
      <c r="AM66" s="6"/>
      <c r="AN66" s="6"/>
      <c r="AO66" s="6">
        <v>3.4407662004685764E-2</v>
      </c>
      <c r="AP66" s="6"/>
      <c r="AQ66" s="6"/>
      <c r="AR66" s="6"/>
      <c r="AS66" s="6"/>
      <c r="AT66" s="6">
        <v>3.8304666429374845</v>
      </c>
      <c r="AU66" s="6"/>
      <c r="AV66" s="6"/>
      <c r="AW66" s="6"/>
      <c r="AX66" s="6"/>
      <c r="AY66" s="6">
        <v>0.52505789579383422</v>
      </c>
      <c r="AZ66" s="6"/>
      <c r="BA66" s="6"/>
      <c r="BB66" s="6"/>
      <c r="BC66" s="6">
        <v>7.4159770289324456</v>
      </c>
      <c r="BD66" s="6">
        <v>17.135389680336285</v>
      </c>
      <c r="BE66" s="6">
        <v>9.7194126514038395</v>
      </c>
      <c r="BF66" s="6">
        <v>0.87210256736326175</v>
      </c>
      <c r="BG66" s="6"/>
      <c r="BH66" s="1">
        <v>12</v>
      </c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</row>
    <row r="67" spans="1:124" s="8" customFormat="1" ht="15.75" customHeight="1">
      <c r="A67">
        <v>105</v>
      </c>
      <c r="B67">
        <v>2</v>
      </c>
      <c r="C67" t="s">
        <v>784</v>
      </c>
      <c r="D67" t="s">
        <v>25</v>
      </c>
      <c r="E67"/>
      <c r="F67"/>
      <c r="G67">
        <v>0.3</v>
      </c>
      <c r="H67">
        <v>0.3</v>
      </c>
      <c r="I67">
        <v>5446</v>
      </c>
      <c r="J67">
        <v>12099</v>
      </c>
      <c r="K67"/>
      <c r="L67">
        <v>5955</v>
      </c>
      <c r="M67">
        <v>7.6539999999999999</v>
      </c>
      <c r="N67">
        <v>17.547000000000001</v>
      </c>
      <c r="O67">
        <v>9.8930000000000007</v>
      </c>
      <c r="P67"/>
      <c r="Q67">
        <v>0.84499999999999997</v>
      </c>
      <c r="R67">
        <v>1</v>
      </c>
      <c r="S67">
        <v>0</v>
      </c>
      <c r="T67">
        <v>0</v>
      </c>
      <c r="U67"/>
      <c r="V67">
        <v>0</v>
      </c>
      <c r="W67"/>
      <c r="X67"/>
      <c r="Y67" s="35">
        <v>44546</v>
      </c>
      <c r="Z67" s="34">
        <v>0.56437499999999996</v>
      </c>
      <c r="AA67"/>
      <c r="AB67" s="8">
        <v>1</v>
      </c>
      <c r="AC67" s="6"/>
      <c r="AD67" s="14">
        <v>7.5991785152009816</v>
      </c>
      <c r="AE67" s="6">
        <v>17.132441736854087</v>
      </c>
      <c r="AF67" s="6">
        <v>9.5332632216531046</v>
      </c>
      <c r="AG67" s="6">
        <v>0.87439208905794252</v>
      </c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1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</row>
    <row r="68" spans="1:124" s="8" customFormat="1">
      <c r="A68">
        <v>4</v>
      </c>
      <c r="B68">
        <v>2</v>
      </c>
      <c r="C68" t="s">
        <v>784</v>
      </c>
      <c r="D68" t="s">
        <v>25</v>
      </c>
      <c r="E68"/>
      <c r="F68"/>
      <c r="G68">
        <v>0.3</v>
      </c>
      <c r="H68">
        <v>0.3</v>
      </c>
      <c r="I68">
        <v>6313</v>
      </c>
      <c r="J68">
        <v>12857</v>
      </c>
      <c r="K68"/>
      <c r="L68">
        <v>7563</v>
      </c>
      <c r="M68">
        <v>8.7629999999999999</v>
      </c>
      <c r="N68">
        <v>18.617999999999999</v>
      </c>
      <c r="O68">
        <v>9.8539999999999992</v>
      </c>
      <c r="P68"/>
      <c r="Q68">
        <v>1.125</v>
      </c>
      <c r="R68">
        <v>1</v>
      </c>
      <c r="S68">
        <v>0</v>
      </c>
      <c r="T68">
        <v>0</v>
      </c>
      <c r="U68"/>
      <c r="V68">
        <v>0</v>
      </c>
      <c r="W68"/>
      <c r="X68"/>
      <c r="Y68" s="35">
        <v>44585</v>
      </c>
      <c r="Z68" s="34">
        <v>0.66692129629629626</v>
      </c>
      <c r="AA68"/>
      <c r="AB68" s="8">
        <v>1</v>
      </c>
      <c r="AC68" s="6"/>
      <c r="AD68" s="14">
        <v>9.1124743062700659</v>
      </c>
      <c r="AE68" s="6">
        <v>18.615895573964888</v>
      </c>
      <c r="AF68" s="6">
        <v>9.5034212676948222</v>
      </c>
      <c r="AG68" s="6">
        <v>1.1611203532441758</v>
      </c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1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</row>
    <row r="69" spans="1:124" s="8" customFormat="1">
      <c r="A69">
        <v>5</v>
      </c>
      <c r="B69">
        <v>2</v>
      </c>
      <c r="C69" t="s">
        <v>784</v>
      </c>
      <c r="D69" t="s">
        <v>25</v>
      </c>
      <c r="E69"/>
      <c r="F69"/>
      <c r="G69">
        <v>0.3</v>
      </c>
      <c r="H69">
        <v>0.3</v>
      </c>
      <c r="I69">
        <v>6371</v>
      </c>
      <c r="J69">
        <v>12875</v>
      </c>
      <c r="K69"/>
      <c r="L69">
        <v>7386</v>
      </c>
      <c r="M69">
        <v>8.8369999999999997</v>
      </c>
      <c r="N69">
        <v>18.643000000000001</v>
      </c>
      <c r="O69">
        <v>9.8059999999999992</v>
      </c>
      <c r="P69"/>
      <c r="Q69">
        <v>1.0940000000000001</v>
      </c>
      <c r="R69">
        <v>1</v>
      </c>
      <c r="S69">
        <v>0</v>
      </c>
      <c r="T69">
        <v>0</v>
      </c>
      <c r="U69"/>
      <c r="V69">
        <v>0</v>
      </c>
      <c r="W69"/>
      <c r="X69"/>
      <c r="Y69" s="35">
        <v>44585</v>
      </c>
      <c r="Z69" s="34">
        <v>0.67415509259259254</v>
      </c>
      <c r="AA69"/>
      <c r="AB69" s="8">
        <v>1</v>
      </c>
      <c r="AC69" s="6"/>
      <c r="AD69" s="14">
        <v>9.2015921562559271</v>
      </c>
      <c r="AE69" s="6">
        <v>18.642964716563345</v>
      </c>
      <c r="AF69" s="6">
        <v>9.4413725603074177</v>
      </c>
      <c r="AG69" s="6">
        <v>1.1333304825584047</v>
      </c>
      <c r="AH69" s="6"/>
      <c r="AI69" s="6"/>
      <c r="AJ69" s="6">
        <v>6.6771126334440573E-2</v>
      </c>
      <c r="AK69" s="6"/>
      <c r="AL69" s="6"/>
      <c r="AM69" s="6"/>
      <c r="AN69" s="6"/>
      <c r="AO69" s="6">
        <v>1.3562464029596184</v>
      </c>
      <c r="AP69" s="6"/>
      <c r="AQ69" s="6"/>
      <c r="AR69" s="6"/>
      <c r="AS69" s="6"/>
      <c r="AT69" s="6">
        <v>2.7627514361353618</v>
      </c>
      <c r="AU69" s="6"/>
      <c r="AV69" s="6"/>
      <c r="AW69" s="6"/>
      <c r="AX69" s="6"/>
      <c r="AY69" s="6">
        <v>3.1234877967779049</v>
      </c>
      <c r="AZ69" s="6"/>
      <c r="BA69" s="6"/>
      <c r="BB69" s="6"/>
      <c r="BC69" s="6">
        <v>9.2046651855657853</v>
      </c>
      <c r="BD69" s="6">
        <v>18.517393971731607</v>
      </c>
      <c r="BE69" s="6">
        <v>9.3127287861658239</v>
      </c>
      <c r="BF69" s="6">
        <v>1.1159029365351243</v>
      </c>
      <c r="BG69" s="6"/>
      <c r="BH69" s="1">
        <v>13</v>
      </c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</row>
    <row r="70" spans="1:124" s="8" customFormat="1">
      <c r="A70">
        <v>6</v>
      </c>
      <c r="B70">
        <v>2</v>
      </c>
      <c r="C70" t="s">
        <v>784</v>
      </c>
      <c r="D70" t="s">
        <v>25</v>
      </c>
      <c r="E70"/>
      <c r="F70"/>
      <c r="G70">
        <v>0.3</v>
      </c>
      <c r="H70">
        <v>0.3</v>
      </c>
      <c r="I70">
        <v>6375</v>
      </c>
      <c r="J70">
        <v>12708</v>
      </c>
      <c r="K70"/>
      <c r="L70">
        <v>7164</v>
      </c>
      <c r="M70">
        <v>8.843</v>
      </c>
      <c r="N70">
        <v>18.408000000000001</v>
      </c>
      <c r="O70">
        <v>9.5649999999999995</v>
      </c>
      <c r="P70"/>
      <c r="Q70">
        <v>1.0549999999999999</v>
      </c>
      <c r="R70">
        <v>1</v>
      </c>
      <c r="S70">
        <v>0</v>
      </c>
      <c r="T70">
        <v>0</v>
      </c>
      <c r="U70"/>
      <c r="V70">
        <v>0</v>
      </c>
      <c r="W70"/>
      <c r="X70"/>
      <c r="Y70" s="35">
        <v>44585</v>
      </c>
      <c r="Z70" s="34">
        <v>0.68193287037037031</v>
      </c>
      <c r="AA70"/>
      <c r="AB70" s="8">
        <v>1</v>
      </c>
      <c r="AC70" s="6"/>
      <c r="AD70" s="14">
        <v>9.2077382148756435</v>
      </c>
      <c r="AE70" s="6">
        <v>18.391823226899874</v>
      </c>
      <c r="AF70" s="6">
        <v>9.1840850120242301</v>
      </c>
      <c r="AG70" s="6">
        <v>1.0984753905118438</v>
      </c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1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</row>
    <row r="71" spans="1:124" s="8" customFormat="1" ht="15.75" customHeight="1">
      <c r="A71">
        <v>154</v>
      </c>
      <c r="B71">
        <v>1</v>
      </c>
      <c r="C71" t="s">
        <v>784</v>
      </c>
      <c r="D71" t="s">
        <v>25</v>
      </c>
      <c r="E71"/>
      <c r="F71"/>
      <c r="G71">
        <v>0.3</v>
      </c>
      <c r="H71">
        <v>0.3</v>
      </c>
      <c r="I71">
        <v>4524</v>
      </c>
      <c r="J71">
        <v>11513</v>
      </c>
      <c r="K71"/>
      <c r="L71">
        <v>6774</v>
      </c>
      <c r="M71">
        <v>6.476</v>
      </c>
      <c r="N71">
        <v>16.721</v>
      </c>
      <c r="O71">
        <v>10.244999999999999</v>
      </c>
      <c r="P71"/>
      <c r="Q71">
        <v>0.98799999999999999</v>
      </c>
      <c r="R71">
        <v>1</v>
      </c>
      <c r="S71">
        <v>0</v>
      </c>
      <c r="T71">
        <v>0</v>
      </c>
      <c r="U71"/>
      <c r="V71">
        <v>0</v>
      </c>
      <c r="W71"/>
      <c r="X71"/>
      <c r="Y71" s="35">
        <v>44588</v>
      </c>
      <c r="Z71" s="34">
        <v>9.0752314814814813E-2</v>
      </c>
      <c r="AA71"/>
      <c r="AB71" s="8">
        <v>1</v>
      </c>
      <c r="AC71" s="6"/>
      <c r="AD71" s="14">
        <v>6.4683535371149681</v>
      </c>
      <c r="AE71" s="6">
        <v>16.757192864746493</v>
      </c>
      <c r="AF71" s="6">
        <v>10.288839327631525</v>
      </c>
      <c r="AG71" s="6">
        <v>1.1299607827359182</v>
      </c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1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</row>
    <row r="72" spans="1:124" s="8" customFormat="1" ht="15.75" customHeight="1">
      <c r="A72">
        <v>155</v>
      </c>
      <c r="B72">
        <v>1</v>
      </c>
      <c r="C72" t="s">
        <v>784</v>
      </c>
      <c r="D72" t="s">
        <v>25</v>
      </c>
      <c r="E72"/>
      <c r="F72"/>
      <c r="G72">
        <v>0.3</v>
      </c>
      <c r="H72">
        <v>0.3</v>
      </c>
      <c r="I72">
        <v>5233</v>
      </c>
      <c r="J72">
        <v>11575</v>
      </c>
      <c r="K72"/>
      <c r="L72">
        <v>6746</v>
      </c>
      <c r="M72">
        <v>7.3819999999999997</v>
      </c>
      <c r="N72">
        <v>16.808</v>
      </c>
      <c r="O72">
        <v>9.4260000000000002</v>
      </c>
      <c r="P72"/>
      <c r="Q72">
        <v>0.98299999999999998</v>
      </c>
      <c r="R72">
        <v>1</v>
      </c>
      <c r="S72">
        <v>0</v>
      </c>
      <c r="T72">
        <v>0</v>
      </c>
      <c r="U72"/>
      <c r="V72">
        <v>0</v>
      </c>
      <c r="W72"/>
      <c r="X72"/>
      <c r="Y72" s="35">
        <v>44588</v>
      </c>
      <c r="Z72" s="34">
        <v>9.7858796296296291E-2</v>
      </c>
      <c r="AA72"/>
      <c r="AB72" s="8">
        <v>1</v>
      </c>
      <c r="AC72" s="6"/>
      <c r="AD72" s="14">
        <v>7.5547792889962331</v>
      </c>
      <c r="AE72" s="6">
        <v>16.852591577737133</v>
      </c>
      <c r="AF72" s="6">
        <v>9.2978122887409</v>
      </c>
      <c r="AG72" s="6">
        <v>1.1250262930340036</v>
      </c>
      <c r="AH72" s="6"/>
      <c r="AI72" s="6"/>
      <c r="AJ72" s="6">
        <v>0.1621324006438967</v>
      </c>
      <c r="AK72" s="6"/>
      <c r="AL72" s="6"/>
      <c r="AM72" s="6"/>
      <c r="AN72" s="6"/>
      <c r="AO72" s="6">
        <v>0.14619127286714226</v>
      </c>
      <c r="AP72" s="6"/>
      <c r="AQ72" s="6"/>
      <c r="AR72" s="6"/>
      <c r="AS72" s="6"/>
      <c r="AT72" s="6">
        <v>0.3974158991903714</v>
      </c>
      <c r="AU72" s="6"/>
      <c r="AV72" s="6"/>
      <c r="AW72" s="6"/>
      <c r="AX72" s="6"/>
      <c r="AY72" s="6">
        <v>1.2452145906558474</v>
      </c>
      <c r="AZ72" s="6"/>
      <c r="BA72" s="6"/>
      <c r="BB72" s="6"/>
      <c r="BC72" s="6">
        <v>7.5609086303326585</v>
      </c>
      <c r="BD72" s="6">
        <v>16.840282066383502</v>
      </c>
      <c r="BE72" s="6">
        <v>9.2793734360508431</v>
      </c>
      <c r="BF72" s="6">
        <v>1.1180651379188029</v>
      </c>
      <c r="BG72" s="6"/>
      <c r="BH72" s="1">
        <v>14</v>
      </c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</row>
    <row r="73" spans="1:124" s="8" customFormat="1" ht="15.75" customHeight="1">
      <c r="A73">
        <v>156</v>
      </c>
      <c r="B73">
        <v>1</v>
      </c>
      <c r="C73" t="s">
        <v>784</v>
      </c>
      <c r="D73" t="s">
        <v>25</v>
      </c>
      <c r="E73"/>
      <c r="F73"/>
      <c r="G73">
        <v>0.3</v>
      </c>
      <c r="H73">
        <v>0.3</v>
      </c>
      <c r="I73">
        <v>5241</v>
      </c>
      <c r="J73">
        <v>11559</v>
      </c>
      <c r="K73"/>
      <c r="L73">
        <v>6667</v>
      </c>
      <c r="M73">
        <v>7.3929999999999998</v>
      </c>
      <c r="N73">
        <v>16.785</v>
      </c>
      <c r="O73">
        <v>9.3930000000000007</v>
      </c>
      <c r="P73"/>
      <c r="Q73">
        <v>0.96899999999999997</v>
      </c>
      <c r="R73">
        <v>1</v>
      </c>
      <c r="S73">
        <v>0</v>
      </c>
      <c r="T73">
        <v>0</v>
      </c>
      <c r="U73"/>
      <c r="V73">
        <v>0</v>
      </c>
      <c r="W73"/>
      <c r="X73"/>
      <c r="Y73" s="35">
        <v>44588</v>
      </c>
      <c r="Z73" s="34">
        <v>0.1053587962962963</v>
      </c>
      <c r="AA73"/>
      <c r="AB73" s="8">
        <v>1</v>
      </c>
      <c r="AC73" s="6"/>
      <c r="AD73" s="14">
        <v>7.567037971669083</v>
      </c>
      <c r="AE73" s="6">
        <v>16.82797255502987</v>
      </c>
      <c r="AF73" s="6">
        <v>9.2609345833607861</v>
      </c>
      <c r="AG73" s="6">
        <v>1.1111039828036022</v>
      </c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1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</row>
    <row r="74" spans="1:124" s="8" customFormat="1" ht="15.75" customHeigh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 s="35"/>
      <c r="Z74" s="34"/>
      <c r="AA74"/>
      <c r="AC74" s="6"/>
      <c r="AD74" s="14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1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</row>
    <row r="75" spans="1:124" s="8" customFormat="1" ht="15.75" customHeigh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 s="35"/>
      <c r="Z75" s="34"/>
      <c r="AA75"/>
      <c r="AC75" s="6"/>
      <c r="AD75" s="14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1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</row>
    <row r="76" spans="1:124" s="8" customFormat="1" ht="15.75" customHeigh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 s="35"/>
      <c r="Z76" s="34"/>
      <c r="AA76"/>
      <c r="AC76" s="6"/>
      <c r="AD76" s="14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1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</row>
    <row r="77" spans="1:124" s="8" customFormat="1" ht="15.75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 s="35"/>
      <c r="Z77" s="34"/>
      <c r="AA77"/>
      <c r="AC77" s="6"/>
      <c r="AD77" s="14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1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</row>
    <row r="78" spans="1:124" s="8" customFormat="1" ht="15.75" customHeigh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 s="35"/>
      <c r="Z78" s="34"/>
      <c r="AA78"/>
      <c r="AC78" s="6"/>
      <c r="AD78" s="14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1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</row>
    <row r="79" spans="1:124" s="8" customFormat="1" ht="15.75" customHeigh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 s="35"/>
      <c r="Z79" s="34"/>
      <c r="AA79"/>
      <c r="AC79" s="6"/>
      <c r="AD79" s="14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1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</row>
    <row r="80" spans="1:124" s="8" customFormat="1" ht="15.75" customHeigh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 s="35"/>
      <c r="Z80" s="34"/>
      <c r="AA80"/>
      <c r="AC80" s="6"/>
      <c r="AD80" s="14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1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</row>
    <row r="81" spans="1:124" s="8" customFormat="1" ht="15.75" customHeigh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 s="35"/>
      <c r="Z81" s="34"/>
      <c r="AA81"/>
      <c r="AC81" s="6"/>
      <c r="AD81" s="14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1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</row>
    <row r="82" spans="1:124" s="8" customFormat="1" ht="15.75" customHeigh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 s="35"/>
      <c r="Z82" s="34"/>
      <c r="AA82"/>
      <c r="AC82" s="6"/>
      <c r="AD82" s="14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1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</row>
    <row r="83" spans="1:124" s="8" customFormat="1" ht="15.75" customHeigh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 s="35"/>
      <c r="Z83" s="34"/>
      <c r="AA83"/>
      <c r="AC83" s="6"/>
      <c r="AD83" s="14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1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</row>
    <row r="84" spans="1:124" s="8" customFormat="1" ht="15.75" customHeigh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 s="35"/>
      <c r="Z84" s="34"/>
      <c r="AA84"/>
      <c r="AC84" s="6"/>
      <c r="AD84" s="14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1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</row>
    <row r="85" spans="1:124" s="8" customFormat="1" ht="15.75" customHeight="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 s="35"/>
      <c r="Z85" s="34"/>
      <c r="AA85"/>
      <c r="AC85" s="6"/>
      <c r="AD85" s="14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1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</row>
    <row r="86" spans="1:124" s="8" customFormat="1" ht="15.75" customHeight="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 s="35"/>
      <c r="Z86" s="34"/>
      <c r="AA86"/>
      <c r="AC86" s="6"/>
      <c r="AD86" s="14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1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</row>
    <row r="87" spans="1:124" s="8" customFormat="1" ht="15.75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 s="35"/>
      <c r="Z87" s="34"/>
      <c r="AA87"/>
      <c r="AC87" s="6"/>
      <c r="AD87" s="14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1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</row>
    <row r="88" spans="1:124" s="8" customFormat="1" ht="15.75" customHeight="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 s="35"/>
      <c r="Z88" s="34"/>
      <c r="AA88"/>
      <c r="AC88" s="6"/>
      <c r="AD88" s="14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1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</row>
    <row r="89" spans="1:124" s="8" customFormat="1" ht="15.75" customHeight="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 s="35"/>
      <c r="Z89" s="34"/>
      <c r="AA89"/>
      <c r="AC89" s="6"/>
      <c r="AD89" s="14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1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</row>
    <row r="90" spans="1:124" s="8" customFormat="1" ht="15.75" customHeight="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 s="35"/>
      <c r="Z90" s="34"/>
      <c r="AA90"/>
      <c r="AC90" s="6"/>
      <c r="AD90" s="14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1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</row>
    <row r="91" spans="1:124" s="8" customFormat="1" ht="15.75" customHeight="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 s="35"/>
      <c r="Z91" s="34"/>
      <c r="AA91"/>
      <c r="AC91" s="6"/>
      <c r="AD91" s="14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1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</row>
    <row r="92" spans="1:124" s="8" customFormat="1" ht="15.75" customHeight="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 s="35"/>
      <c r="Z92" s="34"/>
      <c r="AA92"/>
      <c r="AC92" s="6"/>
      <c r="AD92" s="14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1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</row>
    <row r="93" spans="1:124" s="8" customFormat="1" ht="15.75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 s="35"/>
      <c r="Z93" s="34"/>
      <c r="AA93"/>
      <c r="AC93" s="6"/>
      <c r="AD93" s="14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1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</row>
    <row r="94" spans="1:124" s="8" customFormat="1" ht="15.75" customHeigh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 s="35"/>
      <c r="Z94" s="34"/>
      <c r="AA94"/>
      <c r="AC94" s="6"/>
      <c r="AD94" s="14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1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</row>
    <row r="95" spans="1:124" s="8" customFormat="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 s="31"/>
      <c r="AA95" s="12"/>
      <c r="AC95" s="6"/>
      <c r="AD95" s="14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1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</row>
    <row r="96" spans="1:124" s="1" customFormat="1" ht="176">
      <c r="A96" s="1" t="s">
        <v>0</v>
      </c>
      <c r="B96" s="1" t="s">
        <v>1</v>
      </c>
      <c r="C96" s="1" t="s">
        <v>2</v>
      </c>
      <c r="D96" s="1" t="s">
        <v>3</v>
      </c>
      <c r="E96" s="1" t="s">
        <v>4</v>
      </c>
      <c r="F96" s="1" t="s">
        <v>5</v>
      </c>
      <c r="G96" s="1" t="s">
        <v>11</v>
      </c>
      <c r="H96" s="1" t="s">
        <v>12</v>
      </c>
      <c r="I96" s="1" t="s">
        <v>13</v>
      </c>
      <c r="J96" s="1" t="s">
        <v>14</v>
      </c>
      <c r="K96" s="1" t="s">
        <v>6</v>
      </c>
      <c r="L96" s="1" t="s">
        <v>15</v>
      </c>
      <c r="M96" s="1" t="s">
        <v>719</v>
      </c>
      <c r="N96" s="1" t="s">
        <v>720</v>
      </c>
      <c r="O96" s="1" t="s">
        <v>721</v>
      </c>
      <c r="P96" s="1" t="s">
        <v>722</v>
      </c>
      <c r="Q96" s="1" t="s">
        <v>723</v>
      </c>
      <c r="R96" s="1" t="s">
        <v>8</v>
      </c>
      <c r="S96" s="1" t="s">
        <v>20</v>
      </c>
      <c r="T96" s="1" t="s">
        <v>21</v>
      </c>
      <c r="U96" s="1" t="s">
        <v>9</v>
      </c>
      <c r="V96" s="1" t="s">
        <v>22</v>
      </c>
      <c r="W96" s="1" t="s">
        <v>23</v>
      </c>
      <c r="X96" s="1" t="s">
        <v>24</v>
      </c>
      <c r="Y96" s="1" t="s">
        <v>62</v>
      </c>
      <c r="Z96" s="1" t="s">
        <v>63</v>
      </c>
      <c r="AA96" s="1" t="s">
        <v>614</v>
      </c>
      <c r="AB96" s="1" t="s">
        <v>615</v>
      </c>
      <c r="AC96" s="1" t="s">
        <v>616</v>
      </c>
      <c r="AD96" s="1" t="s">
        <v>702</v>
      </c>
      <c r="AE96" s="1" t="s">
        <v>703</v>
      </c>
      <c r="AF96" s="1" t="s">
        <v>704</v>
      </c>
      <c r="AG96" s="1" t="s">
        <v>705</v>
      </c>
      <c r="AI96" s="1" t="s">
        <v>617</v>
      </c>
      <c r="AJ96" s="1" t="s">
        <v>618</v>
      </c>
      <c r="AK96" s="1" t="s">
        <v>619</v>
      </c>
      <c r="AL96" s="1" t="s">
        <v>620</v>
      </c>
      <c r="AN96" s="1" t="s">
        <v>692</v>
      </c>
      <c r="AO96" s="1" t="s">
        <v>693</v>
      </c>
      <c r="AP96" s="1" t="s">
        <v>694</v>
      </c>
      <c r="AQ96" s="1" t="s">
        <v>695</v>
      </c>
      <c r="AS96" s="1" t="s">
        <v>621</v>
      </c>
      <c r="AT96" s="1" t="s">
        <v>622</v>
      </c>
      <c r="AU96" s="1" t="s">
        <v>623</v>
      </c>
      <c r="AV96" s="1" t="s">
        <v>624</v>
      </c>
      <c r="AX96" s="1" t="s">
        <v>625</v>
      </c>
      <c r="AY96" s="1" t="s">
        <v>626</v>
      </c>
      <c r="AZ96" s="1" t="s">
        <v>627</v>
      </c>
      <c r="BA96" s="1" t="s">
        <v>628</v>
      </c>
      <c r="BC96" s="1" t="s">
        <v>629</v>
      </c>
      <c r="BD96" s="1" t="s">
        <v>630</v>
      </c>
      <c r="BE96" s="1" t="s">
        <v>631</v>
      </c>
      <c r="BF96" s="1" t="s">
        <v>632</v>
      </c>
      <c r="BH96" s="1" t="s">
        <v>717</v>
      </c>
    </row>
    <row r="97" spans="1:124" s="23" customFormat="1">
      <c r="A97" s="19"/>
      <c r="B97" s="20"/>
      <c r="C97" s="19"/>
      <c r="D97" s="21"/>
      <c r="E97" s="22"/>
      <c r="F97" s="16" t="s">
        <v>10</v>
      </c>
      <c r="I97" s="33">
        <f>AVERAGE(I32:I95)</f>
        <v>4485.2380952380954</v>
      </c>
      <c r="J97" s="33">
        <f>AVERAGE(J32:J95)</f>
        <v>11626.833333333334</v>
      </c>
      <c r="K97" s="33"/>
      <c r="L97" s="33">
        <f>AVERAGE(L32:L95)</f>
        <v>5610.6904761904761</v>
      </c>
      <c r="M97" s="32">
        <f>AVERAGE(M32:M95)</f>
        <v>6.1873571428571426</v>
      </c>
      <c r="N97" s="24">
        <f>AVERAGE(N32:N95)</f>
        <v>15.677404761904764</v>
      </c>
      <c r="O97" s="24">
        <f>AVERAGE(O32:O95)</f>
        <v>9.4899523809523796</v>
      </c>
      <c r="P97" s="24"/>
      <c r="Q97" s="24">
        <f>AVERAGE(Q32:Q95)</f>
        <v>0.73771428571428577</v>
      </c>
      <c r="S97" s="24"/>
      <c r="T97" s="24"/>
      <c r="U97" s="24"/>
      <c r="V97" s="25"/>
      <c r="W97" s="25"/>
      <c r="X97" s="26"/>
      <c r="Y97" s="27"/>
      <c r="Z97" s="27"/>
      <c r="AA97" s="22"/>
      <c r="AB97" s="16" t="s">
        <v>10</v>
      </c>
      <c r="AD97" s="32">
        <f>AVERAGE(AD32:AD95)</f>
        <v>7.1788937652925924</v>
      </c>
      <c r="AE97" s="32">
        <f>AVERAGE(AE32:AE95)</f>
        <v>18.552176711798364</v>
      </c>
      <c r="AF97" s="32">
        <f>AVERAGE(AF32:AF95)</f>
        <v>11.373282946505771</v>
      </c>
      <c r="AG97" s="32">
        <f>AVERAGE(AG32:AG95)</f>
        <v>0.97223925805091493</v>
      </c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>
        <f>AVERAGE(BC32:BC95)</f>
        <v>7.882964631336657</v>
      </c>
      <c r="BD97" s="32">
        <f>AVERAGE(BD32:BD95)</f>
        <v>18.656598125592847</v>
      </c>
      <c r="BE97" s="32">
        <f>AVERAGE(BE32:BE95)</f>
        <v>10.773633494256192</v>
      </c>
      <c r="BF97" s="32">
        <f>AVERAGE(BF32:BF95)</f>
        <v>0.9819098515305269</v>
      </c>
      <c r="BG97" s="29" t="s">
        <v>26</v>
      </c>
      <c r="BH97" s="28">
        <f>MIN(BH32:BH95)</f>
        <v>1</v>
      </c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</row>
    <row r="98" spans="1:124" s="23" customFormat="1">
      <c r="A98" s="19"/>
      <c r="B98" s="20"/>
      <c r="C98" s="19"/>
      <c r="D98" s="21"/>
      <c r="E98" s="22"/>
      <c r="F98" s="16" t="s">
        <v>27</v>
      </c>
      <c r="I98" s="33">
        <f>STDEV(I32:I95)</f>
        <v>1303.990850063735</v>
      </c>
      <c r="J98" s="33">
        <f>STDEV(J32:J95)</f>
        <v>1929.7631083818389</v>
      </c>
      <c r="K98" s="33"/>
      <c r="L98" s="33">
        <f>STDEV(L32:L95)</f>
        <v>1589.3791468966785</v>
      </c>
      <c r="M98" s="24">
        <f>STDEV(M32:M95)</f>
        <v>1.6089745230050871</v>
      </c>
      <c r="N98" s="24">
        <f>STDEV(N32:N95)</f>
        <v>2.45072888171743</v>
      </c>
      <c r="O98" s="24">
        <f>STDEV(O32:O95)</f>
        <v>1.5967234889348059</v>
      </c>
      <c r="P98" s="24"/>
      <c r="Q98" s="24">
        <f>STDEV(Q32:Q95)</f>
        <v>0.29441428300074574</v>
      </c>
      <c r="S98" s="24"/>
      <c r="T98" s="24"/>
      <c r="U98" s="24"/>
      <c r="V98" s="25"/>
      <c r="W98" s="25"/>
      <c r="X98" s="26"/>
      <c r="Y98" s="27"/>
      <c r="Z98" s="27"/>
      <c r="AA98" s="22"/>
      <c r="AB98" s="16" t="s">
        <v>27</v>
      </c>
      <c r="AD98" s="32">
        <f>STDEV(AD32:AD95)</f>
        <v>1.5231003464854207</v>
      </c>
      <c r="AE98" s="32">
        <f>STDEV(AE32:AE95)</f>
        <v>1.3545539833294704</v>
      </c>
      <c r="AF98" s="32">
        <f>STDEV(AF32:AF95)</f>
        <v>1.631111005567337</v>
      </c>
      <c r="AG98" s="32">
        <f>STDEV(AG32:AG95)</f>
        <v>0.15088812848351943</v>
      </c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>
        <f>STDEV(BC32:BC95)</f>
        <v>0.53818925882198876</v>
      </c>
      <c r="BD98" s="32">
        <f>STDEV(BD32:BD95)</f>
        <v>1.3776240207852462</v>
      </c>
      <c r="BE98" s="32">
        <f>STDEV(BE32:BE95)</f>
        <v>1.180872373266717</v>
      </c>
      <c r="BF98" s="32">
        <f>STDEV(BF32:BF95)</f>
        <v>0.15395567621728445</v>
      </c>
      <c r="BG98" s="29" t="s">
        <v>28</v>
      </c>
      <c r="BH98" s="28">
        <f>MAX(BH32:BH95)</f>
        <v>14</v>
      </c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</row>
    <row r="99" spans="1:124" s="23" customFormat="1">
      <c r="A99" s="19"/>
      <c r="B99" s="20"/>
      <c r="C99" s="19"/>
      <c r="D99" s="21"/>
      <c r="E99" s="22"/>
      <c r="F99" s="16" t="s">
        <v>39</v>
      </c>
      <c r="I99" s="33">
        <f>100*I98/I97</f>
        <v>29.072946014798209</v>
      </c>
      <c r="J99" s="33">
        <f t="shared" ref="J99:Q99" si="0">100*J98/J97</f>
        <v>16.597495234143764</v>
      </c>
      <c r="K99" s="33"/>
      <c r="L99" s="33">
        <f t="shared" si="0"/>
        <v>28.327692529847567</v>
      </c>
      <c r="M99" s="33">
        <f t="shared" si="0"/>
        <v>26.004229040868154</v>
      </c>
      <c r="N99" s="33">
        <f t="shared" si="0"/>
        <v>15.63223581285958</v>
      </c>
      <c r="O99" s="33">
        <f t="shared" si="0"/>
        <v>16.825410969813149</v>
      </c>
      <c r="P99" s="33"/>
      <c r="Q99" s="33">
        <f t="shared" si="0"/>
        <v>39.908984914895818</v>
      </c>
      <c r="S99" s="24"/>
      <c r="T99" s="24"/>
      <c r="U99" s="24"/>
      <c r="V99" s="25"/>
      <c r="W99" s="25"/>
      <c r="X99" s="26"/>
      <c r="Y99" s="27"/>
      <c r="Z99" s="27"/>
      <c r="AA99" s="22"/>
      <c r="AB99" s="16" t="s">
        <v>39</v>
      </c>
      <c r="AD99" s="32">
        <f>100*AD98/AD97</f>
        <v>21.216365588930582</v>
      </c>
      <c r="AE99" s="32">
        <f t="shared" ref="AE99:AG99" si="1">100*AE98/AE97</f>
        <v>7.3013210491253773</v>
      </c>
      <c r="AF99" s="32">
        <f t="shared" si="1"/>
        <v>14.341602272969613</v>
      </c>
      <c r="AG99" s="32">
        <f t="shared" si="1"/>
        <v>15.519649842777445</v>
      </c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>
        <f t="shared" ref="BC99:BF99" si="2">100*BC98/BC97</f>
        <v>6.82724436796987</v>
      </c>
      <c r="BD99" s="32">
        <f t="shared" si="2"/>
        <v>7.3841115701336877</v>
      </c>
      <c r="BE99" s="32">
        <f t="shared" si="2"/>
        <v>10.960762438190255</v>
      </c>
      <c r="BF99" s="32">
        <f t="shared" si="2"/>
        <v>15.679206800635516</v>
      </c>
      <c r="BG99" s="29"/>
      <c r="BH99" s="28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  <c r="DD99" s="30"/>
      <c r="DE99" s="30"/>
      <c r="DF99" s="30"/>
      <c r="DG99" s="30"/>
      <c r="DH99" s="30"/>
      <c r="DI99" s="30"/>
      <c r="DJ99" s="30"/>
      <c r="DK99" s="30"/>
      <c r="DL99" s="30"/>
      <c r="DM99" s="30"/>
      <c r="DN99" s="30"/>
      <c r="DO99" s="30"/>
      <c r="DP99" s="30"/>
      <c r="DQ99" s="30"/>
      <c r="DR99" s="30"/>
      <c r="DS99" s="30"/>
      <c r="DT99" s="30"/>
    </row>
    <row r="100" spans="1:124" s="23" customFormat="1">
      <c r="A100" s="19"/>
      <c r="B100" s="20"/>
      <c r="C100" s="19"/>
      <c r="D100" s="21"/>
      <c r="E100" s="22"/>
      <c r="F100" s="16"/>
      <c r="I100" s="33"/>
      <c r="J100" s="33"/>
      <c r="K100" s="33"/>
      <c r="L100" s="33"/>
      <c r="M100" s="33"/>
      <c r="N100" s="33"/>
      <c r="O100" s="33"/>
      <c r="P100" s="33"/>
      <c r="Q100" s="33"/>
      <c r="S100" s="24"/>
      <c r="T100" s="24"/>
      <c r="U100" s="24"/>
      <c r="V100" s="25"/>
      <c r="W100" s="25"/>
      <c r="X100" s="26"/>
      <c r="Y100" s="27"/>
      <c r="Z100" s="27"/>
      <c r="AA100" s="22"/>
      <c r="AB100" s="16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29"/>
      <c r="BH100" s="28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  <c r="DD100" s="30"/>
      <c r="DE100" s="30"/>
      <c r="DF100" s="30"/>
      <c r="DG100" s="30"/>
      <c r="DH100" s="30"/>
      <c r="DI100" s="30"/>
      <c r="DJ100" s="30"/>
      <c r="DK100" s="30"/>
      <c r="DL100" s="30"/>
      <c r="DM100" s="30"/>
      <c r="DN100" s="30"/>
      <c r="DO100" s="30"/>
      <c r="DP100" s="30"/>
      <c r="DQ100" s="30"/>
      <c r="DR100" s="30"/>
      <c r="DS100" s="30"/>
      <c r="DT100" s="30"/>
    </row>
    <row r="101" spans="1:124" s="23" customFormat="1">
      <c r="A101" s="19"/>
      <c r="B101" s="20"/>
      <c r="C101" s="19"/>
      <c r="D101" s="21"/>
      <c r="E101" s="22" t="s">
        <v>33</v>
      </c>
      <c r="F101" s="16" t="s">
        <v>29</v>
      </c>
      <c r="I101" s="33">
        <f t="shared" ref="I101:L101" si="3">I97+(2*I98)</f>
        <v>7093.219795365565</v>
      </c>
      <c r="J101" s="33">
        <f t="shared" si="3"/>
        <v>15486.359550097011</v>
      </c>
      <c r="K101" s="33"/>
      <c r="L101" s="33">
        <f t="shared" si="3"/>
        <v>8789.4487699838337</v>
      </c>
      <c r="M101" s="24">
        <f>M97+(2*M98)</f>
        <v>9.4053061888673177</v>
      </c>
      <c r="N101" s="24">
        <f>N97+(2*N98)</f>
        <v>20.578862525339623</v>
      </c>
      <c r="O101" s="24">
        <f>O97+(2*O98)</f>
        <v>12.68339935882199</v>
      </c>
      <c r="P101" s="24"/>
      <c r="Q101" s="24">
        <f>Q97+(2*Q98)</f>
        <v>1.3265428517157773</v>
      </c>
      <c r="S101" s="24"/>
      <c r="T101" s="24"/>
      <c r="U101" s="24"/>
      <c r="V101" s="24"/>
      <c r="W101" s="24"/>
      <c r="X101" s="26"/>
      <c r="Y101" s="27"/>
      <c r="Z101" s="27"/>
      <c r="AA101" s="22" t="s">
        <v>33</v>
      </c>
      <c r="AB101" s="16" t="s">
        <v>29</v>
      </c>
      <c r="AD101" s="32">
        <f t="shared" ref="AD101:AG101" si="4">AD97+(2*AD98)</f>
        <v>10.225094458263435</v>
      </c>
      <c r="AE101" s="32">
        <f t="shared" si="4"/>
        <v>21.261284678457304</v>
      </c>
      <c r="AF101" s="32">
        <f t="shared" si="4"/>
        <v>14.635504957640446</v>
      </c>
      <c r="AG101" s="32">
        <f t="shared" si="4"/>
        <v>1.2740155150179537</v>
      </c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>
        <f t="shared" ref="BC101:BF101" si="5">BC97+(2*BC98)</f>
        <v>8.9593431489806346</v>
      </c>
      <c r="BD101" s="32">
        <f t="shared" si="5"/>
        <v>21.41184616716334</v>
      </c>
      <c r="BE101" s="32">
        <f t="shared" si="5"/>
        <v>13.135378240789626</v>
      </c>
      <c r="BF101" s="32">
        <f t="shared" si="5"/>
        <v>1.2898212039650958</v>
      </c>
      <c r="BG101" s="29"/>
      <c r="BH101" s="29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  <c r="DD101" s="30"/>
      <c r="DE101" s="30"/>
      <c r="DF101" s="30"/>
      <c r="DG101" s="30"/>
      <c r="DH101" s="30"/>
      <c r="DI101" s="30"/>
      <c r="DJ101" s="30"/>
      <c r="DK101" s="30"/>
      <c r="DL101" s="30"/>
      <c r="DM101" s="30"/>
      <c r="DN101" s="30"/>
      <c r="DO101" s="30"/>
      <c r="DP101" s="30"/>
      <c r="DQ101" s="30"/>
      <c r="DR101" s="30"/>
      <c r="DS101" s="30"/>
      <c r="DT101" s="30"/>
    </row>
    <row r="102" spans="1:124" s="23" customFormat="1">
      <c r="A102" s="19"/>
      <c r="B102" s="20"/>
      <c r="C102" s="19"/>
      <c r="D102" s="21"/>
      <c r="E102" s="22"/>
      <c r="F102" s="16" t="s">
        <v>31</v>
      </c>
      <c r="I102" s="33">
        <f t="shared" ref="I102:L102" si="6">I97-(2*I98)</f>
        <v>1877.2563951106254</v>
      </c>
      <c r="J102" s="33">
        <f t="shared" si="6"/>
        <v>7767.3071165696565</v>
      </c>
      <c r="K102" s="33"/>
      <c r="L102" s="33">
        <f t="shared" si="6"/>
        <v>2431.932182397119</v>
      </c>
      <c r="M102" s="24">
        <f>M97-(2*M98)</f>
        <v>2.9694080968469683</v>
      </c>
      <c r="N102" s="24">
        <f>N97-(2*N98)</f>
        <v>10.775946998469905</v>
      </c>
      <c r="O102" s="24">
        <f>O97-(2*O98)</f>
        <v>6.2965054030827678</v>
      </c>
      <c r="P102" s="24"/>
      <c r="Q102" s="24">
        <f>Q97-(2*Q98)</f>
        <v>0.1488857197127943</v>
      </c>
      <c r="S102" s="24"/>
      <c r="T102" s="24"/>
      <c r="U102" s="24"/>
      <c r="V102" s="24"/>
      <c r="W102" s="24"/>
      <c r="X102" s="26"/>
      <c r="Y102" s="27"/>
      <c r="Z102" s="27"/>
      <c r="AA102" s="22"/>
      <c r="AB102" s="16" t="s">
        <v>31</v>
      </c>
      <c r="AD102" s="32">
        <f t="shared" ref="AD102:AG102" si="7">AD97-(2*AD98)</f>
        <v>4.132693072321751</v>
      </c>
      <c r="AE102" s="32">
        <f t="shared" si="7"/>
        <v>15.843068745139423</v>
      </c>
      <c r="AF102" s="32">
        <f t="shared" si="7"/>
        <v>8.1110609353710963</v>
      </c>
      <c r="AG102" s="32">
        <f t="shared" si="7"/>
        <v>0.67046300108387613</v>
      </c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>
        <f t="shared" ref="BC102:BF102" si="8">BC97-(2*BC98)</f>
        <v>6.8065861136926795</v>
      </c>
      <c r="BD102" s="32">
        <f t="shared" si="8"/>
        <v>15.901350084022354</v>
      </c>
      <c r="BE102" s="32">
        <f t="shared" si="8"/>
        <v>8.4118887477227577</v>
      </c>
      <c r="BF102" s="32">
        <f t="shared" si="8"/>
        <v>0.67399849909595799</v>
      </c>
      <c r="BG102" s="29"/>
      <c r="BH102" s="29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</row>
    <row r="103" spans="1:124" s="23" customFormat="1">
      <c r="A103" s="19"/>
      <c r="B103" s="20"/>
      <c r="C103" s="19"/>
      <c r="D103" s="21"/>
      <c r="E103" s="22" t="s">
        <v>34</v>
      </c>
      <c r="F103" s="16" t="s">
        <v>30</v>
      </c>
      <c r="I103" s="33">
        <f t="shared" ref="I103:L103" si="9">I97+(3*I98)</f>
        <v>8397.2106454293007</v>
      </c>
      <c r="J103" s="33">
        <f t="shared" si="9"/>
        <v>17416.122658478853</v>
      </c>
      <c r="K103" s="33"/>
      <c r="L103" s="33">
        <f t="shared" si="9"/>
        <v>10378.827916880513</v>
      </c>
      <c r="M103" s="24">
        <f>M97+(3*M98)</f>
        <v>11.014280711872404</v>
      </c>
      <c r="N103" s="24">
        <f>N97+(3*N98)</f>
        <v>23.029591407057055</v>
      </c>
      <c r="O103" s="24">
        <f>O97+(3*O98)</f>
        <v>14.280122847756797</v>
      </c>
      <c r="P103" s="24"/>
      <c r="Q103" s="24">
        <f>Q97+(3*Q98)</f>
        <v>1.620957134716523</v>
      </c>
      <c r="S103" s="24"/>
      <c r="T103" s="24"/>
      <c r="U103" s="24"/>
      <c r="V103" s="24"/>
      <c r="W103" s="24"/>
      <c r="X103" s="26"/>
      <c r="Y103" s="27"/>
      <c r="Z103" s="27"/>
      <c r="AA103" s="22" t="s">
        <v>34</v>
      </c>
      <c r="AB103" s="16" t="s">
        <v>30</v>
      </c>
      <c r="AD103" s="32">
        <f t="shared" ref="AD103:AG103" si="10">AD97+(3*AD98)</f>
        <v>11.748194804748854</v>
      </c>
      <c r="AE103" s="32">
        <f t="shared" si="10"/>
        <v>22.615838661786775</v>
      </c>
      <c r="AF103" s="32">
        <f t="shared" si="10"/>
        <v>16.266615963207784</v>
      </c>
      <c r="AG103" s="32">
        <f t="shared" si="10"/>
        <v>1.4249036435014732</v>
      </c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>
        <f t="shared" ref="BC103:BF103" si="11">BC97+(3*BC98)</f>
        <v>9.4975324078026233</v>
      </c>
      <c r="BD103" s="32">
        <f t="shared" si="11"/>
        <v>22.789470187948584</v>
      </c>
      <c r="BE103" s="32">
        <f t="shared" si="11"/>
        <v>14.316250614056344</v>
      </c>
      <c r="BF103" s="32">
        <f t="shared" si="11"/>
        <v>1.4437768801823803</v>
      </c>
      <c r="BG103" s="29"/>
      <c r="BH103" s="29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</row>
    <row r="104" spans="1:124" s="23" customFormat="1">
      <c r="A104" s="19"/>
      <c r="B104" s="20"/>
      <c r="C104" s="19"/>
      <c r="D104" s="21"/>
      <c r="E104" s="21"/>
      <c r="F104" s="16" t="s">
        <v>32</v>
      </c>
      <c r="G104" s="19"/>
      <c r="I104" s="33">
        <f t="shared" ref="I104:L104" si="12">I97-(3*I98)</f>
        <v>573.26554504689011</v>
      </c>
      <c r="J104" s="33">
        <f t="shared" si="12"/>
        <v>5837.5440081878169</v>
      </c>
      <c r="K104" s="33"/>
      <c r="L104" s="33">
        <f t="shared" si="12"/>
        <v>842.55303550044027</v>
      </c>
      <c r="M104" s="24">
        <f>M97-(3*M98)</f>
        <v>1.3604335738418811</v>
      </c>
      <c r="N104" s="24">
        <f>N97-(3*N98)</f>
        <v>8.3252181167524739</v>
      </c>
      <c r="O104" s="24">
        <f>O97-(3*O98)</f>
        <v>4.6997819141479624</v>
      </c>
      <c r="P104" s="24"/>
      <c r="Q104" s="24">
        <f>Q97-(3*Q98)</f>
        <v>-0.1455285632879515</v>
      </c>
      <c r="R104" s="24"/>
      <c r="S104" s="24"/>
      <c r="T104" s="24"/>
      <c r="U104" s="24"/>
      <c r="V104" s="24"/>
      <c r="W104" s="24"/>
      <c r="X104" s="26"/>
      <c r="AA104" s="21"/>
      <c r="AB104" s="16" t="s">
        <v>32</v>
      </c>
      <c r="AC104" s="19"/>
      <c r="AD104" s="32">
        <f t="shared" ref="AD104:AG104" si="13">AD97-(3*AD98)</f>
        <v>2.6095927258363307</v>
      </c>
      <c r="AE104" s="32">
        <f t="shared" si="13"/>
        <v>14.488514761809952</v>
      </c>
      <c r="AF104" s="32">
        <f t="shared" si="13"/>
        <v>6.4799499298037606</v>
      </c>
      <c r="AG104" s="32">
        <f t="shared" si="13"/>
        <v>0.51957487260035662</v>
      </c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>
        <f t="shared" ref="BC104:BF104" si="14">BC97-(3*BC98)</f>
        <v>6.2683968548706908</v>
      </c>
      <c r="BD104" s="32">
        <f t="shared" si="14"/>
        <v>14.52372606323711</v>
      </c>
      <c r="BE104" s="32">
        <f t="shared" si="14"/>
        <v>7.2310163744560407</v>
      </c>
      <c r="BF104" s="32">
        <f t="shared" si="14"/>
        <v>0.52004282287867354</v>
      </c>
      <c r="BG104" s="29"/>
      <c r="BH104" s="29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  <c r="DD104" s="30"/>
      <c r="DE104" s="30"/>
      <c r="DF104" s="30"/>
      <c r="DG104" s="30"/>
      <c r="DH104" s="30"/>
      <c r="DI104" s="30"/>
      <c r="DJ104" s="30"/>
      <c r="DK104" s="30"/>
      <c r="DL104" s="30"/>
      <c r="DM104" s="30"/>
      <c r="DN104" s="30"/>
      <c r="DO104" s="30"/>
      <c r="DP104" s="30"/>
      <c r="DQ104" s="30"/>
      <c r="DR104" s="30"/>
      <c r="DS104" s="30"/>
    </row>
    <row r="105" spans="1:124" s="23" customFormat="1">
      <c r="A105" s="19"/>
      <c r="B105" s="20"/>
      <c r="C105" s="19"/>
      <c r="D105" s="21"/>
      <c r="E105" s="22"/>
      <c r="F105" s="16"/>
      <c r="G105" s="19"/>
      <c r="I105" s="19"/>
      <c r="J105" s="19"/>
      <c r="L105" s="21"/>
      <c r="M105" s="24"/>
      <c r="N105" s="24"/>
      <c r="O105" s="24"/>
      <c r="P105" s="24"/>
      <c r="Q105" s="24"/>
      <c r="R105" s="24"/>
      <c r="S105" s="24"/>
      <c r="T105" s="24"/>
      <c r="U105" s="25"/>
      <c r="V105" s="25"/>
      <c r="W105" s="24"/>
      <c r="AC105" s="29"/>
      <c r="AD105" s="28"/>
      <c r="AE105" s="28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  <c r="DD105" s="30"/>
      <c r="DE105" s="30"/>
      <c r="DF105" s="30"/>
      <c r="DG105" s="30"/>
      <c r="DH105" s="30"/>
      <c r="DI105" s="30"/>
      <c r="DJ105" s="30"/>
      <c r="DK105" s="30"/>
      <c r="DL105" s="30"/>
      <c r="DM105" s="30"/>
      <c r="DN105" s="30"/>
      <c r="DO105" s="30"/>
      <c r="DP105" s="30"/>
      <c r="DQ105" s="30"/>
      <c r="DR105" s="30"/>
      <c r="DS105" s="30"/>
    </row>
    <row r="106" spans="1:124" s="8" customFormat="1">
      <c r="A106" s="3"/>
      <c r="B106" s="4"/>
      <c r="C106" s="3"/>
      <c r="D106" s="5"/>
      <c r="E106" s="5"/>
      <c r="F106" s="3"/>
      <c r="G106" s="3"/>
      <c r="H106" s="3"/>
      <c r="I106" s="3"/>
      <c r="J106" s="3"/>
      <c r="K106" s="3"/>
      <c r="L106" s="5"/>
      <c r="M106" s="5"/>
      <c r="N106" s="6"/>
      <c r="O106" s="7"/>
      <c r="P106" s="7"/>
      <c r="R106" s="9"/>
      <c r="S106" s="9"/>
      <c r="T106" s="9"/>
      <c r="U106" s="10"/>
      <c r="V106" s="10"/>
      <c r="Y106" s="17"/>
      <c r="Z106" s="11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</row>
    <row r="107" spans="1:124" s="8" customFormat="1">
      <c r="A107" s="3"/>
      <c r="B107" s="4"/>
      <c r="C107" s="3"/>
      <c r="D107" s="5"/>
      <c r="E107" s="5"/>
      <c r="F107" s="3"/>
      <c r="G107" s="3"/>
      <c r="H107" s="3"/>
      <c r="I107" s="3"/>
      <c r="J107" s="3"/>
      <c r="K107" s="3"/>
      <c r="L107" s="5"/>
      <c r="M107" s="5"/>
      <c r="N107" s="6"/>
      <c r="O107" s="7"/>
      <c r="P107" s="7"/>
      <c r="R107" s="9"/>
      <c r="S107" s="9"/>
      <c r="T107" s="9"/>
      <c r="U107" s="10"/>
      <c r="V107" s="10"/>
      <c r="Y107" s="17"/>
      <c r="Z107" s="11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</row>
    <row r="108" spans="1:124" s="8" customFormat="1">
      <c r="A108" s="3"/>
      <c r="B108" s="4"/>
      <c r="C108" s="3"/>
      <c r="D108" s="5"/>
      <c r="E108" s="5"/>
      <c r="F108" s="3"/>
      <c r="G108" s="3"/>
      <c r="H108" s="3"/>
      <c r="I108" s="3"/>
      <c r="J108" s="3"/>
      <c r="K108" s="3"/>
      <c r="L108" s="5"/>
      <c r="M108" s="5"/>
      <c r="N108" s="6"/>
      <c r="O108" s="7"/>
      <c r="P108" s="7"/>
      <c r="R108" s="9"/>
      <c r="S108" s="9"/>
      <c r="T108" s="9"/>
      <c r="U108" s="10"/>
      <c r="V108" s="10"/>
      <c r="Y108" s="17"/>
      <c r="Z108" s="11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</row>
    <row r="109" spans="1:124" s="8" customFormat="1">
      <c r="A109" s="3"/>
      <c r="B109" s="4"/>
      <c r="C109" s="3"/>
      <c r="D109" s="5"/>
      <c r="E109" s="5"/>
      <c r="F109" s="3"/>
      <c r="G109" s="3"/>
      <c r="H109" s="3"/>
      <c r="I109" s="3"/>
      <c r="J109" s="3"/>
      <c r="K109" s="3"/>
      <c r="L109" s="5"/>
      <c r="M109" s="5"/>
      <c r="N109" s="6"/>
      <c r="O109" s="7"/>
      <c r="P109" s="7"/>
      <c r="R109" s="9"/>
      <c r="S109" s="9"/>
      <c r="T109" s="9"/>
      <c r="U109" s="10"/>
      <c r="V109" s="10"/>
      <c r="Y109" s="17"/>
      <c r="Z109" s="11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</row>
    <row r="110" spans="1:124" s="8" customFormat="1">
      <c r="A110" s="3"/>
      <c r="B110" s="4"/>
      <c r="C110" s="3"/>
      <c r="D110" s="5"/>
      <c r="E110" s="5"/>
      <c r="F110" s="3"/>
      <c r="G110" s="3"/>
      <c r="H110" s="3"/>
      <c r="I110" s="3"/>
      <c r="J110" s="3"/>
      <c r="K110" s="3"/>
      <c r="L110" s="5"/>
      <c r="M110" s="5"/>
      <c r="N110" s="6"/>
      <c r="O110" s="7"/>
      <c r="P110" s="7"/>
      <c r="R110" s="9"/>
      <c r="S110" s="9"/>
      <c r="T110" s="9"/>
      <c r="U110" s="10"/>
      <c r="V110" s="10"/>
      <c r="Y110" s="17"/>
      <c r="Z110" s="11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</row>
    <row r="111" spans="1:124" s="8" customFormat="1">
      <c r="A111" s="3"/>
      <c r="B111" s="4"/>
      <c r="C111" s="3"/>
      <c r="D111" s="5"/>
      <c r="E111" s="5"/>
      <c r="F111" s="3"/>
      <c r="G111" s="3"/>
      <c r="H111" s="3"/>
      <c r="I111" s="3"/>
      <c r="J111" s="3"/>
      <c r="K111" s="3"/>
      <c r="L111" s="5"/>
      <c r="M111" s="5"/>
      <c r="N111" s="6"/>
      <c r="O111" s="7"/>
      <c r="P111" s="7"/>
      <c r="R111" s="9"/>
      <c r="S111" s="9"/>
      <c r="T111" s="9"/>
      <c r="U111" s="10"/>
      <c r="V111" s="10"/>
      <c r="Y111" s="17"/>
      <c r="Z111" s="11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</row>
    <row r="112" spans="1:124" s="8" customFormat="1">
      <c r="A112" s="3"/>
      <c r="B112" s="4"/>
      <c r="C112" s="3"/>
      <c r="D112" s="5"/>
      <c r="E112" s="5"/>
      <c r="F112" s="3"/>
      <c r="G112" s="3"/>
      <c r="H112" s="3"/>
      <c r="I112" s="3"/>
      <c r="J112" s="3"/>
      <c r="K112" s="3"/>
      <c r="L112" s="5"/>
      <c r="M112" s="5"/>
      <c r="N112" s="6"/>
      <c r="O112" s="7"/>
      <c r="P112" s="7"/>
      <c r="R112" s="9"/>
      <c r="S112" s="9"/>
      <c r="T112" s="9"/>
      <c r="U112" s="10"/>
      <c r="V112" s="10"/>
      <c r="Y112" s="17"/>
      <c r="Z112" s="11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</row>
    <row r="113" spans="1:123" s="8" customFormat="1">
      <c r="A113" s="3"/>
      <c r="B113" s="4"/>
      <c r="C113" s="3"/>
      <c r="D113" s="5"/>
      <c r="E113" s="5"/>
      <c r="F113" s="3"/>
      <c r="G113" s="3"/>
      <c r="H113" s="3"/>
      <c r="I113" s="3"/>
      <c r="J113" s="3"/>
      <c r="K113" s="3"/>
      <c r="L113" s="5"/>
      <c r="M113" s="5"/>
      <c r="N113" s="6"/>
      <c r="O113" s="7"/>
      <c r="P113" s="7"/>
      <c r="R113" s="9"/>
      <c r="S113" s="9"/>
      <c r="T113" s="9"/>
      <c r="U113" s="10"/>
      <c r="V113" s="10"/>
      <c r="Y113" s="17"/>
      <c r="Z113" s="11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</row>
    <row r="114" spans="1:123" s="8" customFormat="1">
      <c r="A114" s="3"/>
      <c r="B114" s="4"/>
      <c r="C114" s="3"/>
      <c r="D114" s="5"/>
      <c r="E114" s="5"/>
      <c r="F114" s="3"/>
      <c r="G114" s="3"/>
      <c r="H114" s="3"/>
      <c r="I114" s="3"/>
      <c r="J114" s="3"/>
      <c r="K114" s="3"/>
      <c r="L114" s="5"/>
      <c r="M114" s="5"/>
      <c r="N114" s="6"/>
      <c r="O114" s="7"/>
      <c r="P114" s="7"/>
      <c r="R114" s="9"/>
      <c r="S114" s="9"/>
      <c r="T114" s="9"/>
      <c r="U114" s="10"/>
      <c r="V114" s="10"/>
      <c r="Y114" s="17"/>
      <c r="Z114" s="11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</row>
    <row r="115" spans="1:123" s="8" customFormat="1">
      <c r="A115" s="3"/>
      <c r="B115" s="4"/>
      <c r="C115" s="3"/>
      <c r="D115" s="5"/>
      <c r="E115" s="5"/>
      <c r="F115" s="3"/>
      <c r="G115" s="3"/>
      <c r="H115" s="3"/>
      <c r="I115" s="3"/>
      <c r="J115" s="3"/>
      <c r="K115" s="3"/>
      <c r="L115" s="5"/>
      <c r="M115" s="5"/>
      <c r="N115" s="6"/>
      <c r="O115" s="7"/>
      <c r="P115" s="7"/>
      <c r="R115" s="9"/>
      <c r="S115" s="9"/>
      <c r="T115" s="9"/>
      <c r="U115" s="10"/>
      <c r="V115" s="10"/>
      <c r="Y115" s="17"/>
      <c r="Z115" s="11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</row>
    <row r="116" spans="1:123" s="8" customFormat="1">
      <c r="A116" s="3"/>
      <c r="B116" s="4"/>
      <c r="C116" s="3"/>
      <c r="D116" s="5"/>
      <c r="E116" s="5"/>
      <c r="F116" s="3"/>
      <c r="G116" s="3"/>
      <c r="H116" s="3"/>
      <c r="I116" s="3"/>
      <c r="J116" s="3"/>
      <c r="K116" s="3"/>
      <c r="L116" s="5"/>
      <c r="M116" s="5"/>
      <c r="N116" s="6"/>
      <c r="O116" s="7"/>
      <c r="P116" s="7"/>
      <c r="R116" s="9"/>
      <c r="S116" s="9"/>
      <c r="T116" s="9"/>
      <c r="U116" s="10"/>
      <c r="V116" s="10"/>
      <c r="Y116" s="11"/>
      <c r="Z116" s="11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</row>
    <row r="117" spans="1:123" s="8" customFormat="1">
      <c r="A117" s="3"/>
      <c r="B117" s="4"/>
      <c r="C117" s="3"/>
      <c r="D117" s="5"/>
      <c r="E117" s="5"/>
      <c r="F117" s="3"/>
      <c r="G117" s="3"/>
      <c r="H117" s="3"/>
      <c r="I117" s="3"/>
      <c r="J117" s="3"/>
      <c r="K117" s="3"/>
      <c r="L117" s="5"/>
      <c r="M117" s="5"/>
      <c r="N117" s="6"/>
      <c r="O117" s="7"/>
      <c r="P117" s="7"/>
      <c r="R117" s="9"/>
      <c r="S117" s="9"/>
      <c r="T117" s="9"/>
      <c r="U117" s="10"/>
      <c r="V117" s="10"/>
      <c r="Y117" s="11"/>
      <c r="Z117" s="11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</row>
    <row r="118" spans="1:123" s="8" customFormat="1">
      <c r="A118" s="3"/>
      <c r="B118" s="4"/>
      <c r="C118" s="3"/>
      <c r="D118" s="5"/>
      <c r="E118" s="5"/>
      <c r="F118" s="3"/>
      <c r="G118" s="3"/>
      <c r="H118" s="3"/>
      <c r="I118" s="3"/>
      <c r="J118" s="3"/>
      <c r="K118" s="3"/>
      <c r="L118" s="5"/>
      <c r="M118" s="5"/>
      <c r="N118" s="6"/>
      <c r="O118" s="7"/>
      <c r="P118" s="7"/>
      <c r="R118" s="9"/>
      <c r="S118" s="9"/>
      <c r="T118" s="9"/>
      <c r="U118" s="10"/>
      <c r="V118" s="10"/>
      <c r="Y118" s="11"/>
      <c r="Z118" s="11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</row>
    <row r="119" spans="1:123" s="8" customFormat="1">
      <c r="A119" s="3"/>
      <c r="B119" s="4"/>
      <c r="C119" s="3"/>
      <c r="D119" s="5"/>
      <c r="E119" s="5"/>
      <c r="F119" s="3"/>
      <c r="G119" s="3"/>
      <c r="H119" s="3"/>
      <c r="I119" s="3"/>
      <c r="J119" s="3"/>
      <c r="K119" s="3"/>
      <c r="L119" s="5"/>
      <c r="M119" s="5"/>
      <c r="N119" s="6"/>
      <c r="O119" s="7"/>
      <c r="P119" s="7"/>
      <c r="R119" s="9"/>
      <c r="S119" s="9"/>
      <c r="T119" s="9"/>
      <c r="U119" s="10"/>
      <c r="V119" s="10"/>
      <c r="Y119" s="11"/>
      <c r="Z119" s="11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</row>
  </sheetData>
  <conditionalFormatting sqref="AJ36">
    <cfRule type="cellIs" dxfId="11" priority="8" operator="greaterThan">
      <formula>20</formula>
    </cfRule>
  </conditionalFormatting>
  <conditionalFormatting sqref="AO36">
    <cfRule type="cellIs" dxfId="10" priority="7" operator="greaterThan">
      <formula>20</formula>
    </cfRule>
  </conditionalFormatting>
  <conditionalFormatting sqref="AT36">
    <cfRule type="cellIs" dxfId="9" priority="6" operator="greaterThan">
      <formula>20</formula>
    </cfRule>
  </conditionalFormatting>
  <conditionalFormatting sqref="AY36">
    <cfRule type="cellIs" dxfId="8" priority="5" operator="greaterThan">
      <formula>20</formula>
    </cfRule>
  </conditionalFormatting>
  <printOptions gridLines="1"/>
  <pageMargins left="0.7" right="0.7" top="0.75" bottom="0.75" header="0.3" footer="0.3"/>
  <pageSetup scale="38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31:EF261"/>
  <sheetViews>
    <sheetView topLeftCell="AL151" zoomScale="85" zoomScaleNormal="85" workbookViewId="0">
      <selection activeCell="BA194" sqref="BA194"/>
    </sheetView>
  </sheetViews>
  <sheetFormatPr baseColWidth="10" defaultColWidth="8.83203125" defaultRowHeight="16"/>
  <cols>
    <col min="1" max="1" width="8.5" style="6" customWidth="1"/>
    <col min="2" max="2" width="9.33203125" style="14" customWidth="1"/>
    <col min="3" max="3" width="16.5" style="6" customWidth="1"/>
    <col min="4" max="4" width="20" style="6" customWidth="1"/>
    <col min="5" max="5" width="21.1640625" style="6" customWidth="1"/>
    <col min="6" max="6" width="6.5" style="6" customWidth="1"/>
    <col min="7" max="7" width="8.33203125" style="6" customWidth="1"/>
    <col min="8" max="8" width="6.6640625" style="6" customWidth="1"/>
    <col min="9" max="9" width="8.5" style="6" customWidth="1"/>
    <col min="10" max="10" width="9.83203125" style="6" customWidth="1"/>
    <col min="11" max="11" width="5.5" style="6" customWidth="1"/>
    <col min="12" max="12" width="13.33203125" style="18" customWidth="1"/>
    <col min="13" max="13" width="7.33203125" style="18" customWidth="1"/>
    <col min="14" max="14" width="6" style="6" customWidth="1"/>
    <col min="15" max="15" width="12" style="8" bestFit="1" customWidth="1"/>
    <col min="16" max="16" width="9.33203125" style="8" bestFit="1" customWidth="1"/>
    <col min="17" max="17" width="7.1640625" style="8" customWidth="1"/>
    <col min="18" max="20" width="9.33203125" style="8" bestFit="1" customWidth="1"/>
    <col min="21" max="21" width="9.6640625" style="8" bestFit="1" customWidth="1"/>
    <col min="22" max="22" width="10.83203125" style="8" bestFit="1" customWidth="1"/>
    <col min="23" max="23" width="9.33203125" style="8" bestFit="1" customWidth="1"/>
    <col min="24" max="24" width="11.33203125" style="8" bestFit="1" customWidth="1"/>
    <col min="25" max="25" width="20.5" style="11" customWidth="1"/>
    <col min="26" max="26" width="12" style="52" customWidth="1"/>
    <col min="27" max="58" width="12" style="11" customWidth="1"/>
    <col min="59" max="59" width="11.5" style="8" customWidth="1"/>
    <col min="60" max="61" width="8.6640625" style="6"/>
    <col min="62" max="62" width="10.1640625" style="6" customWidth="1"/>
    <col min="63" max="67" width="8.6640625" style="6"/>
    <col min="68" max="277" width="8.6640625" style="15"/>
    <col min="278" max="278" width="24.83203125" style="15" customWidth="1"/>
    <col min="279" max="279" width="13.5" style="15" customWidth="1"/>
    <col min="280" max="280" width="8.6640625" style="15"/>
    <col min="281" max="281" width="6.6640625" style="15" customWidth="1"/>
    <col min="282" max="282" width="6.5" style="15" customWidth="1"/>
    <col min="283" max="283" width="8.33203125" style="15" customWidth="1"/>
    <col min="284" max="284" width="6.6640625" style="15" customWidth="1"/>
    <col min="285" max="285" width="4.83203125" style="15" customWidth="1"/>
    <col min="286" max="287" width="5" style="15" customWidth="1"/>
    <col min="288" max="288" width="8.6640625" style="15"/>
    <col min="289" max="289" width="10.5" style="15" customWidth="1"/>
    <col min="290" max="290" width="3.83203125" style="15" customWidth="1"/>
    <col min="291" max="292" width="8.6640625" style="15"/>
    <col min="293" max="293" width="3.6640625" style="15" customWidth="1"/>
    <col min="294" max="533" width="8.6640625" style="15"/>
    <col min="534" max="534" width="24.83203125" style="15" customWidth="1"/>
    <col min="535" max="535" width="13.5" style="15" customWidth="1"/>
    <col min="536" max="536" width="8.6640625" style="15"/>
    <col min="537" max="537" width="6.6640625" style="15" customWidth="1"/>
    <col min="538" max="538" width="6.5" style="15" customWidth="1"/>
    <col min="539" max="539" width="8.33203125" style="15" customWidth="1"/>
    <col min="540" max="540" width="6.6640625" style="15" customWidth="1"/>
    <col min="541" max="541" width="4.83203125" style="15" customWidth="1"/>
    <col min="542" max="543" width="5" style="15" customWidth="1"/>
    <col min="544" max="544" width="8.6640625" style="15"/>
    <col min="545" max="545" width="10.5" style="15" customWidth="1"/>
    <col min="546" max="546" width="3.83203125" style="15" customWidth="1"/>
    <col min="547" max="548" width="8.6640625" style="15"/>
    <col min="549" max="549" width="3.6640625" style="15" customWidth="1"/>
    <col min="550" max="789" width="8.6640625" style="15"/>
    <col min="790" max="790" width="24.83203125" style="15" customWidth="1"/>
    <col min="791" max="791" width="13.5" style="15" customWidth="1"/>
    <col min="792" max="792" width="8.6640625" style="15"/>
    <col min="793" max="793" width="6.6640625" style="15" customWidth="1"/>
    <col min="794" max="794" width="6.5" style="15" customWidth="1"/>
    <col min="795" max="795" width="8.33203125" style="15" customWidth="1"/>
    <col min="796" max="796" width="6.6640625" style="15" customWidth="1"/>
    <col min="797" max="797" width="4.83203125" style="15" customWidth="1"/>
    <col min="798" max="799" width="5" style="15" customWidth="1"/>
    <col min="800" max="800" width="8.6640625" style="15"/>
    <col min="801" max="801" width="10.5" style="15" customWidth="1"/>
    <col min="802" max="802" width="3.83203125" style="15" customWidth="1"/>
    <col min="803" max="804" width="8.6640625" style="15"/>
    <col min="805" max="805" width="3.6640625" style="15" customWidth="1"/>
    <col min="806" max="1045" width="8.6640625" style="15"/>
    <col min="1046" max="1046" width="24.83203125" style="15" customWidth="1"/>
    <col min="1047" max="1047" width="13.5" style="15" customWidth="1"/>
    <col min="1048" max="1048" width="8.6640625" style="15"/>
    <col min="1049" max="1049" width="6.6640625" style="15" customWidth="1"/>
    <col min="1050" max="1050" width="6.5" style="15" customWidth="1"/>
    <col min="1051" max="1051" width="8.33203125" style="15" customWidth="1"/>
    <col min="1052" max="1052" width="6.6640625" style="15" customWidth="1"/>
    <col min="1053" max="1053" width="4.83203125" style="15" customWidth="1"/>
    <col min="1054" max="1055" width="5" style="15" customWidth="1"/>
    <col min="1056" max="1056" width="8.6640625" style="15"/>
    <col min="1057" max="1057" width="10.5" style="15" customWidth="1"/>
    <col min="1058" max="1058" width="3.83203125" style="15" customWidth="1"/>
    <col min="1059" max="1060" width="8.6640625" style="15"/>
    <col min="1061" max="1061" width="3.6640625" style="15" customWidth="1"/>
    <col min="1062" max="1301" width="8.6640625" style="15"/>
    <col min="1302" max="1302" width="24.83203125" style="15" customWidth="1"/>
    <col min="1303" max="1303" width="13.5" style="15" customWidth="1"/>
    <col min="1304" max="1304" width="8.6640625" style="15"/>
    <col min="1305" max="1305" width="6.6640625" style="15" customWidth="1"/>
    <col min="1306" max="1306" width="6.5" style="15" customWidth="1"/>
    <col min="1307" max="1307" width="8.33203125" style="15" customWidth="1"/>
    <col min="1308" max="1308" width="6.6640625" style="15" customWidth="1"/>
    <col min="1309" max="1309" width="4.83203125" style="15" customWidth="1"/>
    <col min="1310" max="1311" width="5" style="15" customWidth="1"/>
    <col min="1312" max="1312" width="8.6640625" style="15"/>
    <col min="1313" max="1313" width="10.5" style="15" customWidth="1"/>
    <col min="1314" max="1314" width="3.83203125" style="15" customWidth="1"/>
    <col min="1315" max="1316" width="8.6640625" style="15"/>
    <col min="1317" max="1317" width="3.6640625" style="15" customWidth="1"/>
    <col min="1318" max="1557" width="8.6640625" style="15"/>
    <col min="1558" max="1558" width="24.83203125" style="15" customWidth="1"/>
    <col min="1559" max="1559" width="13.5" style="15" customWidth="1"/>
    <col min="1560" max="1560" width="8.6640625" style="15"/>
    <col min="1561" max="1561" width="6.6640625" style="15" customWidth="1"/>
    <col min="1562" max="1562" width="6.5" style="15" customWidth="1"/>
    <col min="1563" max="1563" width="8.33203125" style="15" customWidth="1"/>
    <col min="1564" max="1564" width="6.6640625" style="15" customWidth="1"/>
    <col min="1565" max="1565" width="4.83203125" style="15" customWidth="1"/>
    <col min="1566" max="1567" width="5" style="15" customWidth="1"/>
    <col min="1568" max="1568" width="8.6640625" style="15"/>
    <col min="1569" max="1569" width="10.5" style="15" customWidth="1"/>
    <col min="1570" max="1570" width="3.83203125" style="15" customWidth="1"/>
    <col min="1571" max="1572" width="8.6640625" style="15"/>
    <col min="1573" max="1573" width="3.6640625" style="15" customWidth="1"/>
    <col min="1574" max="1813" width="8.6640625" style="15"/>
    <col min="1814" max="1814" width="24.83203125" style="15" customWidth="1"/>
    <col min="1815" max="1815" width="13.5" style="15" customWidth="1"/>
    <col min="1816" max="1816" width="8.6640625" style="15"/>
    <col min="1817" max="1817" width="6.6640625" style="15" customWidth="1"/>
    <col min="1818" max="1818" width="6.5" style="15" customWidth="1"/>
    <col min="1819" max="1819" width="8.33203125" style="15" customWidth="1"/>
    <col min="1820" max="1820" width="6.6640625" style="15" customWidth="1"/>
    <col min="1821" max="1821" width="4.83203125" style="15" customWidth="1"/>
    <col min="1822" max="1823" width="5" style="15" customWidth="1"/>
    <col min="1824" max="1824" width="8.6640625" style="15"/>
    <col min="1825" max="1825" width="10.5" style="15" customWidth="1"/>
    <col min="1826" max="1826" width="3.83203125" style="15" customWidth="1"/>
    <col min="1827" max="1828" width="8.6640625" style="15"/>
    <col min="1829" max="1829" width="3.6640625" style="15" customWidth="1"/>
    <col min="1830" max="2069" width="8.6640625" style="15"/>
    <col min="2070" max="2070" width="24.83203125" style="15" customWidth="1"/>
    <col min="2071" max="2071" width="13.5" style="15" customWidth="1"/>
    <col min="2072" max="2072" width="8.6640625" style="15"/>
    <col min="2073" max="2073" width="6.6640625" style="15" customWidth="1"/>
    <col min="2074" max="2074" width="6.5" style="15" customWidth="1"/>
    <col min="2075" max="2075" width="8.33203125" style="15" customWidth="1"/>
    <col min="2076" max="2076" width="6.6640625" style="15" customWidth="1"/>
    <col min="2077" max="2077" width="4.83203125" style="15" customWidth="1"/>
    <col min="2078" max="2079" width="5" style="15" customWidth="1"/>
    <col min="2080" max="2080" width="8.6640625" style="15"/>
    <col min="2081" max="2081" width="10.5" style="15" customWidth="1"/>
    <col min="2082" max="2082" width="3.83203125" style="15" customWidth="1"/>
    <col min="2083" max="2084" width="8.6640625" style="15"/>
    <col min="2085" max="2085" width="3.6640625" style="15" customWidth="1"/>
    <col min="2086" max="2325" width="8.6640625" style="15"/>
    <col min="2326" max="2326" width="24.83203125" style="15" customWidth="1"/>
    <col min="2327" max="2327" width="13.5" style="15" customWidth="1"/>
    <col min="2328" max="2328" width="8.6640625" style="15"/>
    <col min="2329" max="2329" width="6.6640625" style="15" customWidth="1"/>
    <col min="2330" max="2330" width="6.5" style="15" customWidth="1"/>
    <col min="2331" max="2331" width="8.33203125" style="15" customWidth="1"/>
    <col min="2332" max="2332" width="6.6640625" style="15" customWidth="1"/>
    <col min="2333" max="2333" width="4.83203125" style="15" customWidth="1"/>
    <col min="2334" max="2335" width="5" style="15" customWidth="1"/>
    <col min="2336" max="2336" width="8.6640625" style="15"/>
    <col min="2337" max="2337" width="10.5" style="15" customWidth="1"/>
    <col min="2338" max="2338" width="3.83203125" style="15" customWidth="1"/>
    <col min="2339" max="2340" width="8.6640625" style="15"/>
    <col min="2341" max="2341" width="3.6640625" style="15" customWidth="1"/>
    <col min="2342" max="2581" width="8.6640625" style="15"/>
    <col min="2582" max="2582" width="24.83203125" style="15" customWidth="1"/>
    <col min="2583" max="2583" width="13.5" style="15" customWidth="1"/>
    <col min="2584" max="2584" width="8.6640625" style="15"/>
    <col min="2585" max="2585" width="6.6640625" style="15" customWidth="1"/>
    <col min="2586" max="2586" width="6.5" style="15" customWidth="1"/>
    <col min="2587" max="2587" width="8.33203125" style="15" customWidth="1"/>
    <col min="2588" max="2588" width="6.6640625" style="15" customWidth="1"/>
    <col min="2589" max="2589" width="4.83203125" style="15" customWidth="1"/>
    <col min="2590" max="2591" width="5" style="15" customWidth="1"/>
    <col min="2592" max="2592" width="8.6640625" style="15"/>
    <col min="2593" max="2593" width="10.5" style="15" customWidth="1"/>
    <col min="2594" max="2594" width="3.83203125" style="15" customWidth="1"/>
    <col min="2595" max="2596" width="8.6640625" style="15"/>
    <col min="2597" max="2597" width="3.6640625" style="15" customWidth="1"/>
    <col min="2598" max="2837" width="8.6640625" style="15"/>
    <col min="2838" max="2838" width="24.83203125" style="15" customWidth="1"/>
    <col min="2839" max="2839" width="13.5" style="15" customWidth="1"/>
    <col min="2840" max="2840" width="8.6640625" style="15"/>
    <col min="2841" max="2841" width="6.6640625" style="15" customWidth="1"/>
    <col min="2842" max="2842" width="6.5" style="15" customWidth="1"/>
    <col min="2843" max="2843" width="8.33203125" style="15" customWidth="1"/>
    <col min="2844" max="2844" width="6.6640625" style="15" customWidth="1"/>
    <col min="2845" max="2845" width="4.83203125" style="15" customWidth="1"/>
    <col min="2846" max="2847" width="5" style="15" customWidth="1"/>
    <col min="2848" max="2848" width="8.6640625" style="15"/>
    <col min="2849" max="2849" width="10.5" style="15" customWidth="1"/>
    <col min="2850" max="2850" width="3.83203125" style="15" customWidth="1"/>
    <col min="2851" max="2852" width="8.6640625" style="15"/>
    <col min="2853" max="2853" width="3.6640625" style="15" customWidth="1"/>
    <col min="2854" max="3093" width="8.6640625" style="15"/>
    <col min="3094" max="3094" width="24.83203125" style="15" customWidth="1"/>
    <col min="3095" max="3095" width="13.5" style="15" customWidth="1"/>
    <col min="3096" max="3096" width="8.6640625" style="15"/>
    <col min="3097" max="3097" width="6.6640625" style="15" customWidth="1"/>
    <col min="3098" max="3098" width="6.5" style="15" customWidth="1"/>
    <col min="3099" max="3099" width="8.33203125" style="15" customWidth="1"/>
    <col min="3100" max="3100" width="6.6640625" style="15" customWidth="1"/>
    <col min="3101" max="3101" width="4.83203125" style="15" customWidth="1"/>
    <col min="3102" max="3103" width="5" style="15" customWidth="1"/>
    <col min="3104" max="3104" width="8.6640625" style="15"/>
    <col min="3105" max="3105" width="10.5" style="15" customWidth="1"/>
    <col min="3106" max="3106" width="3.83203125" style="15" customWidth="1"/>
    <col min="3107" max="3108" width="8.6640625" style="15"/>
    <col min="3109" max="3109" width="3.6640625" style="15" customWidth="1"/>
    <col min="3110" max="3349" width="8.6640625" style="15"/>
    <col min="3350" max="3350" width="24.83203125" style="15" customWidth="1"/>
    <col min="3351" max="3351" width="13.5" style="15" customWidth="1"/>
    <col min="3352" max="3352" width="8.6640625" style="15"/>
    <col min="3353" max="3353" width="6.6640625" style="15" customWidth="1"/>
    <col min="3354" max="3354" width="6.5" style="15" customWidth="1"/>
    <col min="3355" max="3355" width="8.33203125" style="15" customWidth="1"/>
    <col min="3356" max="3356" width="6.6640625" style="15" customWidth="1"/>
    <col min="3357" max="3357" width="4.83203125" style="15" customWidth="1"/>
    <col min="3358" max="3359" width="5" style="15" customWidth="1"/>
    <col min="3360" max="3360" width="8.6640625" style="15"/>
    <col min="3361" max="3361" width="10.5" style="15" customWidth="1"/>
    <col min="3362" max="3362" width="3.83203125" style="15" customWidth="1"/>
    <col min="3363" max="3364" width="8.6640625" style="15"/>
    <col min="3365" max="3365" width="3.6640625" style="15" customWidth="1"/>
    <col min="3366" max="3605" width="8.6640625" style="15"/>
    <col min="3606" max="3606" width="24.83203125" style="15" customWidth="1"/>
    <col min="3607" max="3607" width="13.5" style="15" customWidth="1"/>
    <col min="3608" max="3608" width="8.6640625" style="15"/>
    <col min="3609" max="3609" width="6.6640625" style="15" customWidth="1"/>
    <col min="3610" max="3610" width="6.5" style="15" customWidth="1"/>
    <col min="3611" max="3611" width="8.33203125" style="15" customWidth="1"/>
    <col min="3612" max="3612" width="6.6640625" style="15" customWidth="1"/>
    <col min="3613" max="3613" width="4.83203125" style="15" customWidth="1"/>
    <col min="3614" max="3615" width="5" style="15" customWidth="1"/>
    <col min="3616" max="3616" width="8.6640625" style="15"/>
    <col min="3617" max="3617" width="10.5" style="15" customWidth="1"/>
    <col min="3618" max="3618" width="3.83203125" style="15" customWidth="1"/>
    <col min="3619" max="3620" width="8.6640625" style="15"/>
    <col min="3621" max="3621" width="3.6640625" style="15" customWidth="1"/>
    <col min="3622" max="3861" width="8.6640625" style="15"/>
    <col min="3862" max="3862" width="24.83203125" style="15" customWidth="1"/>
    <col min="3863" max="3863" width="13.5" style="15" customWidth="1"/>
    <col min="3864" max="3864" width="8.6640625" style="15"/>
    <col min="3865" max="3865" width="6.6640625" style="15" customWidth="1"/>
    <col min="3866" max="3866" width="6.5" style="15" customWidth="1"/>
    <col min="3867" max="3867" width="8.33203125" style="15" customWidth="1"/>
    <col min="3868" max="3868" width="6.6640625" style="15" customWidth="1"/>
    <col min="3869" max="3869" width="4.83203125" style="15" customWidth="1"/>
    <col min="3870" max="3871" width="5" style="15" customWidth="1"/>
    <col min="3872" max="3872" width="8.6640625" style="15"/>
    <col min="3873" max="3873" width="10.5" style="15" customWidth="1"/>
    <col min="3874" max="3874" width="3.83203125" style="15" customWidth="1"/>
    <col min="3875" max="3876" width="8.6640625" style="15"/>
    <col min="3877" max="3877" width="3.6640625" style="15" customWidth="1"/>
    <col min="3878" max="4117" width="8.6640625" style="15"/>
    <col min="4118" max="4118" width="24.83203125" style="15" customWidth="1"/>
    <col min="4119" max="4119" width="13.5" style="15" customWidth="1"/>
    <col min="4120" max="4120" width="8.6640625" style="15"/>
    <col min="4121" max="4121" width="6.6640625" style="15" customWidth="1"/>
    <col min="4122" max="4122" width="6.5" style="15" customWidth="1"/>
    <col min="4123" max="4123" width="8.33203125" style="15" customWidth="1"/>
    <col min="4124" max="4124" width="6.6640625" style="15" customWidth="1"/>
    <col min="4125" max="4125" width="4.83203125" style="15" customWidth="1"/>
    <col min="4126" max="4127" width="5" style="15" customWidth="1"/>
    <col min="4128" max="4128" width="8.6640625" style="15"/>
    <col min="4129" max="4129" width="10.5" style="15" customWidth="1"/>
    <col min="4130" max="4130" width="3.83203125" style="15" customWidth="1"/>
    <col min="4131" max="4132" width="8.6640625" style="15"/>
    <col min="4133" max="4133" width="3.6640625" style="15" customWidth="1"/>
    <col min="4134" max="4373" width="8.6640625" style="15"/>
    <col min="4374" max="4374" width="24.83203125" style="15" customWidth="1"/>
    <col min="4375" max="4375" width="13.5" style="15" customWidth="1"/>
    <col min="4376" max="4376" width="8.6640625" style="15"/>
    <col min="4377" max="4377" width="6.6640625" style="15" customWidth="1"/>
    <col min="4378" max="4378" width="6.5" style="15" customWidth="1"/>
    <col min="4379" max="4379" width="8.33203125" style="15" customWidth="1"/>
    <col min="4380" max="4380" width="6.6640625" style="15" customWidth="1"/>
    <col min="4381" max="4381" width="4.83203125" style="15" customWidth="1"/>
    <col min="4382" max="4383" width="5" style="15" customWidth="1"/>
    <col min="4384" max="4384" width="8.6640625" style="15"/>
    <col min="4385" max="4385" width="10.5" style="15" customWidth="1"/>
    <col min="4386" max="4386" width="3.83203125" style="15" customWidth="1"/>
    <col min="4387" max="4388" width="8.6640625" style="15"/>
    <col min="4389" max="4389" width="3.6640625" style="15" customWidth="1"/>
    <col min="4390" max="4629" width="8.6640625" style="15"/>
    <col min="4630" max="4630" width="24.83203125" style="15" customWidth="1"/>
    <col min="4631" max="4631" width="13.5" style="15" customWidth="1"/>
    <col min="4632" max="4632" width="8.6640625" style="15"/>
    <col min="4633" max="4633" width="6.6640625" style="15" customWidth="1"/>
    <col min="4634" max="4634" width="6.5" style="15" customWidth="1"/>
    <col min="4635" max="4635" width="8.33203125" style="15" customWidth="1"/>
    <col min="4636" max="4636" width="6.6640625" style="15" customWidth="1"/>
    <col min="4637" max="4637" width="4.83203125" style="15" customWidth="1"/>
    <col min="4638" max="4639" width="5" style="15" customWidth="1"/>
    <col min="4640" max="4640" width="8.6640625" style="15"/>
    <col min="4641" max="4641" width="10.5" style="15" customWidth="1"/>
    <col min="4642" max="4642" width="3.83203125" style="15" customWidth="1"/>
    <col min="4643" max="4644" width="8.6640625" style="15"/>
    <col min="4645" max="4645" width="3.6640625" style="15" customWidth="1"/>
    <col min="4646" max="4885" width="8.6640625" style="15"/>
    <col min="4886" max="4886" width="24.83203125" style="15" customWidth="1"/>
    <col min="4887" max="4887" width="13.5" style="15" customWidth="1"/>
    <col min="4888" max="4888" width="8.6640625" style="15"/>
    <col min="4889" max="4889" width="6.6640625" style="15" customWidth="1"/>
    <col min="4890" max="4890" width="6.5" style="15" customWidth="1"/>
    <col min="4891" max="4891" width="8.33203125" style="15" customWidth="1"/>
    <col min="4892" max="4892" width="6.6640625" style="15" customWidth="1"/>
    <col min="4893" max="4893" width="4.83203125" style="15" customWidth="1"/>
    <col min="4894" max="4895" width="5" style="15" customWidth="1"/>
    <col min="4896" max="4896" width="8.6640625" style="15"/>
    <col min="4897" max="4897" width="10.5" style="15" customWidth="1"/>
    <col min="4898" max="4898" width="3.83203125" style="15" customWidth="1"/>
    <col min="4899" max="4900" width="8.6640625" style="15"/>
    <col min="4901" max="4901" width="3.6640625" style="15" customWidth="1"/>
    <col min="4902" max="5141" width="8.6640625" style="15"/>
    <col min="5142" max="5142" width="24.83203125" style="15" customWidth="1"/>
    <col min="5143" max="5143" width="13.5" style="15" customWidth="1"/>
    <col min="5144" max="5144" width="8.6640625" style="15"/>
    <col min="5145" max="5145" width="6.6640625" style="15" customWidth="1"/>
    <col min="5146" max="5146" width="6.5" style="15" customWidth="1"/>
    <col min="5147" max="5147" width="8.33203125" style="15" customWidth="1"/>
    <col min="5148" max="5148" width="6.6640625" style="15" customWidth="1"/>
    <col min="5149" max="5149" width="4.83203125" style="15" customWidth="1"/>
    <col min="5150" max="5151" width="5" style="15" customWidth="1"/>
    <col min="5152" max="5152" width="8.6640625" style="15"/>
    <col min="5153" max="5153" width="10.5" style="15" customWidth="1"/>
    <col min="5154" max="5154" width="3.83203125" style="15" customWidth="1"/>
    <col min="5155" max="5156" width="8.6640625" style="15"/>
    <col min="5157" max="5157" width="3.6640625" style="15" customWidth="1"/>
    <col min="5158" max="5397" width="8.6640625" style="15"/>
    <col min="5398" max="5398" width="24.83203125" style="15" customWidth="1"/>
    <col min="5399" max="5399" width="13.5" style="15" customWidth="1"/>
    <col min="5400" max="5400" width="8.6640625" style="15"/>
    <col min="5401" max="5401" width="6.6640625" style="15" customWidth="1"/>
    <col min="5402" max="5402" width="6.5" style="15" customWidth="1"/>
    <col min="5403" max="5403" width="8.33203125" style="15" customWidth="1"/>
    <col min="5404" max="5404" width="6.6640625" style="15" customWidth="1"/>
    <col min="5405" max="5405" width="4.83203125" style="15" customWidth="1"/>
    <col min="5406" max="5407" width="5" style="15" customWidth="1"/>
    <col min="5408" max="5408" width="8.6640625" style="15"/>
    <col min="5409" max="5409" width="10.5" style="15" customWidth="1"/>
    <col min="5410" max="5410" width="3.83203125" style="15" customWidth="1"/>
    <col min="5411" max="5412" width="8.6640625" style="15"/>
    <col min="5413" max="5413" width="3.6640625" style="15" customWidth="1"/>
    <col min="5414" max="5653" width="8.6640625" style="15"/>
    <col min="5654" max="5654" width="24.83203125" style="15" customWidth="1"/>
    <col min="5655" max="5655" width="13.5" style="15" customWidth="1"/>
    <col min="5656" max="5656" width="8.6640625" style="15"/>
    <col min="5657" max="5657" width="6.6640625" style="15" customWidth="1"/>
    <col min="5658" max="5658" width="6.5" style="15" customWidth="1"/>
    <col min="5659" max="5659" width="8.33203125" style="15" customWidth="1"/>
    <col min="5660" max="5660" width="6.6640625" style="15" customWidth="1"/>
    <col min="5661" max="5661" width="4.83203125" style="15" customWidth="1"/>
    <col min="5662" max="5663" width="5" style="15" customWidth="1"/>
    <col min="5664" max="5664" width="8.6640625" style="15"/>
    <col min="5665" max="5665" width="10.5" style="15" customWidth="1"/>
    <col min="5666" max="5666" width="3.83203125" style="15" customWidth="1"/>
    <col min="5667" max="5668" width="8.6640625" style="15"/>
    <col min="5669" max="5669" width="3.6640625" style="15" customWidth="1"/>
    <col min="5670" max="5909" width="8.6640625" style="15"/>
    <col min="5910" max="5910" width="24.83203125" style="15" customWidth="1"/>
    <col min="5911" max="5911" width="13.5" style="15" customWidth="1"/>
    <col min="5912" max="5912" width="8.6640625" style="15"/>
    <col min="5913" max="5913" width="6.6640625" style="15" customWidth="1"/>
    <col min="5914" max="5914" width="6.5" style="15" customWidth="1"/>
    <col min="5915" max="5915" width="8.33203125" style="15" customWidth="1"/>
    <col min="5916" max="5916" width="6.6640625" style="15" customWidth="1"/>
    <col min="5917" max="5917" width="4.83203125" style="15" customWidth="1"/>
    <col min="5918" max="5919" width="5" style="15" customWidth="1"/>
    <col min="5920" max="5920" width="8.6640625" style="15"/>
    <col min="5921" max="5921" width="10.5" style="15" customWidth="1"/>
    <col min="5922" max="5922" width="3.83203125" style="15" customWidth="1"/>
    <col min="5923" max="5924" width="8.6640625" style="15"/>
    <col min="5925" max="5925" width="3.6640625" style="15" customWidth="1"/>
    <col min="5926" max="6165" width="8.6640625" style="15"/>
    <col min="6166" max="6166" width="24.83203125" style="15" customWidth="1"/>
    <col min="6167" max="6167" width="13.5" style="15" customWidth="1"/>
    <col min="6168" max="6168" width="8.6640625" style="15"/>
    <col min="6169" max="6169" width="6.6640625" style="15" customWidth="1"/>
    <col min="6170" max="6170" width="6.5" style="15" customWidth="1"/>
    <col min="6171" max="6171" width="8.33203125" style="15" customWidth="1"/>
    <col min="6172" max="6172" width="6.6640625" style="15" customWidth="1"/>
    <col min="6173" max="6173" width="4.83203125" style="15" customWidth="1"/>
    <col min="6174" max="6175" width="5" style="15" customWidth="1"/>
    <col min="6176" max="6176" width="8.6640625" style="15"/>
    <col min="6177" max="6177" width="10.5" style="15" customWidth="1"/>
    <col min="6178" max="6178" width="3.83203125" style="15" customWidth="1"/>
    <col min="6179" max="6180" width="8.6640625" style="15"/>
    <col min="6181" max="6181" width="3.6640625" style="15" customWidth="1"/>
    <col min="6182" max="6421" width="8.6640625" style="15"/>
    <col min="6422" max="6422" width="24.83203125" style="15" customWidth="1"/>
    <col min="6423" max="6423" width="13.5" style="15" customWidth="1"/>
    <col min="6424" max="6424" width="8.6640625" style="15"/>
    <col min="6425" max="6425" width="6.6640625" style="15" customWidth="1"/>
    <col min="6426" max="6426" width="6.5" style="15" customWidth="1"/>
    <col min="6427" max="6427" width="8.33203125" style="15" customWidth="1"/>
    <col min="6428" max="6428" width="6.6640625" style="15" customWidth="1"/>
    <col min="6429" max="6429" width="4.83203125" style="15" customWidth="1"/>
    <col min="6430" max="6431" width="5" style="15" customWidth="1"/>
    <col min="6432" max="6432" width="8.6640625" style="15"/>
    <col min="6433" max="6433" width="10.5" style="15" customWidth="1"/>
    <col min="6434" max="6434" width="3.83203125" style="15" customWidth="1"/>
    <col min="6435" max="6436" width="8.6640625" style="15"/>
    <col min="6437" max="6437" width="3.6640625" style="15" customWidth="1"/>
    <col min="6438" max="6677" width="8.6640625" style="15"/>
    <col min="6678" max="6678" width="24.83203125" style="15" customWidth="1"/>
    <col min="6679" max="6679" width="13.5" style="15" customWidth="1"/>
    <col min="6680" max="6680" width="8.6640625" style="15"/>
    <col min="6681" max="6681" width="6.6640625" style="15" customWidth="1"/>
    <col min="6682" max="6682" width="6.5" style="15" customWidth="1"/>
    <col min="6683" max="6683" width="8.33203125" style="15" customWidth="1"/>
    <col min="6684" max="6684" width="6.6640625" style="15" customWidth="1"/>
    <col min="6685" max="6685" width="4.83203125" style="15" customWidth="1"/>
    <col min="6686" max="6687" width="5" style="15" customWidth="1"/>
    <col min="6688" max="6688" width="8.6640625" style="15"/>
    <col min="6689" max="6689" width="10.5" style="15" customWidth="1"/>
    <col min="6690" max="6690" width="3.83203125" style="15" customWidth="1"/>
    <col min="6691" max="6692" width="8.6640625" style="15"/>
    <col min="6693" max="6693" width="3.6640625" style="15" customWidth="1"/>
    <col min="6694" max="6933" width="8.6640625" style="15"/>
    <col min="6934" max="6934" width="24.83203125" style="15" customWidth="1"/>
    <col min="6935" max="6935" width="13.5" style="15" customWidth="1"/>
    <col min="6936" max="6936" width="8.6640625" style="15"/>
    <col min="6937" max="6937" width="6.6640625" style="15" customWidth="1"/>
    <col min="6938" max="6938" width="6.5" style="15" customWidth="1"/>
    <col min="6939" max="6939" width="8.33203125" style="15" customWidth="1"/>
    <col min="6940" max="6940" width="6.6640625" style="15" customWidth="1"/>
    <col min="6941" max="6941" width="4.83203125" style="15" customWidth="1"/>
    <col min="6942" max="6943" width="5" style="15" customWidth="1"/>
    <col min="6944" max="6944" width="8.6640625" style="15"/>
    <col min="6945" max="6945" width="10.5" style="15" customWidth="1"/>
    <col min="6946" max="6946" width="3.83203125" style="15" customWidth="1"/>
    <col min="6947" max="6948" width="8.6640625" style="15"/>
    <col min="6949" max="6949" width="3.6640625" style="15" customWidth="1"/>
    <col min="6950" max="7189" width="8.6640625" style="15"/>
    <col min="7190" max="7190" width="24.83203125" style="15" customWidth="1"/>
    <col min="7191" max="7191" width="13.5" style="15" customWidth="1"/>
    <col min="7192" max="7192" width="8.6640625" style="15"/>
    <col min="7193" max="7193" width="6.6640625" style="15" customWidth="1"/>
    <col min="7194" max="7194" width="6.5" style="15" customWidth="1"/>
    <col min="7195" max="7195" width="8.33203125" style="15" customWidth="1"/>
    <col min="7196" max="7196" width="6.6640625" style="15" customWidth="1"/>
    <col min="7197" max="7197" width="4.83203125" style="15" customWidth="1"/>
    <col min="7198" max="7199" width="5" style="15" customWidth="1"/>
    <col min="7200" max="7200" width="8.6640625" style="15"/>
    <col min="7201" max="7201" width="10.5" style="15" customWidth="1"/>
    <col min="7202" max="7202" width="3.83203125" style="15" customWidth="1"/>
    <col min="7203" max="7204" width="8.6640625" style="15"/>
    <col min="7205" max="7205" width="3.6640625" style="15" customWidth="1"/>
    <col min="7206" max="7445" width="8.6640625" style="15"/>
    <col min="7446" max="7446" width="24.83203125" style="15" customWidth="1"/>
    <col min="7447" max="7447" width="13.5" style="15" customWidth="1"/>
    <col min="7448" max="7448" width="8.6640625" style="15"/>
    <col min="7449" max="7449" width="6.6640625" style="15" customWidth="1"/>
    <col min="7450" max="7450" width="6.5" style="15" customWidth="1"/>
    <col min="7451" max="7451" width="8.33203125" style="15" customWidth="1"/>
    <col min="7452" max="7452" width="6.6640625" style="15" customWidth="1"/>
    <col min="7453" max="7453" width="4.83203125" style="15" customWidth="1"/>
    <col min="7454" max="7455" width="5" style="15" customWidth="1"/>
    <col min="7456" max="7456" width="8.6640625" style="15"/>
    <col min="7457" max="7457" width="10.5" style="15" customWidth="1"/>
    <col min="7458" max="7458" width="3.83203125" style="15" customWidth="1"/>
    <col min="7459" max="7460" width="8.6640625" style="15"/>
    <col min="7461" max="7461" width="3.6640625" style="15" customWidth="1"/>
    <col min="7462" max="7701" width="8.6640625" style="15"/>
    <col min="7702" max="7702" width="24.83203125" style="15" customWidth="1"/>
    <col min="7703" max="7703" width="13.5" style="15" customWidth="1"/>
    <col min="7704" max="7704" width="8.6640625" style="15"/>
    <col min="7705" max="7705" width="6.6640625" style="15" customWidth="1"/>
    <col min="7706" max="7706" width="6.5" style="15" customWidth="1"/>
    <col min="7707" max="7707" width="8.33203125" style="15" customWidth="1"/>
    <col min="7708" max="7708" width="6.6640625" style="15" customWidth="1"/>
    <col min="7709" max="7709" width="4.83203125" style="15" customWidth="1"/>
    <col min="7710" max="7711" width="5" style="15" customWidth="1"/>
    <col min="7712" max="7712" width="8.6640625" style="15"/>
    <col min="7713" max="7713" width="10.5" style="15" customWidth="1"/>
    <col min="7714" max="7714" width="3.83203125" style="15" customWidth="1"/>
    <col min="7715" max="7716" width="8.6640625" style="15"/>
    <col min="7717" max="7717" width="3.6640625" style="15" customWidth="1"/>
    <col min="7718" max="7957" width="8.6640625" style="15"/>
    <col min="7958" max="7958" width="24.83203125" style="15" customWidth="1"/>
    <col min="7959" max="7959" width="13.5" style="15" customWidth="1"/>
    <col min="7960" max="7960" width="8.6640625" style="15"/>
    <col min="7961" max="7961" width="6.6640625" style="15" customWidth="1"/>
    <col min="7962" max="7962" width="6.5" style="15" customWidth="1"/>
    <col min="7963" max="7963" width="8.33203125" style="15" customWidth="1"/>
    <col min="7964" max="7964" width="6.6640625" style="15" customWidth="1"/>
    <col min="7965" max="7965" width="4.83203125" style="15" customWidth="1"/>
    <col min="7966" max="7967" width="5" style="15" customWidth="1"/>
    <col min="7968" max="7968" width="8.6640625" style="15"/>
    <col min="7969" max="7969" width="10.5" style="15" customWidth="1"/>
    <col min="7970" max="7970" width="3.83203125" style="15" customWidth="1"/>
    <col min="7971" max="7972" width="8.6640625" style="15"/>
    <col min="7973" max="7973" width="3.6640625" style="15" customWidth="1"/>
    <col min="7974" max="8213" width="8.6640625" style="15"/>
    <col min="8214" max="8214" width="24.83203125" style="15" customWidth="1"/>
    <col min="8215" max="8215" width="13.5" style="15" customWidth="1"/>
    <col min="8216" max="8216" width="8.6640625" style="15"/>
    <col min="8217" max="8217" width="6.6640625" style="15" customWidth="1"/>
    <col min="8218" max="8218" width="6.5" style="15" customWidth="1"/>
    <col min="8219" max="8219" width="8.33203125" style="15" customWidth="1"/>
    <col min="8220" max="8220" width="6.6640625" style="15" customWidth="1"/>
    <col min="8221" max="8221" width="4.83203125" style="15" customWidth="1"/>
    <col min="8222" max="8223" width="5" style="15" customWidth="1"/>
    <col min="8224" max="8224" width="8.6640625" style="15"/>
    <col min="8225" max="8225" width="10.5" style="15" customWidth="1"/>
    <col min="8226" max="8226" width="3.83203125" style="15" customWidth="1"/>
    <col min="8227" max="8228" width="8.6640625" style="15"/>
    <col min="8229" max="8229" width="3.6640625" style="15" customWidth="1"/>
    <col min="8230" max="8469" width="8.6640625" style="15"/>
    <col min="8470" max="8470" width="24.83203125" style="15" customWidth="1"/>
    <col min="8471" max="8471" width="13.5" style="15" customWidth="1"/>
    <col min="8472" max="8472" width="8.6640625" style="15"/>
    <col min="8473" max="8473" width="6.6640625" style="15" customWidth="1"/>
    <col min="8474" max="8474" width="6.5" style="15" customWidth="1"/>
    <col min="8475" max="8475" width="8.33203125" style="15" customWidth="1"/>
    <col min="8476" max="8476" width="6.6640625" style="15" customWidth="1"/>
    <col min="8477" max="8477" width="4.83203125" style="15" customWidth="1"/>
    <col min="8478" max="8479" width="5" style="15" customWidth="1"/>
    <col min="8480" max="8480" width="8.6640625" style="15"/>
    <col min="8481" max="8481" width="10.5" style="15" customWidth="1"/>
    <col min="8482" max="8482" width="3.83203125" style="15" customWidth="1"/>
    <col min="8483" max="8484" width="8.6640625" style="15"/>
    <col min="8485" max="8485" width="3.6640625" style="15" customWidth="1"/>
    <col min="8486" max="8725" width="8.6640625" style="15"/>
    <col min="8726" max="8726" width="24.83203125" style="15" customWidth="1"/>
    <col min="8727" max="8727" width="13.5" style="15" customWidth="1"/>
    <col min="8728" max="8728" width="8.6640625" style="15"/>
    <col min="8729" max="8729" width="6.6640625" style="15" customWidth="1"/>
    <col min="8730" max="8730" width="6.5" style="15" customWidth="1"/>
    <col min="8731" max="8731" width="8.33203125" style="15" customWidth="1"/>
    <col min="8732" max="8732" width="6.6640625" style="15" customWidth="1"/>
    <col min="8733" max="8733" width="4.83203125" style="15" customWidth="1"/>
    <col min="8734" max="8735" width="5" style="15" customWidth="1"/>
    <col min="8736" max="8736" width="8.6640625" style="15"/>
    <col min="8737" max="8737" width="10.5" style="15" customWidth="1"/>
    <col min="8738" max="8738" width="3.83203125" style="15" customWidth="1"/>
    <col min="8739" max="8740" width="8.6640625" style="15"/>
    <col min="8741" max="8741" width="3.6640625" style="15" customWidth="1"/>
    <col min="8742" max="8981" width="8.6640625" style="15"/>
    <col min="8982" max="8982" width="24.83203125" style="15" customWidth="1"/>
    <col min="8983" max="8983" width="13.5" style="15" customWidth="1"/>
    <col min="8984" max="8984" width="8.6640625" style="15"/>
    <col min="8985" max="8985" width="6.6640625" style="15" customWidth="1"/>
    <col min="8986" max="8986" width="6.5" style="15" customWidth="1"/>
    <col min="8987" max="8987" width="8.33203125" style="15" customWidth="1"/>
    <col min="8988" max="8988" width="6.6640625" style="15" customWidth="1"/>
    <col min="8989" max="8989" width="4.83203125" style="15" customWidth="1"/>
    <col min="8990" max="8991" width="5" style="15" customWidth="1"/>
    <col min="8992" max="8992" width="8.6640625" style="15"/>
    <col min="8993" max="8993" width="10.5" style="15" customWidth="1"/>
    <col min="8994" max="8994" width="3.83203125" style="15" customWidth="1"/>
    <col min="8995" max="8996" width="8.6640625" style="15"/>
    <col min="8997" max="8997" width="3.6640625" style="15" customWidth="1"/>
    <col min="8998" max="9237" width="8.6640625" style="15"/>
    <col min="9238" max="9238" width="24.83203125" style="15" customWidth="1"/>
    <col min="9239" max="9239" width="13.5" style="15" customWidth="1"/>
    <col min="9240" max="9240" width="8.6640625" style="15"/>
    <col min="9241" max="9241" width="6.6640625" style="15" customWidth="1"/>
    <col min="9242" max="9242" width="6.5" style="15" customWidth="1"/>
    <col min="9243" max="9243" width="8.33203125" style="15" customWidth="1"/>
    <col min="9244" max="9244" width="6.6640625" style="15" customWidth="1"/>
    <col min="9245" max="9245" width="4.83203125" style="15" customWidth="1"/>
    <col min="9246" max="9247" width="5" style="15" customWidth="1"/>
    <col min="9248" max="9248" width="8.6640625" style="15"/>
    <col min="9249" max="9249" width="10.5" style="15" customWidth="1"/>
    <col min="9250" max="9250" width="3.83203125" style="15" customWidth="1"/>
    <col min="9251" max="9252" width="8.6640625" style="15"/>
    <col min="9253" max="9253" width="3.6640625" style="15" customWidth="1"/>
    <col min="9254" max="9493" width="8.6640625" style="15"/>
    <col min="9494" max="9494" width="24.83203125" style="15" customWidth="1"/>
    <col min="9495" max="9495" width="13.5" style="15" customWidth="1"/>
    <col min="9496" max="9496" width="8.6640625" style="15"/>
    <col min="9497" max="9497" width="6.6640625" style="15" customWidth="1"/>
    <col min="9498" max="9498" width="6.5" style="15" customWidth="1"/>
    <col min="9499" max="9499" width="8.33203125" style="15" customWidth="1"/>
    <col min="9500" max="9500" width="6.6640625" style="15" customWidth="1"/>
    <col min="9501" max="9501" width="4.83203125" style="15" customWidth="1"/>
    <col min="9502" max="9503" width="5" style="15" customWidth="1"/>
    <col min="9504" max="9504" width="8.6640625" style="15"/>
    <col min="9505" max="9505" width="10.5" style="15" customWidth="1"/>
    <col min="9506" max="9506" width="3.83203125" style="15" customWidth="1"/>
    <col min="9507" max="9508" width="8.6640625" style="15"/>
    <col min="9509" max="9509" width="3.6640625" style="15" customWidth="1"/>
    <col min="9510" max="9749" width="8.6640625" style="15"/>
    <col min="9750" max="9750" width="24.83203125" style="15" customWidth="1"/>
    <col min="9751" max="9751" width="13.5" style="15" customWidth="1"/>
    <col min="9752" max="9752" width="8.6640625" style="15"/>
    <col min="9753" max="9753" width="6.6640625" style="15" customWidth="1"/>
    <col min="9754" max="9754" width="6.5" style="15" customWidth="1"/>
    <col min="9755" max="9755" width="8.33203125" style="15" customWidth="1"/>
    <col min="9756" max="9756" width="6.6640625" style="15" customWidth="1"/>
    <col min="9757" max="9757" width="4.83203125" style="15" customWidth="1"/>
    <col min="9758" max="9759" width="5" style="15" customWidth="1"/>
    <col min="9760" max="9760" width="8.6640625" style="15"/>
    <col min="9761" max="9761" width="10.5" style="15" customWidth="1"/>
    <col min="9762" max="9762" width="3.83203125" style="15" customWidth="1"/>
    <col min="9763" max="9764" width="8.6640625" style="15"/>
    <col min="9765" max="9765" width="3.6640625" style="15" customWidth="1"/>
    <col min="9766" max="10005" width="8.6640625" style="15"/>
    <col min="10006" max="10006" width="24.83203125" style="15" customWidth="1"/>
    <col min="10007" max="10007" width="13.5" style="15" customWidth="1"/>
    <col min="10008" max="10008" width="8.6640625" style="15"/>
    <col min="10009" max="10009" width="6.6640625" style="15" customWidth="1"/>
    <col min="10010" max="10010" width="6.5" style="15" customWidth="1"/>
    <col min="10011" max="10011" width="8.33203125" style="15" customWidth="1"/>
    <col min="10012" max="10012" width="6.6640625" style="15" customWidth="1"/>
    <col min="10013" max="10013" width="4.83203125" style="15" customWidth="1"/>
    <col min="10014" max="10015" width="5" style="15" customWidth="1"/>
    <col min="10016" max="10016" width="8.6640625" style="15"/>
    <col min="10017" max="10017" width="10.5" style="15" customWidth="1"/>
    <col min="10018" max="10018" width="3.83203125" style="15" customWidth="1"/>
    <col min="10019" max="10020" width="8.6640625" style="15"/>
    <col min="10021" max="10021" width="3.6640625" style="15" customWidth="1"/>
    <col min="10022" max="10261" width="8.6640625" style="15"/>
    <col min="10262" max="10262" width="24.83203125" style="15" customWidth="1"/>
    <col min="10263" max="10263" width="13.5" style="15" customWidth="1"/>
    <col min="10264" max="10264" width="8.6640625" style="15"/>
    <col min="10265" max="10265" width="6.6640625" style="15" customWidth="1"/>
    <col min="10266" max="10266" width="6.5" style="15" customWidth="1"/>
    <col min="10267" max="10267" width="8.33203125" style="15" customWidth="1"/>
    <col min="10268" max="10268" width="6.6640625" style="15" customWidth="1"/>
    <col min="10269" max="10269" width="4.83203125" style="15" customWidth="1"/>
    <col min="10270" max="10271" width="5" style="15" customWidth="1"/>
    <col min="10272" max="10272" width="8.6640625" style="15"/>
    <col min="10273" max="10273" width="10.5" style="15" customWidth="1"/>
    <col min="10274" max="10274" width="3.83203125" style="15" customWidth="1"/>
    <col min="10275" max="10276" width="8.6640625" style="15"/>
    <col min="10277" max="10277" width="3.6640625" style="15" customWidth="1"/>
    <col min="10278" max="10517" width="8.6640625" style="15"/>
    <col min="10518" max="10518" width="24.83203125" style="15" customWidth="1"/>
    <col min="10519" max="10519" width="13.5" style="15" customWidth="1"/>
    <col min="10520" max="10520" width="8.6640625" style="15"/>
    <col min="10521" max="10521" width="6.6640625" style="15" customWidth="1"/>
    <col min="10522" max="10522" width="6.5" style="15" customWidth="1"/>
    <col min="10523" max="10523" width="8.33203125" style="15" customWidth="1"/>
    <col min="10524" max="10524" width="6.6640625" style="15" customWidth="1"/>
    <col min="10525" max="10525" width="4.83203125" style="15" customWidth="1"/>
    <col min="10526" max="10527" width="5" style="15" customWidth="1"/>
    <col min="10528" max="10528" width="8.6640625" style="15"/>
    <col min="10529" max="10529" width="10.5" style="15" customWidth="1"/>
    <col min="10530" max="10530" width="3.83203125" style="15" customWidth="1"/>
    <col min="10531" max="10532" width="8.6640625" style="15"/>
    <col min="10533" max="10533" width="3.6640625" style="15" customWidth="1"/>
    <col min="10534" max="10773" width="8.6640625" style="15"/>
    <col min="10774" max="10774" width="24.83203125" style="15" customWidth="1"/>
    <col min="10775" max="10775" width="13.5" style="15" customWidth="1"/>
    <col min="10776" max="10776" width="8.6640625" style="15"/>
    <col min="10777" max="10777" width="6.6640625" style="15" customWidth="1"/>
    <col min="10778" max="10778" width="6.5" style="15" customWidth="1"/>
    <col min="10779" max="10779" width="8.33203125" style="15" customWidth="1"/>
    <col min="10780" max="10780" width="6.6640625" style="15" customWidth="1"/>
    <col min="10781" max="10781" width="4.83203125" style="15" customWidth="1"/>
    <col min="10782" max="10783" width="5" style="15" customWidth="1"/>
    <col min="10784" max="10784" width="8.6640625" style="15"/>
    <col min="10785" max="10785" width="10.5" style="15" customWidth="1"/>
    <col min="10786" max="10786" width="3.83203125" style="15" customWidth="1"/>
    <col min="10787" max="10788" width="8.6640625" style="15"/>
    <col min="10789" max="10789" width="3.6640625" style="15" customWidth="1"/>
    <col min="10790" max="11029" width="8.6640625" style="15"/>
    <col min="11030" max="11030" width="24.83203125" style="15" customWidth="1"/>
    <col min="11031" max="11031" width="13.5" style="15" customWidth="1"/>
    <col min="11032" max="11032" width="8.6640625" style="15"/>
    <col min="11033" max="11033" width="6.6640625" style="15" customWidth="1"/>
    <col min="11034" max="11034" width="6.5" style="15" customWidth="1"/>
    <col min="11035" max="11035" width="8.33203125" style="15" customWidth="1"/>
    <col min="11036" max="11036" width="6.6640625" style="15" customWidth="1"/>
    <col min="11037" max="11037" width="4.83203125" style="15" customWidth="1"/>
    <col min="11038" max="11039" width="5" style="15" customWidth="1"/>
    <col min="11040" max="11040" width="8.6640625" style="15"/>
    <col min="11041" max="11041" width="10.5" style="15" customWidth="1"/>
    <col min="11042" max="11042" width="3.83203125" style="15" customWidth="1"/>
    <col min="11043" max="11044" width="8.6640625" style="15"/>
    <col min="11045" max="11045" width="3.6640625" style="15" customWidth="1"/>
    <col min="11046" max="11285" width="8.6640625" style="15"/>
    <col min="11286" max="11286" width="24.83203125" style="15" customWidth="1"/>
    <col min="11287" max="11287" width="13.5" style="15" customWidth="1"/>
    <col min="11288" max="11288" width="8.6640625" style="15"/>
    <col min="11289" max="11289" width="6.6640625" style="15" customWidth="1"/>
    <col min="11290" max="11290" width="6.5" style="15" customWidth="1"/>
    <col min="11291" max="11291" width="8.33203125" style="15" customWidth="1"/>
    <col min="11292" max="11292" width="6.6640625" style="15" customWidth="1"/>
    <col min="11293" max="11293" width="4.83203125" style="15" customWidth="1"/>
    <col min="11294" max="11295" width="5" style="15" customWidth="1"/>
    <col min="11296" max="11296" width="8.6640625" style="15"/>
    <col min="11297" max="11297" width="10.5" style="15" customWidth="1"/>
    <col min="11298" max="11298" width="3.83203125" style="15" customWidth="1"/>
    <col min="11299" max="11300" width="8.6640625" style="15"/>
    <col min="11301" max="11301" width="3.6640625" style="15" customWidth="1"/>
    <col min="11302" max="11541" width="8.6640625" style="15"/>
    <col min="11542" max="11542" width="24.83203125" style="15" customWidth="1"/>
    <col min="11543" max="11543" width="13.5" style="15" customWidth="1"/>
    <col min="11544" max="11544" width="8.6640625" style="15"/>
    <col min="11545" max="11545" width="6.6640625" style="15" customWidth="1"/>
    <col min="11546" max="11546" width="6.5" style="15" customWidth="1"/>
    <col min="11547" max="11547" width="8.33203125" style="15" customWidth="1"/>
    <col min="11548" max="11548" width="6.6640625" style="15" customWidth="1"/>
    <col min="11549" max="11549" width="4.83203125" style="15" customWidth="1"/>
    <col min="11550" max="11551" width="5" style="15" customWidth="1"/>
    <col min="11552" max="11552" width="8.6640625" style="15"/>
    <col min="11553" max="11553" width="10.5" style="15" customWidth="1"/>
    <col min="11554" max="11554" width="3.83203125" style="15" customWidth="1"/>
    <col min="11555" max="11556" width="8.6640625" style="15"/>
    <col min="11557" max="11557" width="3.6640625" style="15" customWidth="1"/>
    <col min="11558" max="11797" width="8.6640625" style="15"/>
    <col min="11798" max="11798" width="24.83203125" style="15" customWidth="1"/>
    <col min="11799" max="11799" width="13.5" style="15" customWidth="1"/>
    <col min="11800" max="11800" width="8.6640625" style="15"/>
    <col min="11801" max="11801" width="6.6640625" style="15" customWidth="1"/>
    <col min="11802" max="11802" width="6.5" style="15" customWidth="1"/>
    <col min="11803" max="11803" width="8.33203125" style="15" customWidth="1"/>
    <col min="11804" max="11804" width="6.6640625" style="15" customWidth="1"/>
    <col min="11805" max="11805" width="4.83203125" style="15" customWidth="1"/>
    <col min="11806" max="11807" width="5" style="15" customWidth="1"/>
    <col min="11808" max="11808" width="8.6640625" style="15"/>
    <col min="11809" max="11809" width="10.5" style="15" customWidth="1"/>
    <col min="11810" max="11810" width="3.83203125" style="15" customWidth="1"/>
    <col min="11811" max="11812" width="8.6640625" style="15"/>
    <col min="11813" max="11813" width="3.6640625" style="15" customWidth="1"/>
    <col min="11814" max="12053" width="8.6640625" style="15"/>
    <col min="12054" max="12054" width="24.83203125" style="15" customWidth="1"/>
    <col min="12055" max="12055" width="13.5" style="15" customWidth="1"/>
    <col min="12056" max="12056" width="8.6640625" style="15"/>
    <col min="12057" max="12057" width="6.6640625" style="15" customWidth="1"/>
    <col min="12058" max="12058" width="6.5" style="15" customWidth="1"/>
    <col min="12059" max="12059" width="8.33203125" style="15" customWidth="1"/>
    <col min="12060" max="12060" width="6.6640625" style="15" customWidth="1"/>
    <col min="12061" max="12061" width="4.83203125" style="15" customWidth="1"/>
    <col min="12062" max="12063" width="5" style="15" customWidth="1"/>
    <col min="12064" max="12064" width="8.6640625" style="15"/>
    <col min="12065" max="12065" width="10.5" style="15" customWidth="1"/>
    <col min="12066" max="12066" width="3.83203125" style="15" customWidth="1"/>
    <col min="12067" max="12068" width="8.6640625" style="15"/>
    <col min="12069" max="12069" width="3.6640625" style="15" customWidth="1"/>
    <col min="12070" max="12309" width="8.6640625" style="15"/>
    <col min="12310" max="12310" width="24.83203125" style="15" customWidth="1"/>
    <col min="12311" max="12311" width="13.5" style="15" customWidth="1"/>
    <col min="12312" max="12312" width="8.6640625" style="15"/>
    <col min="12313" max="12313" width="6.6640625" style="15" customWidth="1"/>
    <col min="12314" max="12314" width="6.5" style="15" customWidth="1"/>
    <col min="12315" max="12315" width="8.33203125" style="15" customWidth="1"/>
    <col min="12316" max="12316" width="6.6640625" style="15" customWidth="1"/>
    <col min="12317" max="12317" width="4.83203125" style="15" customWidth="1"/>
    <col min="12318" max="12319" width="5" style="15" customWidth="1"/>
    <col min="12320" max="12320" width="8.6640625" style="15"/>
    <col min="12321" max="12321" width="10.5" style="15" customWidth="1"/>
    <col min="12322" max="12322" width="3.83203125" style="15" customWidth="1"/>
    <col min="12323" max="12324" width="8.6640625" style="15"/>
    <col min="12325" max="12325" width="3.6640625" style="15" customWidth="1"/>
    <col min="12326" max="12565" width="8.6640625" style="15"/>
    <col min="12566" max="12566" width="24.83203125" style="15" customWidth="1"/>
    <col min="12567" max="12567" width="13.5" style="15" customWidth="1"/>
    <col min="12568" max="12568" width="8.6640625" style="15"/>
    <col min="12569" max="12569" width="6.6640625" style="15" customWidth="1"/>
    <col min="12570" max="12570" width="6.5" style="15" customWidth="1"/>
    <col min="12571" max="12571" width="8.33203125" style="15" customWidth="1"/>
    <col min="12572" max="12572" width="6.6640625" style="15" customWidth="1"/>
    <col min="12573" max="12573" width="4.83203125" style="15" customWidth="1"/>
    <col min="12574" max="12575" width="5" style="15" customWidth="1"/>
    <col min="12576" max="12576" width="8.6640625" style="15"/>
    <col min="12577" max="12577" width="10.5" style="15" customWidth="1"/>
    <col min="12578" max="12578" width="3.83203125" style="15" customWidth="1"/>
    <col min="12579" max="12580" width="8.6640625" style="15"/>
    <col min="12581" max="12581" width="3.6640625" style="15" customWidth="1"/>
    <col min="12582" max="12821" width="8.6640625" style="15"/>
    <col min="12822" max="12822" width="24.83203125" style="15" customWidth="1"/>
    <col min="12823" max="12823" width="13.5" style="15" customWidth="1"/>
    <col min="12824" max="12824" width="8.6640625" style="15"/>
    <col min="12825" max="12825" width="6.6640625" style="15" customWidth="1"/>
    <col min="12826" max="12826" width="6.5" style="15" customWidth="1"/>
    <col min="12827" max="12827" width="8.33203125" style="15" customWidth="1"/>
    <col min="12828" max="12828" width="6.6640625" style="15" customWidth="1"/>
    <col min="12829" max="12829" width="4.83203125" style="15" customWidth="1"/>
    <col min="12830" max="12831" width="5" style="15" customWidth="1"/>
    <col min="12832" max="12832" width="8.6640625" style="15"/>
    <col min="12833" max="12833" width="10.5" style="15" customWidth="1"/>
    <col min="12834" max="12834" width="3.83203125" style="15" customWidth="1"/>
    <col min="12835" max="12836" width="8.6640625" style="15"/>
    <col min="12837" max="12837" width="3.6640625" style="15" customWidth="1"/>
    <col min="12838" max="13077" width="8.6640625" style="15"/>
    <col min="13078" max="13078" width="24.83203125" style="15" customWidth="1"/>
    <col min="13079" max="13079" width="13.5" style="15" customWidth="1"/>
    <col min="13080" max="13080" width="8.6640625" style="15"/>
    <col min="13081" max="13081" width="6.6640625" style="15" customWidth="1"/>
    <col min="13082" max="13082" width="6.5" style="15" customWidth="1"/>
    <col min="13083" max="13083" width="8.33203125" style="15" customWidth="1"/>
    <col min="13084" max="13084" width="6.6640625" style="15" customWidth="1"/>
    <col min="13085" max="13085" width="4.83203125" style="15" customWidth="1"/>
    <col min="13086" max="13087" width="5" style="15" customWidth="1"/>
    <col min="13088" max="13088" width="8.6640625" style="15"/>
    <col min="13089" max="13089" width="10.5" style="15" customWidth="1"/>
    <col min="13090" max="13090" width="3.83203125" style="15" customWidth="1"/>
    <col min="13091" max="13092" width="8.6640625" style="15"/>
    <col min="13093" max="13093" width="3.6640625" style="15" customWidth="1"/>
    <col min="13094" max="13333" width="8.6640625" style="15"/>
    <col min="13334" max="13334" width="24.83203125" style="15" customWidth="1"/>
    <col min="13335" max="13335" width="13.5" style="15" customWidth="1"/>
    <col min="13336" max="13336" width="8.6640625" style="15"/>
    <col min="13337" max="13337" width="6.6640625" style="15" customWidth="1"/>
    <col min="13338" max="13338" width="6.5" style="15" customWidth="1"/>
    <col min="13339" max="13339" width="8.33203125" style="15" customWidth="1"/>
    <col min="13340" max="13340" width="6.6640625" style="15" customWidth="1"/>
    <col min="13341" max="13341" width="4.83203125" style="15" customWidth="1"/>
    <col min="13342" max="13343" width="5" style="15" customWidth="1"/>
    <col min="13344" max="13344" width="8.6640625" style="15"/>
    <col min="13345" max="13345" width="10.5" style="15" customWidth="1"/>
    <col min="13346" max="13346" width="3.83203125" style="15" customWidth="1"/>
    <col min="13347" max="13348" width="8.6640625" style="15"/>
    <col min="13349" max="13349" width="3.6640625" style="15" customWidth="1"/>
    <col min="13350" max="13589" width="8.6640625" style="15"/>
    <col min="13590" max="13590" width="24.83203125" style="15" customWidth="1"/>
    <col min="13591" max="13591" width="13.5" style="15" customWidth="1"/>
    <col min="13592" max="13592" width="8.6640625" style="15"/>
    <col min="13593" max="13593" width="6.6640625" style="15" customWidth="1"/>
    <col min="13594" max="13594" width="6.5" style="15" customWidth="1"/>
    <col min="13595" max="13595" width="8.33203125" style="15" customWidth="1"/>
    <col min="13596" max="13596" width="6.6640625" style="15" customWidth="1"/>
    <col min="13597" max="13597" width="4.83203125" style="15" customWidth="1"/>
    <col min="13598" max="13599" width="5" style="15" customWidth="1"/>
    <col min="13600" max="13600" width="8.6640625" style="15"/>
    <col min="13601" max="13601" width="10.5" style="15" customWidth="1"/>
    <col min="13602" max="13602" width="3.83203125" style="15" customWidth="1"/>
    <col min="13603" max="13604" width="8.6640625" style="15"/>
    <col min="13605" max="13605" width="3.6640625" style="15" customWidth="1"/>
    <col min="13606" max="13845" width="8.6640625" style="15"/>
    <col min="13846" max="13846" width="24.83203125" style="15" customWidth="1"/>
    <col min="13847" max="13847" width="13.5" style="15" customWidth="1"/>
    <col min="13848" max="13848" width="8.6640625" style="15"/>
    <col min="13849" max="13849" width="6.6640625" style="15" customWidth="1"/>
    <col min="13850" max="13850" width="6.5" style="15" customWidth="1"/>
    <col min="13851" max="13851" width="8.33203125" style="15" customWidth="1"/>
    <col min="13852" max="13852" width="6.6640625" style="15" customWidth="1"/>
    <col min="13853" max="13853" width="4.83203125" style="15" customWidth="1"/>
    <col min="13854" max="13855" width="5" style="15" customWidth="1"/>
    <col min="13856" max="13856" width="8.6640625" style="15"/>
    <col min="13857" max="13857" width="10.5" style="15" customWidth="1"/>
    <col min="13858" max="13858" width="3.83203125" style="15" customWidth="1"/>
    <col min="13859" max="13860" width="8.6640625" style="15"/>
    <col min="13861" max="13861" width="3.6640625" style="15" customWidth="1"/>
    <col min="13862" max="14101" width="8.6640625" style="15"/>
    <col min="14102" max="14102" width="24.83203125" style="15" customWidth="1"/>
    <col min="14103" max="14103" width="13.5" style="15" customWidth="1"/>
    <col min="14104" max="14104" width="8.6640625" style="15"/>
    <col min="14105" max="14105" width="6.6640625" style="15" customWidth="1"/>
    <col min="14106" max="14106" width="6.5" style="15" customWidth="1"/>
    <col min="14107" max="14107" width="8.33203125" style="15" customWidth="1"/>
    <col min="14108" max="14108" width="6.6640625" style="15" customWidth="1"/>
    <col min="14109" max="14109" width="4.83203125" style="15" customWidth="1"/>
    <col min="14110" max="14111" width="5" style="15" customWidth="1"/>
    <col min="14112" max="14112" width="8.6640625" style="15"/>
    <col min="14113" max="14113" width="10.5" style="15" customWidth="1"/>
    <col min="14114" max="14114" width="3.83203125" style="15" customWidth="1"/>
    <col min="14115" max="14116" width="8.6640625" style="15"/>
    <col min="14117" max="14117" width="3.6640625" style="15" customWidth="1"/>
    <col min="14118" max="14357" width="8.6640625" style="15"/>
    <col min="14358" max="14358" width="24.83203125" style="15" customWidth="1"/>
    <col min="14359" max="14359" width="13.5" style="15" customWidth="1"/>
    <col min="14360" max="14360" width="8.6640625" style="15"/>
    <col min="14361" max="14361" width="6.6640625" style="15" customWidth="1"/>
    <col min="14362" max="14362" width="6.5" style="15" customWidth="1"/>
    <col min="14363" max="14363" width="8.33203125" style="15" customWidth="1"/>
    <col min="14364" max="14364" width="6.6640625" style="15" customWidth="1"/>
    <col min="14365" max="14365" width="4.83203125" style="15" customWidth="1"/>
    <col min="14366" max="14367" width="5" style="15" customWidth="1"/>
    <col min="14368" max="14368" width="8.6640625" style="15"/>
    <col min="14369" max="14369" width="10.5" style="15" customWidth="1"/>
    <col min="14370" max="14370" width="3.83203125" style="15" customWidth="1"/>
    <col min="14371" max="14372" width="8.6640625" style="15"/>
    <col min="14373" max="14373" width="3.6640625" style="15" customWidth="1"/>
    <col min="14374" max="14613" width="8.6640625" style="15"/>
    <col min="14614" max="14614" width="24.83203125" style="15" customWidth="1"/>
    <col min="14615" max="14615" width="13.5" style="15" customWidth="1"/>
    <col min="14616" max="14616" width="8.6640625" style="15"/>
    <col min="14617" max="14617" width="6.6640625" style="15" customWidth="1"/>
    <col min="14618" max="14618" width="6.5" style="15" customWidth="1"/>
    <col min="14619" max="14619" width="8.33203125" style="15" customWidth="1"/>
    <col min="14620" max="14620" width="6.6640625" style="15" customWidth="1"/>
    <col min="14621" max="14621" width="4.83203125" style="15" customWidth="1"/>
    <col min="14622" max="14623" width="5" style="15" customWidth="1"/>
    <col min="14624" max="14624" width="8.6640625" style="15"/>
    <col min="14625" max="14625" width="10.5" style="15" customWidth="1"/>
    <col min="14626" max="14626" width="3.83203125" style="15" customWidth="1"/>
    <col min="14627" max="14628" width="8.6640625" style="15"/>
    <col min="14629" max="14629" width="3.6640625" style="15" customWidth="1"/>
    <col min="14630" max="14869" width="8.6640625" style="15"/>
    <col min="14870" max="14870" width="24.83203125" style="15" customWidth="1"/>
    <col min="14871" max="14871" width="13.5" style="15" customWidth="1"/>
    <col min="14872" max="14872" width="8.6640625" style="15"/>
    <col min="14873" max="14873" width="6.6640625" style="15" customWidth="1"/>
    <col min="14874" max="14874" width="6.5" style="15" customWidth="1"/>
    <col min="14875" max="14875" width="8.33203125" style="15" customWidth="1"/>
    <col min="14876" max="14876" width="6.6640625" style="15" customWidth="1"/>
    <col min="14877" max="14877" width="4.83203125" style="15" customWidth="1"/>
    <col min="14878" max="14879" width="5" style="15" customWidth="1"/>
    <col min="14880" max="14880" width="8.6640625" style="15"/>
    <col min="14881" max="14881" width="10.5" style="15" customWidth="1"/>
    <col min="14882" max="14882" width="3.83203125" style="15" customWidth="1"/>
    <col min="14883" max="14884" width="8.6640625" style="15"/>
    <col min="14885" max="14885" width="3.6640625" style="15" customWidth="1"/>
    <col min="14886" max="15125" width="8.6640625" style="15"/>
    <col min="15126" max="15126" width="24.83203125" style="15" customWidth="1"/>
    <col min="15127" max="15127" width="13.5" style="15" customWidth="1"/>
    <col min="15128" max="15128" width="8.6640625" style="15"/>
    <col min="15129" max="15129" width="6.6640625" style="15" customWidth="1"/>
    <col min="15130" max="15130" width="6.5" style="15" customWidth="1"/>
    <col min="15131" max="15131" width="8.33203125" style="15" customWidth="1"/>
    <col min="15132" max="15132" width="6.6640625" style="15" customWidth="1"/>
    <col min="15133" max="15133" width="4.83203125" style="15" customWidth="1"/>
    <col min="15134" max="15135" width="5" style="15" customWidth="1"/>
    <col min="15136" max="15136" width="8.6640625" style="15"/>
    <col min="15137" max="15137" width="10.5" style="15" customWidth="1"/>
    <col min="15138" max="15138" width="3.83203125" style="15" customWidth="1"/>
    <col min="15139" max="15140" width="8.6640625" style="15"/>
    <col min="15141" max="15141" width="3.6640625" style="15" customWidth="1"/>
    <col min="15142" max="15381" width="8.6640625" style="15"/>
    <col min="15382" max="15382" width="24.83203125" style="15" customWidth="1"/>
    <col min="15383" max="15383" width="13.5" style="15" customWidth="1"/>
    <col min="15384" max="15384" width="8.6640625" style="15"/>
    <col min="15385" max="15385" width="6.6640625" style="15" customWidth="1"/>
    <col min="15386" max="15386" width="6.5" style="15" customWidth="1"/>
    <col min="15387" max="15387" width="8.33203125" style="15" customWidth="1"/>
    <col min="15388" max="15388" width="6.6640625" style="15" customWidth="1"/>
    <col min="15389" max="15389" width="4.83203125" style="15" customWidth="1"/>
    <col min="15390" max="15391" width="5" style="15" customWidth="1"/>
    <col min="15392" max="15392" width="8.6640625" style="15"/>
    <col min="15393" max="15393" width="10.5" style="15" customWidth="1"/>
    <col min="15394" max="15394" width="3.83203125" style="15" customWidth="1"/>
    <col min="15395" max="15396" width="8.6640625" style="15"/>
    <col min="15397" max="15397" width="3.6640625" style="15" customWidth="1"/>
    <col min="15398" max="15637" width="8.6640625" style="15"/>
    <col min="15638" max="15638" width="24.83203125" style="15" customWidth="1"/>
    <col min="15639" max="15639" width="13.5" style="15" customWidth="1"/>
    <col min="15640" max="15640" width="8.6640625" style="15"/>
    <col min="15641" max="15641" width="6.6640625" style="15" customWidth="1"/>
    <col min="15642" max="15642" width="6.5" style="15" customWidth="1"/>
    <col min="15643" max="15643" width="8.33203125" style="15" customWidth="1"/>
    <col min="15644" max="15644" width="6.6640625" style="15" customWidth="1"/>
    <col min="15645" max="15645" width="4.83203125" style="15" customWidth="1"/>
    <col min="15646" max="15647" width="5" style="15" customWidth="1"/>
    <col min="15648" max="15648" width="8.6640625" style="15"/>
    <col min="15649" max="15649" width="10.5" style="15" customWidth="1"/>
    <col min="15650" max="15650" width="3.83203125" style="15" customWidth="1"/>
    <col min="15651" max="15652" width="8.6640625" style="15"/>
    <col min="15653" max="15653" width="3.6640625" style="15" customWidth="1"/>
    <col min="15654" max="15893" width="8.6640625" style="15"/>
    <col min="15894" max="15894" width="24.83203125" style="15" customWidth="1"/>
    <col min="15895" max="15895" width="13.5" style="15" customWidth="1"/>
    <col min="15896" max="15896" width="8.6640625" style="15"/>
    <col min="15897" max="15897" width="6.6640625" style="15" customWidth="1"/>
    <col min="15898" max="15898" width="6.5" style="15" customWidth="1"/>
    <col min="15899" max="15899" width="8.33203125" style="15" customWidth="1"/>
    <col min="15900" max="15900" width="6.6640625" style="15" customWidth="1"/>
    <col min="15901" max="15901" width="4.83203125" style="15" customWidth="1"/>
    <col min="15902" max="15903" width="5" style="15" customWidth="1"/>
    <col min="15904" max="15904" width="8.6640625" style="15"/>
    <col min="15905" max="15905" width="10.5" style="15" customWidth="1"/>
    <col min="15906" max="15906" width="3.83203125" style="15" customWidth="1"/>
    <col min="15907" max="15908" width="8.6640625" style="15"/>
    <col min="15909" max="15909" width="3.6640625" style="15" customWidth="1"/>
    <col min="15910" max="16149" width="8.6640625" style="15"/>
    <col min="16150" max="16150" width="24.83203125" style="15" customWidth="1"/>
    <col min="16151" max="16151" width="13.5" style="15" customWidth="1"/>
    <col min="16152" max="16152" width="8.6640625" style="15"/>
    <col min="16153" max="16153" width="6.6640625" style="15" customWidth="1"/>
    <col min="16154" max="16154" width="6.5" style="15" customWidth="1"/>
    <col min="16155" max="16155" width="8.33203125" style="15" customWidth="1"/>
    <col min="16156" max="16156" width="6.6640625" style="15" customWidth="1"/>
    <col min="16157" max="16157" width="4.83203125" style="15" customWidth="1"/>
    <col min="16158" max="16159" width="5" style="15" customWidth="1"/>
    <col min="16160" max="16160" width="8.6640625" style="15"/>
    <col min="16161" max="16161" width="10.5" style="15" customWidth="1"/>
    <col min="16162" max="16162" width="3.83203125" style="15" customWidth="1"/>
    <col min="16163" max="16164" width="8.6640625" style="15"/>
    <col min="16165" max="16165" width="3.6640625" style="15" customWidth="1"/>
    <col min="16166" max="16384" width="8.6640625" style="15"/>
  </cols>
  <sheetData>
    <row r="31" spans="1:66" s="1" customFormat="1" ht="128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5</v>
      </c>
      <c r="G31" s="1" t="s">
        <v>11</v>
      </c>
      <c r="H31" s="1" t="s">
        <v>12</v>
      </c>
      <c r="I31" s="1" t="s">
        <v>13</v>
      </c>
      <c r="J31" s="1" t="s">
        <v>14</v>
      </c>
      <c r="K31" s="1" t="s">
        <v>6</v>
      </c>
      <c r="L31" s="1" t="s">
        <v>15</v>
      </c>
      <c r="M31" s="1" t="s">
        <v>16</v>
      </c>
      <c r="N31" s="1" t="s">
        <v>17</v>
      </c>
      <c r="O31" s="1" t="s">
        <v>18</v>
      </c>
      <c r="P31" s="1" t="s">
        <v>7</v>
      </c>
      <c r="Q31" s="1" t="s">
        <v>19</v>
      </c>
      <c r="R31" s="1" t="s">
        <v>8</v>
      </c>
      <c r="S31" s="1" t="s">
        <v>20</v>
      </c>
      <c r="T31" s="1" t="s">
        <v>21</v>
      </c>
      <c r="U31" s="1" t="s">
        <v>9</v>
      </c>
      <c r="V31" s="1" t="s">
        <v>22</v>
      </c>
      <c r="W31" s="1" t="s">
        <v>23</v>
      </c>
      <c r="X31" s="1" t="s">
        <v>24</v>
      </c>
      <c r="Y31" s="1" t="s">
        <v>62</v>
      </c>
      <c r="Z31" s="1" t="s">
        <v>63</v>
      </c>
      <c r="AA31" s="1" t="s">
        <v>614</v>
      </c>
      <c r="AB31" s="1" t="s">
        <v>615</v>
      </c>
      <c r="AC31" s="1" t="s">
        <v>616</v>
      </c>
      <c r="AD31" s="1" t="s">
        <v>702</v>
      </c>
      <c r="AE31" s="1" t="s">
        <v>703</v>
      </c>
      <c r="AF31" s="1" t="s">
        <v>704</v>
      </c>
      <c r="AG31" s="1" t="s">
        <v>705</v>
      </c>
      <c r="AI31" s="1" t="s">
        <v>617</v>
      </c>
      <c r="AJ31" s="1" t="s">
        <v>618</v>
      </c>
      <c r="AK31" s="1" t="s">
        <v>619</v>
      </c>
      <c r="AL31" s="1" t="s">
        <v>620</v>
      </c>
      <c r="AN31" s="1" t="s">
        <v>692</v>
      </c>
      <c r="AO31" s="1" t="s">
        <v>693</v>
      </c>
      <c r="AP31" s="1" t="s">
        <v>694</v>
      </c>
      <c r="AQ31" s="1" t="s">
        <v>695</v>
      </c>
      <c r="AS31" s="1" t="s">
        <v>621</v>
      </c>
      <c r="AT31" s="1" t="s">
        <v>622</v>
      </c>
      <c r="AU31" s="1" t="s">
        <v>623</v>
      </c>
      <c r="AV31" s="1" t="s">
        <v>624</v>
      </c>
      <c r="AX31" s="1" t="s">
        <v>625</v>
      </c>
      <c r="AY31" s="1" t="s">
        <v>626</v>
      </c>
      <c r="AZ31" s="1" t="s">
        <v>627</v>
      </c>
      <c r="BA31" s="1" t="s">
        <v>628</v>
      </c>
      <c r="BC31" s="1" t="s">
        <v>629</v>
      </c>
      <c r="BD31" s="1" t="s">
        <v>630</v>
      </c>
      <c r="BE31" s="1" t="s">
        <v>631</v>
      </c>
      <c r="BF31" s="1" t="s">
        <v>632</v>
      </c>
      <c r="BH31" s="1" t="s">
        <v>717</v>
      </c>
      <c r="BI31" s="1" t="s">
        <v>70</v>
      </c>
      <c r="BJ31" s="1" t="s">
        <v>71</v>
      </c>
      <c r="BK31" s="1" t="s">
        <v>72</v>
      </c>
      <c r="BL31" s="1" t="s">
        <v>67</v>
      </c>
      <c r="BM31" s="1" t="s">
        <v>68</v>
      </c>
      <c r="BN31" s="1" t="s">
        <v>69</v>
      </c>
    </row>
    <row r="32" spans="1:66" customFormat="1" ht="15">
      <c r="A32">
        <v>36</v>
      </c>
      <c r="B32">
        <v>18</v>
      </c>
      <c r="C32" t="s">
        <v>633</v>
      </c>
      <c r="D32" t="s">
        <v>25</v>
      </c>
      <c r="E32" t="s">
        <v>36</v>
      </c>
      <c r="G32">
        <v>0.5</v>
      </c>
      <c r="H32">
        <v>0.5</v>
      </c>
      <c r="I32">
        <v>7536</v>
      </c>
      <c r="J32">
        <v>13594</v>
      </c>
      <c r="L32">
        <v>3624</v>
      </c>
      <c r="M32">
        <v>9.6479999999999997</v>
      </c>
      <c r="N32">
        <v>16.672000000000001</v>
      </c>
      <c r="O32">
        <v>7.024</v>
      </c>
      <c r="Q32">
        <v>0.49099999999999999</v>
      </c>
      <c r="R32">
        <v>1</v>
      </c>
      <c r="S32">
        <v>0</v>
      </c>
      <c r="T32">
        <v>0</v>
      </c>
      <c r="V32">
        <v>0</v>
      </c>
      <c r="Y32" t="s">
        <v>37</v>
      </c>
      <c r="Z32" s="44">
        <v>0.77596064814814814</v>
      </c>
      <c r="AA32" s="31"/>
      <c r="AB32">
        <v>1</v>
      </c>
      <c r="AC32" s="15"/>
      <c r="AD32" s="15"/>
      <c r="AE32" s="15"/>
      <c r="AF32" s="15"/>
      <c r="AG32" s="15"/>
      <c r="AH32" s="15"/>
      <c r="AI32" s="31"/>
      <c r="AJ32" s="31">
        <v>1.3384124369401911</v>
      </c>
      <c r="AK32" s="31"/>
      <c r="AL32" s="15">
        <v>186.38890000000004</v>
      </c>
      <c r="AM32" s="31"/>
      <c r="AN32" s="31"/>
      <c r="AO32" s="31"/>
      <c r="AP32" s="31"/>
      <c r="AQ32" s="31"/>
      <c r="AR32" s="31"/>
      <c r="AS32" s="15"/>
      <c r="AT32" s="15">
        <v>1.4772319827895268</v>
      </c>
      <c r="AU32" s="15"/>
      <c r="AV32" s="15">
        <v>105.16675000000001</v>
      </c>
      <c r="AW32" s="15"/>
      <c r="AX32" s="15"/>
      <c r="AY32" s="15">
        <v>7.4509803921568691</v>
      </c>
      <c r="AZ32" s="15"/>
      <c r="BA32" s="15">
        <v>79.28</v>
      </c>
      <c r="BB32" s="15"/>
      <c r="BC32" s="15">
        <v>9.713000000000001</v>
      </c>
      <c r="BD32" s="15">
        <v>16.685500000000001</v>
      </c>
      <c r="BE32" s="15">
        <v>6.9725000000000001</v>
      </c>
      <c r="BF32" s="45">
        <v>0.51</v>
      </c>
      <c r="BH32" s="1">
        <v>1</v>
      </c>
    </row>
    <row r="33" spans="1:60" customFormat="1" ht="15">
      <c r="A33">
        <v>71</v>
      </c>
      <c r="B33">
        <v>32</v>
      </c>
      <c r="C33" t="s">
        <v>634</v>
      </c>
      <c r="D33" t="s">
        <v>25</v>
      </c>
      <c r="E33" t="s">
        <v>36</v>
      </c>
      <c r="G33">
        <v>0.5</v>
      </c>
      <c r="H33">
        <v>0.5</v>
      </c>
      <c r="I33">
        <v>7891</v>
      </c>
      <c r="J33">
        <v>13433</v>
      </c>
      <c r="L33">
        <v>1978</v>
      </c>
      <c r="M33">
        <v>10.112</v>
      </c>
      <c r="N33">
        <v>16.483000000000001</v>
      </c>
      <c r="O33">
        <v>6.3710000000000004</v>
      </c>
      <c r="Q33">
        <v>0.27400000000000002</v>
      </c>
      <c r="R33">
        <v>1</v>
      </c>
      <c r="S33">
        <v>0</v>
      </c>
      <c r="T33">
        <v>0</v>
      </c>
      <c r="V33">
        <v>0</v>
      </c>
      <c r="Y33" t="s">
        <v>38</v>
      </c>
      <c r="Z33" s="44">
        <v>9.4421296296296295E-2</v>
      </c>
      <c r="AA33" s="31"/>
      <c r="AB33">
        <v>1</v>
      </c>
      <c r="AC33" s="15"/>
      <c r="AD33" s="15"/>
      <c r="AE33" s="15"/>
      <c r="AF33" s="15"/>
      <c r="AG33" s="15"/>
      <c r="AH33" s="15"/>
      <c r="AI33" s="31"/>
      <c r="AJ33" s="31">
        <v>1.1894814450725038</v>
      </c>
      <c r="AK33" s="31"/>
      <c r="AL33" s="15">
        <v>215.47675000000004</v>
      </c>
      <c r="AM33" s="31"/>
      <c r="AN33" s="31"/>
      <c r="AO33" s="31"/>
      <c r="AP33" s="31"/>
      <c r="AQ33" s="31"/>
      <c r="AR33" s="31"/>
      <c r="AS33" s="15"/>
      <c r="AT33" s="15">
        <v>2.3116903265844253</v>
      </c>
      <c r="AU33" s="15"/>
      <c r="AV33" s="15">
        <v>101.35864999999998</v>
      </c>
      <c r="AW33" s="15"/>
      <c r="AX33" s="15"/>
      <c r="AY33" s="15">
        <v>7.3813708260105315</v>
      </c>
      <c r="AZ33" s="15"/>
      <c r="BA33" s="15">
        <v>84.103499999999983</v>
      </c>
      <c r="BB33" s="15"/>
      <c r="BC33" s="15">
        <v>10.172499999999999</v>
      </c>
      <c r="BD33" s="15">
        <v>16.618000000000002</v>
      </c>
      <c r="BE33" s="15">
        <v>6.4455</v>
      </c>
      <c r="BF33" s="45">
        <v>0.28449999999999998</v>
      </c>
      <c r="BH33" s="1">
        <v>2</v>
      </c>
    </row>
    <row r="34" spans="1:60" customFormat="1" ht="15">
      <c r="A34">
        <v>36</v>
      </c>
      <c r="B34">
        <v>18</v>
      </c>
      <c r="C34" t="s">
        <v>635</v>
      </c>
      <c r="D34" t="s">
        <v>25</v>
      </c>
      <c r="E34" t="s">
        <v>36</v>
      </c>
      <c r="G34">
        <v>0.5</v>
      </c>
      <c r="H34">
        <v>0.5</v>
      </c>
      <c r="I34">
        <v>4719</v>
      </c>
      <c r="J34">
        <v>10257</v>
      </c>
      <c r="L34">
        <v>3266</v>
      </c>
      <c r="M34">
        <v>5.9720000000000004</v>
      </c>
      <c r="N34">
        <v>12.698</v>
      </c>
      <c r="O34">
        <v>6.726</v>
      </c>
      <c r="Q34">
        <v>0.44400000000000001</v>
      </c>
      <c r="R34">
        <v>1</v>
      </c>
      <c r="S34">
        <v>0</v>
      </c>
      <c r="T34">
        <v>0</v>
      </c>
      <c r="V34">
        <v>0</v>
      </c>
      <c r="Y34" s="46">
        <v>43307</v>
      </c>
      <c r="Z34" s="44">
        <v>0.85099537037037043</v>
      </c>
      <c r="AA34" s="31"/>
      <c r="AB34">
        <v>1</v>
      </c>
      <c r="AC34" s="15"/>
      <c r="AD34" s="15"/>
      <c r="AE34" s="15"/>
      <c r="AF34" s="15"/>
      <c r="AG34" s="15"/>
      <c r="AH34" s="15"/>
      <c r="AI34" s="31"/>
      <c r="AJ34" s="31">
        <v>1.3637119574255754</v>
      </c>
      <c r="AK34" s="31"/>
      <c r="AL34" s="15">
        <v>146.12889999999999</v>
      </c>
      <c r="AM34" s="31"/>
      <c r="AN34" s="31"/>
      <c r="AO34" s="31"/>
      <c r="AP34" s="31"/>
      <c r="AQ34" s="31"/>
      <c r="AR34" s="31"/>
      <c r="AS34" s="15"/>
      <c r="AT34" s="15">
        <v>0.97109135728692597</v>
      </c>
      <c r="AU34" s="15"/>
      <c r="AV34" s="15">
        <v>99.083049999999986</v>
      </c>
      <c r="AW34" s="15"/>
      <c r="AX34" s="15"/>
      <c r="AY34" s="15">
        <v>3.1042128603104238</v>
      </c>
      <c r="AZ34" s="15"/>
      <c r="BA34" s="15">
        <v>88.603000000000009</v>
      </c>
      <c r="BB34" s="15"/>
      <c r="BC34" s="15">
        <v>6.0129999999999999</v>
      </c>
      <c r="BD34" s="15">
        <v>12.7065</v>
      </c>
      <c r="BE34" s="15">
        <v>6.6935000000000002</v>
      </c>
      <c r="BF34" s="45">
        <v>0.45100000000000001</v>
      </c>
      <c r="BH34" s="1">
        <v>3</v>
      </c>
    </row>
    <row r="35" spans="1:60" customFormat="1" ht="15">
      <c r="A35">
        <v>71</v>
      </c>
      <c r="B35">
        <v>32</v>
      </c>
      <c r="C35" t="s">
        <v>636</v>
      </c>
      <c r="D35" t="s">
        <v>25</v>
      </c>
      <c r="E35" t="s">
        <v>36</v>
      </c>
      <c r="G35">
        <v>0.5</v>
      </c>
      <c r="H35">
        <v>0.5</v>
      </c>
      <c r="I35">
        <v>4463</v>
      </c>
      <c r="J35">
        <v>9721</v>
      </c>
      <c r="L35">
        <v>3202</v>
      </c>
      <c r="M35">
        <v>5.6379999999999999</v>
      </c>
      <c r="N35">
        <v>12.048</v>
      </c>
      <c r="O35">
        <v>6.41</v>
      </c>
      <c r="Q35">
        <v>0.436</v>
      </c>
      <c r="R35">
        <v>1</v>
      </c>
      <c r="S35">
        <v>0</v>
      </c>
      <c r="T35">
        <v>0</v>
      </c>
      <c r="V35">
        <v>0</v>
      </c>
      <c r="Y35" s="46">
        <v>43308</v>
      </c>
      <c r="Z35" s="44">
        <v>0.25497685185185187</v>
      </c>
      <c r="AA35" s="31"/>
      <c r="AB35">
        <v>1</v>
      </c>
      <c r="AC35" s="15"/>
      <c r="AD35" s="15"/>
      <c r="AE35" s="15"/>
      <c r="AF35" s="15"/>
      <c r="AG35" s="15"/>
      <c r="AH35" s="15"/>
      <c r="AI35" s="31"/>
      <c r="AJ35" s="31">
        <v>1.0340524157603821</v>
      </c>
      <c r="AK35" s="31"/>
      <c r="AL35" s="15">
        <v>125.25770000000003</v>
      </c>
      <c r="AM35" s="31"/>
      <c r="AN35" s="31"/>
      <c r="AO35" s="31"/>
      <c r="AP35" s="31"/>
      <c r="AQ35" s="31"/>
      <c r="AR35" s="31"/>
      <c r="AS35" s="15"/>
      <c r="AT35" s="15">
        <v>0</v>
      </c>
      <c r="AU35" s="15"/>
      <c r="AV35" s="15">
        <v>117.623</v>
      </c>
      <c r="AW35" s="15"/>
      <c r="AX35" s="15"/>
      <c r="AY35" s="15">
        <v>1.1534025374855834</v>
      </c>
      <c r="AZ35" s="15"/>
      <c r="BA35" s="15">
        <v>117.5505</v>
      </c>
      <c r="BB35" s="15"/>
      <c r="BC35" s="15">
        <v>5.609</v>
      </c>
      <c r="BD35" s="15">
        <v>12.019</v>
      </c>
      <c r="BE35" s="15">
        <v>6.41</v>
      </c>
      <c r="BF35" s="45">
        <v>0.4335</v>
      </c>
      <c r="BH35" s="1">
        <v>4</v>
      </c>
    </row>
    <row r="36" spans="1:60" customFormat="1" ht="15">
      <c r="A36">
        <v>36</v>
      </c>
      <c r="B36">
        <v>18</v>
      </c>
      <c r="C36" t="s">
        <v>637</v>
      </c>
      <c r="D36" t="s">
        <v>25</v>
      </c>
      <c r="E36" t="s">
        <v>36</v>
      </c>
      <c r="G36">
        <v>0.5</v>
      </c>
      <c r="H36">
        <v>0.5</v>
      </c>
      <c r="I36">
        <v>4868</v>
      </c>
      <c r="J36">
        <v>9584</v>
      </c>
      <c r="L36">
        <v>3049</v>
      </c>
      <c r="M36">
        <v>6.1669999999999998</v>
      </c>
      <c r="N36">
        <v>11.881</v>
      </c>
      <c r="O36">
        <v>5.7149999999999999</v>
      </c>
      <c r="Q36">
        <v>0.41499999999999998</v>
      </c>
      <c r="R36">
        <v>1</v>
      </c>
      <c r="S36">
        <v>0</v>
      </c>
      <c r="T36">
        <v>0</v>
      </c>
      <c r="V36">
        <v>0</v>
      </c>
      <c r="Y36" s="46">
        <v>43308</v>
      </c>
      <c r="Z36" s="44">
        <v>0.81635416666666671</v>
      </c>
      <c r="AA36" s="31"/>
      <c r="AB36">
        <v>1</v>
      </c>
      <c r="AC36" s="15"/>
      <c r="AD36" s="15"/>
      <c r="AE36" s="15"/>
      <c r="AF36" s="15"/>
      <c r="AG36" s="15"/>
      <c r="AH36" s="15"/>
      <c r="AI36" s="31"/>
      <c r="AJ36" s="31">
        <v>0.22675736961451629</v>
      </c>
      <c r="AK36" s="31"/>
      <c r="AL36" s="15">
        <v>147.5772</v>
      </c>
      <c r="AM36" s="31"/>
      <c r="AN36" s="31"/>
      <c r="AO36" s="31"/>
      <c r="AP36" s="31"/>
      <c r="AQ36" s="31"/>
      <c r="AR36" s="31"/>
      <c r="AS36" s="15"/>
      <c r="AT36" s="15">
        <v>0.71999297567827703</v>
      </c>
      <c r="AU36" s="15"/>
      <c r="AV36" s="15">
        <v>98.483349999999987</v>
      </c>
      <c r="AW36" s="15"/>
      <c r="AX36" s="15"/>
      <c r="AY36" s="15">
        <v>3.0842230130486388</v>
      </c>
      <c r="AZ36" s="15"/>
      <c r="BA36" s="15">
        <v>90.764499999999998</v>
      </c>
      <c r="BB36" s="15"/>
      <c r="BC36" s="15">
        <v>6.1739999999999995</v>
      </c>
      <c r="BD36" s="15">
        <v>11.868</v>
      </c>
      <c r="BE36" s="15">
        <v>5.6944999999999997</v>
      </c>
      <c r="BF36" s="45">
        <v>0.42149999999999999</v>
      </c>
      <c r="BH36" s="1">
        <v>5</v>
      </c>
    </row>
    <row r="37" spans="1:60" customFormat="1" ht="15">
      <c r="A37">
        <v>71</v>
      </c>
      <c r="B37">
        <v>32</v>
      </c>
      <c r="C37" t="s">
        <v>638</v>
      </c>
      <c r="D37" t="s">
        <v>25</v>
      </c>
      <c r="E37" t="s">
        <v>36</v>
      </c>
      <c r="G37">
        <v>0.5</v>
      </c>
      <c r="H37">
        <v>0.5</v>
      </c>
      <c r="I37">
        <v>6058</v>
      </c>
      <c r="J37">
        <v>10315</v>
      </c>
      <c r="L37">
        <v>3156</v>
      </c>
      <c r="M37">
        <v>7.718</v>
      </c>
      <c r="N37">
        <v>12.766999999999999</v>
      </c>
      <c r="O37">
        <v>5.0490000000000004</v>
      </c>
      <c r="Q37">
        <v>0.42899999999999999</v>
      </c>
      <c r="R37">
        <v>1</v>
      </c>
      <c r="S37">
        <v>0</v>
      </c>
      <c r="T37">
        <v>0</v>
      </c>
      <c r="V37">
        <v>0</v>
      </c>
      <c r="Y37" s="46">
        <v>43309</v>
      </c>
      <c r="Z37" s="44">
        <v>0.22221064814814814</v>
      </c>
      <c r="AA37" s="31"/>
      <c r="AB37">
        <v>1</v>
      </c>
      <c r="AC37" s="15"/>
      <c r="AD37" s="15"/>
      <c r="AE37" s="15"/>
      <c r="AF37" s="15"/>
      <c r="AG37" s="15"/>
      <c r="AH37" s="15"/>
      <c r="AI37" s="31"/>
      <c r="AJ37" s="31">
        <v>0.20752269779507151</v>
      </c>
      <c r="AK37" s="31"/>
      <c r="AL37" s="15">
        <v>149.03800000000001</v>
      </c>
      <c r="AM37" s="31"/>
      <c r="AN37" s="31"/>
      <c r="AO37" s="31"/>
      <c r="AP37" s="31"/>
      <c r="AQ37" s="31"/>
      <c r="AR37" s="31"/>
      <c r="AS37" s="15"/>
      <c r="AT37" s="15">
        <v>5.9435364041607E-2</v>
      </c>
      <c r="AU37" s="15"/>
      <c r="AV37" s="15">
        <v>73.039250000000024</v>
      </c>
      <c r="AW37" s="15"/>
      <c r="AX37" s="15"/>
      <c r="AY37" s="15">
        <v>1.8823529411764723</v>
      </c>
      <c r="AZ37" s="15"/>
      <c r="BA37" s="15">
        <v>80.774999999999991</v>
      </c>
      <c r="BB37" s="15"/>
      <c r="BC37" s="15">
        <v>7.71</v>
      </c>
      <c r="BD37" s="15">
        <v>12.7575</v>
      </c>
      <c r="BE37" s="15">
        <v>5.0475000000000003</v>
      </c>
      <c r="BF37" s="45">
        <v>0.42499999999999999</v>
      </c>
      <c r="BH37" s="1">
        <v>6</v>
      </c>
    </row>
    <row r="38" spans="1:60" customFormat="1" ht="15">
      <c r="A38">
        <v>36</v>
      </c>
      <c r="B38">
        <v>18</v>
      </c>
      <c r="C38" t="s">
        <v>639</v>
      </c>
      <c r="D38" t="s">
        <v>25</v>
      </c>
      <c r="E38" t="s">
        <v>36</v>
      </c>
      <c r="G38">
        <v>0.5</v>
      </c>
      <c r="H38">
        <v>0.5</v>
      </c>
      <c r="I38">
        <v>5223</v>
      </c>
      <c r="J38">
        <v>9966</v>
      </c>
      <c r="L38">
        <v>3592</v>
      </c>
      <c r="M38">
        <v>6.6289999999999996</v>
      </c>
      <c r="N38">
        <v>12.346</v>
      </c>
      <c r="O38">
        <v>5.7169999999999996</v>
      </c>
      <c r="Q38">
        <v>0.48699999999999999</v>
      </c>
      <c r="R38">
        <v>1</v>
      </c>
      <c r="S38">
        <v>0</v>
      </c>
      <c r="T38">
        <v>0</v>
      </c>
      <c r="V38">
        <v>0</v>
      </c>
      <c r="Y38" s="46">
        <v>43312</v>
      </c>
      <c r="Z38" s="44">
        <v>0.16633101851851853</v>
      </c>
      <c r="AA38" s="31"/>
      <c r="AB38">
        <v>1</v>
      </c>
      <c r="AC38" s="15"/>
      <c r="AD38" s="15"/>
      <c r="AE38" s="15"/>
      <c r="AF38" s="15"/>
      <c r="AG38" s="15"/>
      <c r="AH38" s="15"/>
      <c r="AI38" s="31"/>
      <c r="AJ38" s="31">
        <v>1.6753926701570696</v>
      </c>
      <c r="AK38" s="31"/>
      <c r="AL38" s="15">
        <v>165.45549999999997</v>
      </c>
      <c r="AM38" s="31"/>
      <c r="AN38" s="31"/>
      <c r="AO38" s="31"/>
      <c r="AP38" s="31"/>
      <c r="AQ38" s="31"/>
      <c r="AR38" s="31"/>
      <c r="AS38" s="15"/>
      <c r="AT38" s="15">
        <v>1.8892910744239308</v>
      </c>
      <c r="AU38" s="15"/>
      <c r="AV38" s="15">
        <v>90.824050000000014</v>
      </c>
      <c r="AW38" s="15"/>
      <c r="AX38" s="15"/>
      <c r="AY38" s="15">
        <v>0.61791967044284302</v>
      </c>
      <c r="AZ38" s="15"/>
      <c r="BA38" s="15">
        <v>91.206499999999991</v>
      </c>
      <c r="BB38" s="15"/>
      <c r="BC38" s="15">
        <v>6.6849999999999996</v>
      </c>
      <c r="BD38" s="15">
        <v>12.348500000000001</v>
      </c>
      <c r="BE38" s="15">
        <v>5.6635</v>
      </c>
      <c r="BF38" s="45">
        <v>0.48549999999999999</v>
      </c>
      <c r="BH38" s="1">
        <v>7</v>
      </c>
    </row>
    <row r="39" spans="1:60" customFormat="1" ht="15">
      <c r="A39">
        <v>71</v>
      </c>
      <c r="B39">
        <v>32</v>
      </c>
      <c r="C39" t="s">
        <v>640</v>
      </c>
      <c r="D39" t="s">
        <v>25</v>
      </c>
      <c r="E39" t="s">
        <v>36</v>
      </c>
      <c r="G39">
        <v>0.5</v>
      </c>
      <c r="H39">
        <v>0.5</v>
      </c>
      <c r="I39">
        <v>5096</v>
      </c>
      <c r="J39">
        <v>10023</v>
      </c>
      <c r="L39">
        <v>4128</v>
      </c>
      <c r="M39">
        <v>6.4640000000000004</v>
      </c>
      <c r="N39">
        <v>12.414</v>
      </c>
      <c r="O39">
        <v>5.95</v>
      </c>
      <c r="Q39">
        <v>0.55700000000000005</v>
      </c>
      <c r="R39">
        <v>1</v>
      </c>
      <c r="S39">
        <v>0</v>
      </c>
      <c r="T39">
        <v>0</v>
      </c>
      <c r="V39">
        <v>0</v>
      </c>
      <c r="Y39" s="46">
        <v>43312</v>
      </c>
      <c r="Z39" s="44">
        <v>0.57461805555555556</v>
      </c>
      <c r="AA39" s="31"/>
      <c r="AB39">
        <v>1</v>
      </c>
      <c r="AC39" s="15"/>
      <c r="AD39" s="15"/>
      <c r="AE39" s="15"/>
      <c r="AF39" s="15"/>
      <c r="AG39" s="15"/>
      <c r="AH39" s="15"/>
      <c r="AI39" s="31"/>
      <c r="AJ39" s="31">
        <v>0.82330097087379916</v>
      </c>
      <c r="AK39" s="31"/>
      <c r="AL39" s="15">
        <v>144.60625000000005</v>
      </c>
      <c r="AM39" s="31"/>
      <c r="AN39" s="31"/>
      <c r="AO39" s="31"/>
      <c r="AP39" s="31"/>
      <c r="AQ39" s="31"/>
      <c r="AR39" s="31"/>
      <c r="AS39" s="15"/>
      <c r="AT39" s="15">
        <v>1.5343562374916551</v>
      </c>
      <c r="AU39" s="15"/>
      <c r="AV39" s="15">
        <v>109.39880000000005</v>
      </c>
      <c r="AW39" s="15"/>
      <c r="AX39" s="15"/>
      <c r="AY39" s="15">
        <v>0.35842293906810063</v>
      </c>
      <c r="AZ39" s="15"/>
      <c r="BA39" s="15">
        <v>100.42400000000005</v>
      </c>
      <c r="BB39" s="15"/>
      <c r="BC39" s="15">
        <v>6.4375</v>
      </c>
      <c r="BD39" s="15">
        <v>12.433499999999999</v>
      </c>
      <c r="BE39" s="15">
        <v>5.9960000000000004</v>
      </c>
      <c r="BF39" s="45">
        <v>0.55800000000000005</v>
      </c>
      <c r="BH39" s="1">
        <v>8</v>
      </c>
    </row>
    <row r="40" spans="1:60" customFormat="1" ht="15">
      <c r="A40">
        <v>36</v>
      </c>
      <c r="B40">
        <v>18</v>
      </c>
      <c r="C40" t="s">
        <v>90</v>
      </c>
      <c r="D40" t="s">
        <v>25</v>
      </c>
      <c r="E40" t="s">
        <v>36</v>
      </c>
      <c r="G40">
        <v>0.5</v>
      </c>
      <c r="H40">
        <v>0.5</v>
      </c>
      <c r="I40">
        <v>5712</v>
      </c>
      <c r="J40">
        <v>10212</v>
      </c>
      <c r="L40">
        <v>2969</v>
      </c>
      <c r="M40">
        <v>7.2670000000000003</v>
      </c>
      <c r="N40">
        <v>12.643000000000001</v>
      </c>
      <c r="O40">
        <v>5.3769999999999998</v>
      </c>
      <c r="Q40">
        <v>0.40500000000000003</v>
      </c>
      <c r="R40">
        <v>1</v>
      </c>
      <c r="S40">
        <v>0</v>
      </c>
      <c r="T40">
        <v>0</v>
      </c>
      <c r="V40">
        <v>0</v>
      </c>
      <c r="Y40" s="46">
        <v>43313</v>
      </c>
      <c r="Z40" s="44">
        <v>9.0335648148148151E-2</v>
      </c>
      <c r="AA40" s="31"/>
      <c r="AB40">
        <v>1</v>
      </c>
      <c r="AC40" s="15"/>
      <c r="AD40" s="15"/>
      <c r="AE40" s="15"/>
      <c r="AF40" s="15"/>
      <c r="AG40" s="15"/>
      <c r="AH40" s="15"/>
      <c r="AI40" s="31"/>
      <c r="AJ40" s="31">
        <v>0.55195253208224138</v>
      </c>
      <c r="AK40" s="31"/>
      <c r="AL40" s="15">
        <v>138.49910000000003</v>
      </c>
      <c r="AM40" s="31"/>
      <c r="AN40" s="31"/>
      <c r="AO40" s="31"/>
      <c r="AP40" s="31"/>
      <c r="AQ40" s="31"/>
      <c r="AR40" s="31"/>
      <c r="AS40" s="15"/>
      <c r="AT40" s="15">
        <v>0.99925980754996802</v>
      </c>
      <c r="AU40" s="15"/>
      <c r="AV40" s="15">
        <v>107.9712</v>
      </c>
      <c r="AW40" s="15"/>
      <c r="AX40" s="15"/>
      <c r="AY40" s="15">
        <v>0.73800738007378774</v>
      </c>
      <c r="AZ40" s="15"/>
      <c r="BA40" s="15">
        <v>82.969500000000011</v>
      </c>
      <c r="BB40" s="15"/>
      <c r="BC40" s="15">
        <v>7.2469999999999999</v>
      </c>
      <c r="BD40" s="15">
        <v>12.651</v>
      </c>
      <c r="BE40" s="15">
        <v>5.4039999999999999</v>
      </c>
      <c r="BF40" s="45">
        <v>0.40649999999999997</v>
      </c>
      <c r="BH40" s="1">
        <v>9</v>
      </c>
    </row>
    <row r="41" spans="1:60" customFormat="1" ht="15">
      <c r="A41">
        <v>71</v>
      </c>
      <c r="B41">
        <v>32</v>
      </c>
      <c r="C41" t="s">
        <v>641</v>
      </c>
      <c r="D41" t="s">
        <v>25</v>
      </c>
      <c r="E41" t="s">
        <v>36</v>
      </c>
      <c r="G41">
        <v>0.5</v>
      </c>
      <c r="H41">
        <v>0.5</v>
      </c>
      <c r="I41">
        <v>11119</v>
      </c>
      <c r="J41">
        <v>14751</v>
      </c>
      <c r="L41">
        <v>2438</v>
      </c>
      <c r="M41">
        <v>14.335000000000001</v>
      </c>
      <c r="N41">
        <v>18.023</v>
      </c>
      <c r="O41">
        <v>3.6869999999999998</v>
      </c>
      <c r="Q41">
        <v>0.33500000000000002</v>
      </c>
      <c r="R41">
        <v>1</v>
      </c>
      <c r="S41">
        <v>0</v>
      </c>
      <c r="T41">
        <v>0</v>
      </c>
      <c r="V41">
        <v>0</v>
      </c>
      <c r="Y41" s="46">
        <v>43313</v>
      </c>
      <c r="Z41" s="44">
        <v>0.49674768518518514</v>
      </c>
      <c r="AA41" s="31"/>
      <c r="AB41">
        <v>1</v>
      </c>
      <c r="AC41" s="15"/>
      <c r="AD41" s="15"/>
      <c r="AE41" s="15"/>
      <c r="AF41" s="15"/>
      <c r="AG41" s="15"/>
      <c r="AH41" s="15"/>
      <c r="AI41" s="31"/>
      <c r="AJ41" s="31">
        <v>0.20209763406390405</v>
      </c>
      <c r="AK41" s="31"/>
      <c r="AL41" s="15">
        <v>152.07985000000008</v>
      </c>
      <c r="AM41" s="31"/>
      <c r="AN41" s="31"/>
      <c r="AO41" s="31"/>
      <c r="AP41" s="31"/>
      <c r="AQ41" s="31"/>
      <c r="AR41" s="31"/>
      <c r="AS41" s="15"/>
      <c r="AT41" s="15">
        <v>5.1268498942917535</v>
      </c>
      <c r="AU41" s="15"/>
      <c r="AV41" s="15">
        <v>32.985199999999978</v>
      </c>
      <c r="AW41" s="15"/>
      <c r="AX41" s="15"/>
      <c r="AY41" s="15">
        <v>0.59523809523809568</v>
      </c>
      <c r="AZ41" s="15"/>
      <c r="BA41" s="15">
        <v>74.008000000000024</v>
      </c>
      <c r="BB41" s="15"/>
      <c r="BC41" s="15">
        <v>14.349500000000001</v>
      </c>
      <c r="BD41" s="15">
        <v>18.133499999999998</v>
      </c>
      <c r="BE41" s="15">
        <v>3.7839999999999998</v>
      </c>
      <c r="BF41" s="45">
        <v>0.33600000000000002</v>
      </c>
      <c r="BH41" s="1">
        <v>10</v>
      </c>
    </row>
    <row r="42" spans="1:60" customFormat="1" ht="15">
      <c r="A42">
        <v>36</v>
      </c>
      <c r="B42">
        <v>18</v>
      </c>
      <c r="C42" t="s">
        <v>642</v>
      </c>
      <c r="D42" t="s">
        <v>25</v>
      </c>
      <c r="E42" t="s">
        <v>36</v>
      </c>
      <c r="G42">
        <v>0.5</v>
      </c>
      <c r="H42">
        <v>0.5</v>
      </c>
      <c r="I42">
        <v>6307</v>
      </c>
      <c r="J42">
        <v>11265</v>
      </c>
      <c r="L42">
        <v>3514</v>
      </c>
      <c r="M42">
        <v>8.0429999999999993</v>
      </c>
      <c r="N42">
        <v>13.911</v>
      </c>
      <c r="O42">
        <v>5.8689999999999998</v>
      </c>
      <c r="Q42">
        <v>0.47599999999999998</v>
      </c>
      <c r="R42">
        <v>1</v>
      </c>
      <c r="S42">
        <v>0</v>
      </c>
      <c r="T42">
        <v>0</v>
      </c>
      <c r="V42">
        <v>0</v>
      </c>
      <c r="Y42" s="46">
        <v>43327</v>
      </c>
      <c r="Z42" s="44">
        <v>0.74424768518518514</v>
      </c>
      <c r="AA42" s="31"/>
      <c r="AB42">
        <v>1</v>
      </c>
      <c r="AC42" s="15"/>
      <c r="AD42" s="15"/>
      <c r="AE42" s="15"/>
      <c r="AF42" s="15"/>
      <c r="AG42" s="15"/>
      <c r="AH42" s="15"/>
      <c r="AI42" s="31"/>
      <c r="AJ42" s="31">
        <v>0.66113640616227831</v>
      </c>
      <c r="AK42" s="31"/>
      <c r="AL42" s="15">
        <v>183.05495000000008</v>
      </c>
      <c r="AM42" s="31"/>
      <c r="AN42" s="31"/>
      <c r="AO42" s="31"/>
      <c r="AP42" s="31"/>
      <c r="AQ42" s="31"/>
      <c r="AR42" s="31"/>
      <c r="AS42" s="15"/>
      <c r="AT42" s="15">
        <v>2.1005509641873261</v>
      </c>
      <c r="AU42" s="15"/>
      <c r="AV42" s="15">
        <v>85.717400000000026</v>
      </c>
      <c r="AW42" s="15"/>
      <c r="AX42" s="15"/>
      <c r="AY42" s="15">
        <v>0.84388185654008518</v>
      </c>
      <c r="AZ42" s="15"/>
      <c r="BA42" s="15">
        <v>93.172000000000011</v>
      </c>
      <c r="BB42" s="15"/>
      <c r="BC42" s="15">
        <v>8.0165000000000006</v>
      </c>
      <c r="BD42" s="15">
        <v>13.824</v>
      </c>
      <c r="BE42" s="15">
        <v>5.8079999999999998</v>
      </c>
      <c r="BF42" s="45">
        <v>0.47399999999999998</v>
      </c>
      <c r="BH42" s="1">
        <v>11</v>
      </c>
    </row>
    <row r="43" spans="1:60" customFormat="1" ht="15">
      <c r="A43">
        <v>71</v>
      </c>
      <c r="B43">
        <v>32</v>
      </c>
      <c r="C43" t="s">
        <v>643</v>
      </c>
      <c r="D43" t="s">
        <v>25</v>
      </c>
      <c r="E43" t="s">
        <v>36</v>
      </c>
      <c r="G43">
        <v>0.5</v>
      </c>
      <c r="H43">
        <v>0.5</v>
      </c>
      <c r="I43">
        <v>6556</v>
      </c>
      <c r="J43">
        <v>11320</v>
      </c>
      <c r="L43">
        <v>2898</v>
      </c>
      <c r="M43">
        <v>8.3680000000000003</v>
      </c>
      <c r="N43">
        <v>13.977</v>
      </c>
      <c r="O43">
        <v>5.609</v>
      </c>
      <c r="Q43">
        <v>0.39500000000000002</v>
      </c>
      <c r="R43">
        <v>1</v>
      </c>
      <c r="S43">
        <v>0</v>
      </c>
      <c r="T43">
        <v>0</v>
      </c>
      <c r="V43">
        <v>0</v>
      </c>
      <c r="Y43" s="46">
        <v>43328</v>
      </c>
      <c r="Z43" s="44">
        <v>3.5219907407407408E-2</v>
      </c>
      <c r="AA43" s="31"/>
      <c r="AB43">
        <v>1</v>
      </c>
      <c r="AC43" s="15"/>
      <c r="AD43" s="15"/>
      <c r="AE43" s="15"/>
      <c r="AF43" s="15"/>
      <c r="AG43" s="15"/>
      <c r="AH43" s="15"/>
      <c r="AI43" s="31"/>
      <c r="AJ43" s="31">
        <v>0.39358339793666264</v>
      </c>
      <c r="AK43" s="31"/>
      <c r="AL43" s="15">
        <v>173.79034999999999</v>
      </c>
      <c r="AM43" s="31"/>
      <c r="AN43" s="31"/>
      <c r="AO43" s="31"/>
      <c r="AP43" s="31"/>
      <c r="AQ43" s="31"/>
      <c r="AR43" s="31"/>
      <c r="AS43" s="15"/>
      <c r="AT43" s="15">
        <v>2.4178996752075124</v>
      </c>
      <c r="AU43" s="15"/>
      <c r="AV43" s="15">
        <v>115.71260000000002</v>
      </c>
      <c r="AW43" s="15"/>
      <c r="AX43" s="15"/>
      <c r="AY43" s="15">
        <v>1.0075566750629732</v>
      </c>
      <c r="AZ43" s="15"/>
      <c r="BA43" s="15">
        <v>98.191000000000003</v>
      </c>
      <c r="BB43" s="15"/>
      <c r="BC43" s="15">
        <v>8.3844999999999992</v>
      </c>
      <c r="BD43" s="15">
        <v>13.926500000000001</v>
      </c>
      <c r="BE43" s="15">
        <v>5.5419999999999998</v>
      </c>
      <c r="BF43" s="45">
        <v>0.39700000000000002</v>
      </c>
      <c r="BH43" s="1">
        <v>12</v>
      </c>
    </row>
    <row r="44" spans="1:60" customFormat="1" ht="15">
      <c r="A44">
        <v>36</v>
      </c>
      <c r="B44">
        <v>18</v>
      </c>
      <c r="C44" t="s">
        <v>644</v>
      </c>
      <c r="D44" t="s">
        <v>25</v>
      </c>
      <c r="E44" t="s">
        <v>36</v>
      </c>
      <c r="G44">
        <v>0.5</v>
      </c>
      <c r="H44">
        <v>0.5</v>
      </c>
      <c r="I44">
        <v>4438</v>
      </c>
      <c r="J44">
        <v>9002</v>
      </c>
      <c r="L44">
        <v>2882</v>
      </c>
      <c r="M44">
        <v>5.6059999999999999</v>
      </c>
      <c r="N44">
        <v>11.172000000000001</v>
      </c>
      <c r="O44">
        <v>5.5659999999999998</v>
      </c>
      <c r="Q44">
        <v>0.39300000000000002</v>
      </c>
      <c r="R44">
        <v>1</v>
      </c>
      <c r="S44">
        <v>0</v>
      </c>
      <c r="T44">
        <v>0</v>
      </c>
      <c r="V44">
        <v>0</v>
      </c>
      <c r="Y44" s="46">
        <v>43328</v>
      </c>
      <c r="Z44" s="44">
        <v>0.89937500000000004</v>
      </c>
      <c r="AA44" s="31"/>
      <c r="AB44">
        <v>1</v>
      </c>
      <c r="AC44" s="15"/>
      <c r="AD44" s="15"/>
      <c r="AE44" s="15"/>
      <c r="AF44" s="15"/>
      <c r="AG44" s="15"/>
      <c r="AH44" s="15"/>
      <c r="AI44" s="31"/>
      <c r="AJ44" s="31">
        <v>1.2761432116270839</v>
      </c>
      <c r="AK44" s="31"/>
      <c r="AL44" s="15">
        <v>140.79259999999996</v>
      </c>
      <c r="AM44" s="31"/>
      <c r="AN44" s="31"/>
      <c r="AO44" s="31"/>
      <c r="AP44" s="31"/>
      <c r="AQ44" s="31"/>
      <c r="AR44" s="31"/>
      <c r="AS44" s="15"/>
      <c r="AT44" s="15">
        <v>12.523864070255817</v>
      </c>
      <c r="AU44" s="15"/>
      <c r="AV44" s="15">
        <v>91.046399999999991</v>
      </c>
      <c r="AW44" s="15"/>
      <c r="AX44" s="15"/>
      <c r="AY44" s="15">
        <v>7.1146245059288598</v>
      </c>
      <c r="AZ44" s="15"/>
      <c r="BA44" s="15">
        <v>78.638500000000008</v>
      </c>
      <c r="BB44" s="15"/>
      <c r="BC44" s="15">
        <v>5.6419999999999995</v>
      </c>
      <c r="BD44" s="15">
        <v>10.879999999999999</v>
      </c>
      <c r="BE44" s="15">
        <v>5.2379999999999995</v>
      </c>
      <c r="BF44" s="45">
        <v>0.3795</v>
      </c>
      <c r="BG44">
        <v>1</v>
      </c>
      <c r="BH44" s="1">
        <v>13</v>
      </c>
    </row>
    <row r="45" spans="1:60" customFormat="1" ht="15">
      <c r="A45">
        <v>71</v>
      </c>
      <c r="B45">
        <v>32</v>
      </c>
      <c r="C45" t="s">
        <v>645</v>
      </c>
      <c r="D45" t="s">
        <v>25</v>
      </c>
      <c r="E45" t="s">
        <v>36</v>
      </c>
      <c r="G45">
        <v>0.5</v>
      </c>
      <c r="H45">
        <v>0.5</v>
      </c>
      <c r="I45">
        <v>8810</v>
      </c>
      <c r="J45">
        <v>13555</v>
      </c>
      <c r="L45">
        <v>2610</v>
      </c>
      <c r="M45">
        <v>11.313000000000001</v>
      </c>
      <c r="N45">
        <v>16.626999999999999</v>
      </c>
      <c r="O45">
        <v>5.3140000000000001</v>
      </c>
      <c r="Q45">
        <v>0.35799999999999998</v>
      </c>
      <c r="R45">
        <v>1</v>
      </c>
      <c r="S45">
        <v>0</v>
      </c>
      <c r="T45">
        <v>0</v>
      </c>
      <c r="V45">
        <v>0</v>
      </c>
      <c r="Y45" s="46">
        <v>43329</v>
      </c>
      <c r="Z45" s="44">
        <v>0.18428240740740742</v>
      </c>
      <c r="AA45" s="31"/>
      <c r="AB45">
        <v>1</v>
      </c>
      <c r="AC45" s="15"/>
      <c r="AD45" s="15"/>
      <c r="AE45" s="15"/>
      <c r="AF45" s="15"/>
      <c r="AG45" s="15"/>
      <c r="AH45" s="15"/>
      <c r="AI45" s="31"/>
      <c r="AJ45" s="31">
        <v>0.78362315650450043</v>
      </c>
      <c r="AK45" s="31"/>
      <c r="AL45" s="15">
        <v>152.55724999999998</v>
      </c>
      <c r="AM45" s="31"/>
      <c r="AN45" s="31"/>
      <c r="AO45" s="31"/>
      <c r="AP45" s="31"/>
      <c r="AQ45" s="31"/>
      <c r="AR45" s="31"/>
      <c r="AS45" s="15"/>
      <c r="AT45" s="15">
        <v>4.877108433734942</v>
      </c>
      <c r="AU45" s="15"/>
      <c r="AV45" s="15">
        <v>84.381249999999994</v>
      </c>
      <c r="AW45" s="15"/>
      <c r="AX45" s="15"/>
      <c r="AY45" s="15">
        <v>0.83449235048678794</v>
      </c>
      <c r="AZ45" s="15"/>
      <c r="BA45" s="15">
        <v>86.078499999999991</v>
      </c>
      <c r="BB45" s="15"/>
      <c r="BC45" s="15">
        <v>11.3575</v>
      </c>
      <c r="BD45" s="15">
        <v>16.545000000000002</v>
      </c>
      <c r="BE45" s="15">
        <v>5.1875</v>
      </c>
      <c r="BF45" s="45">
        <v>0.35949999999999999</v>
      </c>
      <c r="BG45">
        <v>1</v>
      </c>
      <c r="BH45" s="1">
        <v>14</v>
      </c>
    </row>
    <row r="46" spans="1:60" customFormat="1" ht="15">
      <c r="A46">
        <v>36</v>
      </c>
      <c r="B46">
        <v>18</v>
      </c>
      <c r="C46" t="s">
        <v>646</v>
      </c>
      <c r="D46" t="s">
        <v>25</v>
      </c>
      <c r="E46" t="s">
        <v>36</v>
      </c>
      <c r="G46">
        <v>0.5</v>
      </c>
      <c r="H46">
        <v>0.5</v>
      </c>
      <c r="I46">
        <v>6125</v>
      </c>
      <c r="J46">
        <v>10784</v>
      </c>
      <c r="L46">
        <v>8064</v>
      </c>
      <c r="M46">
        <v>7.806</v>
      </c>
      <c r="N46">
        <v>13.333</v>
      </c>
      <c r="O46">
        <v>5.5270000000000001</v>
      </c>
      <c r="Q46">
        <v>1.0680000000000001</v>
      </c>
      <c r="R46">
        <v>1</v>
      </c>
      <c r="S46">
        <v>0</v>
      </c>
      <c r="T46">
        <v>0</v>
      </c>
      <c r="V46">
        <v>0</v>
      </c>
      <c r="Y46" s="46">
        <v>43329</v>
      </c>
      <c r="Z46" s="44">
        <v>0.76731481481481489</v>
      </c>
      <c r="AA46" s="31"/>
      <c r="AB46">
        <v>1</v>
      </c>
      <c r="AC46" s="15"/>
      <c r="AD46" s="15"/>
      <c r="AE46" s="15"/>
      <c r="AF46" s="15"/>
      <c r="AG46" s="15"/>
      <c r="AH46" s="15"/>
      <c r="AI46" s="31"/>
      <c r="AJ46" s="31">
        <v>0.79742765273312255</v>
      </c>
      <c r="AK46" s="31"/>
      <c r="AL46" s="15">
        <v>144.73250000000007</v>
      </c>
      <c r="AM46" s="31"/>
      <c r="AN46" s="31"/>
      <c r="AO46" s="31"/>
      <c r="AP46" s="31"/>
      <c r="AQ46" s="31"/>
      <c r="AR46" s="31"/>
      <c r="AS46" s="15"/>
      <c r="AT46" s="15">
        <v>0.59885672806461043</v>
      </c>
      <c r="AU46" s="15"/>
      <c r="AV46" s="15">
        <v>99.903150000000025</v>
      </c>
      <c r="AW46" s="15"/>
      <c r="AX46" s="15"/>
      <c r="AY46" s="15">
        <v>0.28050490883589446</v>
      </c>
      <c r="AZ46" s="15"/>
      <c r="BA46" s="15">
        <v>59.708500000000072</v>
      </c>
      <c r="BB46" s="15"/>
      <c r="BC46" s="15">
        <v>7.7750000000000004</v>
      </c>
      <c r="BD46" s="15">
        <v>13.285499999999999</v>
      </c>
      <c r="BE46" s="15">
        <v>5.5105000000000004</v>
      </c>
      <c r="BF46" s="45">
        <v>1.0695000000000001</v>
      </c>
      <c r="BG46">
        <v>1</v>
      </c>
      <c r="BH46" s="1">
        <v>15</v>
      </c>
    </row>
    <row r="47" spans="1:60" customFormat="1" ht="15">
      <c r="A47">
        <v>71</v>
      </c>
      <c r="B47">
        <v>32</v>
      </c>
      <c r="C47" t="s">
        <v>647</v>
      </c>
      <c r="D47" t="s">
        <v>25</v>
      </c>
      <c r="E47" t="s">
        <v>36</v>
      </c>
      <c r="G47">
        <v>0.5</v>
      </c>
      <c r="H47">
        <v>0.5</v>
      </c>
      <c r="I47">
        <v>7085</v>
      </c>
      <c r="J47">
        <v>12373</v>
      </c>
      <c r="L47">
        <v>16903</v>
      </c>
      <c r="M47">
        <v>9.0589999999999993</v>
      </c>
      <c r="N47">
        <v>15.231999999999999</v>
      </c>
      <c r="O47">
        <v>6.173</v>
      </c>
      <c r="Q47">
        <v>2.181</v>
      </c>
      <c r="R47">
        <v>1</v>
      </c>
      <c r="S47">
        <v>0</v>
      </c>
      <c r="T47">
        <v>0</v>
      </c>
      <c r="V47">
        <v>0</v>
      </c>
      <c r="Y47" s="46">
        <v>43330</v>
      </c>
      <c r="Z47" s="44">
        <v>5.2013888888888887E-2</v>
      </c>
      <c r="AA47" s="31"/>
      <c r="AB47">
        <v>1</v>
      </c>
      <c r="AC47" s="15"/>
      <c r="AD47" s="15"/>
      <c r="AE47" s="15"/>
      <c r="AF47" s="15"/>
      <c r="AG47" s="15"/>
      <c r="AH47" s="15"/>
      <c r="AI47" s="31"/>
      <c r="AJ47" s="31">
        <v>0.87588003769609002</v>
      </c>
      <c r="AK47" s="31"/>
      <c r="AL47" s="15">
        <v>146.73085000000009</v>
      </c>
      <c r="AM47" s="31"/>
      <c r="AN47" s="31"/>
      <c r="AO47" s="31"/>
      <c r="AP47" s="31"/>
      <c r="AQ47" s="31"/>
      <c r="AR47" s="31"/>
      <c r="AS47" s="15"/>
      <c r="AT47" s="15">
        <v>0.21081650855428363</v>
      </c>
      <c r="AU47" s="15"/>
      <c r="AV47" s="15">
        <v>102.34994999999998</v>
      </c>
      <c r="AW47" s="15"/>
      <c r="AX47" s="15"/>
      <c r="AY47" s="15">
        <v>1.5919945417330061</v>
      </c>
      <c r="AZ47" s="15"/>
      <c r="BA47" s="15">
        <v>116.34550000000007</v>
      </c>
      <c r="BB47" s="15"/>
      <c r="BC47" s="15">
        <v>9.0195000000000007</v>
      </c>
      <c r="BD47" s="15">
        <v>15.186</v>
      </c>
      <c r="BE47" s="15">
        <v>6.1665000000000001</v>
      </c>
      <c r="BF47" s="45">
        <v>2.1985000000000001</v>
      </c>
      <c r="BG47">
        <v>1</v>
      </c>
      <c r="BH47" s="1">
        <v>16</v>
      </c>
    </row>
    <row r="48" spans="1:60" customFormat="1" ht="15">
      <c r="A48">
        <v>36</v>
      </c>
      <c r="B48">
        <v>18</v>
      </c>
      <c r="C48" t="s">
        <v>648</v>
      </c>
      <c r="D48" t="s">
        <v>25</v>
      </c>
      <c r="E48" t="s">
        <v>36</v>
      </c>
      <c r="G48">
        <v>0.5</v>
      </c>
      <c r="H48">
        <v>0.5</v>
      </c>
      <c r="I48">
        <v>5171</v>
      </c>
      <c r="J48">
        <v>10592</v>
      </c>
      <c r="L48">
        <v>4011</v>
      </c>
      <c r="M48">
        <v>6.5609999999999999</v>
      </c>
      <c r="N48">
        <v>13.102</v>
      </c>
      <c r="O48">
        <v>6.5410000000000004</v>
      </c>
      <c r="Q48">
        <v>0.54200000000000004</v>
      </c>
      <c r="R48">
        <v>1</v>
      </c>
      <c r="S48">
        <v>0</v>
      </c>
      <c r="T48">
        <v>0</v>
      </c>
      <c r="V48">
        <v>0</v>
      </c>
      <c r="Y48" s="46">
        <v>43353</v>
      </c>
      <c r="Z48" s="44">
        <v>0.85133101851851845</v>
      </c>
      <c r="AA48" s="31"/>
      <c r="AB48">
        <v>1</v>
      </c>
      <c r="AC48" s="15"/>
      <c r="AD48" s="15"/>
      <c r="AE48" s="15"/>
      <c r="AF48" s="15"/>
      <c r="AG48" s="15"/>
      <c r="AH48" s="15"/>
      <c r="AI48" s="31"/>
      <c r="AJ48" s="31">
        <v>1.5513401428461711</v>
      </c>
      <c r="AK48" s="31"/>
      <c r="AL48" s="15">
        <v>149.70314999999999</v>
      </c>
      <c r="AM48" s="31"/>
      <c r="AN48" s="31"/>
      <c r="AO48" s="31"/>
      <c r="AP48" s="31"/>
      <c r="AQ48" s="31"/>
      <c r="AR48" s="31"/>
      <c r="AS48" s="15"/>
      <c r="AT48" s="15">
        <v>0.13768836533313455</v>
      </c>
      <c r="AU48" s="15"/>
      <c r="AV48" s="15">
        <v>103.08595000000007</v>
      </c>
      <c r="AW48" s="15"/>
      <c r="AX48" s="15"/>
      <c r="AY48" s="15">
        <v>0</v>
      </c>
      <c r="AZ48" s="15"/>
      <c r="BA48" s="15">
        <v>100.37600000000002</v>
      </c>
      <c r="BB48" s="15"/>
      <c r="BC48" s="15">
        <v>6.5105000000000004</v>
      </c>
      <c r="BD48" s="15">
        <v>13.0465</v>
      </c>
      <c r="BE48" s="15">
        <v>6.5365000000000002</v>
      </c>
      <c r="BF48" s="45">
        <v>0.54200000000000004</v>
      </c>
      <c r="BG48">
        <v>1</v>
      </c>
      <c r="BH48" s="1">
        <v>17</v>
      </c>
    </row>
    <row r="49" spans="1:60" customFormat="1" ht="15">
      <c r="A49">
        <v>71</v>
      </c>
      <c r="B49">
        <v>32</v>
      </c>
      <c r="C49" t="s">
        <v>649</v>
      </c>
      <c r="D49" t="s">
        <v>25</v>
      </c>
      <c r="E49" t="s">
        <v>36</v>
      </c>
      <c r="G49">
        <v>0.5</v>
      </c>
      <c r="H49">
        <v>0.5</v>
      </c>
      <c r="I49">
        <v>5275</v>
      </c>
      <c r="J49">
        <v>10544</v>
      </c>
      <c r="L49">
        <v>3220</v>
      </c>
      <c r="M49">
        <v>6.6970000000000001</v>
      </c>
      <c r="N49">
        <v>13.044</v>
      </c>
      <c r="O49">
        <v>6.3470000000000004</v>
      </c>
      <c r="Q49">
        <v>0.438</v>
      </c>
      <c r="R49">
        <v>1</v>
      </c>
      <c r="S49">
        <v>0</v>
      </c>
      <c r="T49">
        <v>0</v>
      </c>
      <c r="V49">
        <v>0</v>
      </c>
      <c r="Y49" s="46">
        <v>43354</v>
      </c>
      <c r="Z49" s="44">
        <v>0.14039351851851853</v>
      </c>
      <c r="AA49" s="31"/>
      <c r="AB49">
        <v>1</v>
      </c>
      <c r="AC49" s="15"/>
      <c r="AD49" s="15"/>
      <c r="AE49" s="15"/>
      <c r="AF49" s="15"/>
      <c r="AG49" s="15"/>
      <c r="AH49" s="15"/>
      <c r="AI49" s="31"/>
      <c r="AJ49" s="31">
        <v>2.5939572586588082</v>
      </c>
      <c r="AK49" s="31"/>
      <c r="AL49" s="15">
        <v>147.98550000000006</v>
      </c>
      <c r="AM49" s="31"/>
      <c r="AN49" s="31"/>
      <c r="AO49" s="31"/>
      <c r="AP49" s="31"/>
      <c r="AQ49" s="31"/>
      <c r="AR49" s="31"/>
      <c r="AS49" s="15"/>
      <c r="AT49" s="15">
        <v>2.5045864241844145</v>
      </c>
      <c r="AU49" s="15"/>
      <c r="AV49" s="15">
        <v>91.380550000000014</v>
      </c>
      <c r="AW49" s="15"/>
      <c r="AX49" s="15"/>
      <c r="AY49" s="15">
        <v>0.90909090909090995</v>
      </c>
      <c r="AZ49" s="15"/>
      <c r="BA49" s="15">
        <v>104.57000000000001</v>
      </c>
      <c r="BB49" s="15"/>
      <c r="BC49" s="15">
        <v>6.7850000000000001</v>
      </c>
      <c r="BD49" s="15">
        <v>13.0535</v>
      </c>
      <c r="BE49" s="15">
        <v>6.2685000000000004</v>
      </c>
      <c r="BF49" s="45">
        <v>0.44</v>
      </c>
      <c r="BG49">
        <v>1</v>
      </c>
      <c r="BH49" s="1">
        <v>18</v>
      </c>
    </row>
    <row r="50" spans="1:60" customFormat="1" ht="15">
      <c r="A50">
        <v>36</v>
      </c>
      <c r="B50">
        <v>18</v>
      </c>
      <c r="C50" t="s">
        <v>650</v>
      </c>
      <c r="D50" t="s">
        <v>25</v>
      </c>
      <c r="E50" t="s">
        <v>36</v>
      </c>
      <c r="G50">
        <v>0.5</v>
      </c>
      <c r="H50">
        <v>0.5</v>
      </c>
      <c r="I50">
        <v>5458</v>
      </c>
      <c r="J50">
        <v>8190</v>
      </c>
      <c r="L50">
        <v>3366</v>
      </c>
      <c r="M50">
        <v>6.9349999999999996</v>
      </c>
      <c r="N50">
        <v>10.175000000000001</v>
      </c>
      <c r="O50">
        <v>3.24</v>
      </c>
      <c r="Q50">
        <v>0.45700000000000002</v>
      </c>
      <c r="R50">
        <v>1</v>
      </c>
      <c r="S50">
        <v>0</v>
      </c>
      <c r="T50">
        <v>0</v>
      </c>
      <c r="V50">
        <v>0</v>
      </c>
      <c r="Y50" s="46">
        <v>43354</v>
      </c>
      <c r="Z50" s="44">
        <v>0.99247685185185175</v>
      </c>
      <c r="AA50" s="31"/>
      <c r="AB50">
        <v>1</v>
      </c>
      <c r="AC50" s="15"/>
      <c r="AD50" s="15"/>
      <c r="AE50" s="15"/>
      <c r="AF50" s="15"/>
      <c r="AG50" s="15"/>
      <c r="AH50" s="15"/>
      <c r="AI50" s="31"/>
      <c r="AJ50" s="31">
        <v>1.5402499273466999</v>
      </c>
      <c r="AK50" s="31"/>
      <c r="AL50" s="15">
        <v>136.88960000000009</v>
      </c>
      <c r="AM50" s="31"/>
      <c r="AN50" s="31"/>
      <c r="AO50" s="31"/>
      <c r="AP50" s="31"/>
      <c r="AQ50" s="31"/>
      <c r="AR50" s="31"/>
      <c r="AS50" s="15"/>
      <c r="AT50" s="15">
        <v>1.500995558278448</v>
      </c>
      <c r="AU50" s="15"/>
      <c r="AV50" s="15">
        <v>80.754350000000017</v>
      </c>
      <c r="AW50" s="15"/>
      <c r="AX50" s="15"/>
      <c r="AY50" s="15">
        <v>1.7353579175705003</v>
      </c>
      <c r="AZ50" s="15"/>
      <c r="BA50" s="15">
        <v>78.13300000000001</v>
      </c>
      <c r="BB50" s="15"/>
      <c r="BC50" s="15">
        <v>6.8819999999999997</v>
      </c>
      <c r="BD50" s="15">
        <v>10.1465</v>
      </c>
      <c r="BE50" s="15">
        <v>3.2645</v>
      </c>
      <c r="BF50" s="45">
        <v>0.46100000000000002</v>
      </c>
      <c r="BG50">
        <v>1</v>
      </c>
      <c r="BH50" s="1">
        <v>19</v>
      </c>
    </row>
    <row r="51" spans="1:60" customFormat="1" ht="15">
      <c r="A51">
        <v>71</v>
      </c>
      <c r="B51">
        <v>32</v>
      </c>
      <c r="C51" t="s">
        <v>651</v>
      </c>
      <c r="D51" t="s">
        <v>25</v>
      </c>
      <c r="E51" t="s">
        <v>36</v>
      </c>
      <c r="G51">
        <v>0.5</v>
      </c>
      <c r="H51">
        <v>0.5</v>
      </c>
      <c r="I51">
        <v>5148</v>
      </c>
      <c r="J51">
        <v>11614</v>
      </c>
      <c r="L51">
        <v>6010</v>
      </c>
      <c r="M51">
        <v>6.5309999999999997</v>
      </c>
      <c r="N51">
        <v>14.327999999999999</v>
      </c>
      <c r="O51">
        <v>7.7969999999999997</v>
      </c>
      <c r="Q51">
        <v>0.80300000000000005</v>
      </c>
      <c r="R51">
        <v>1</v>
      </c>
      <c r="S51">
        <v>0</v>
      </c>
      <c r="T51">
        <v>0</v>
      </c>
      <c r="V51">
        <v>0</v>
      </c>
      <c r="Y51" s="46">
        <v>43355</v>
      </c>
      <c r="Z51" s="44">
        <v>0.28128472222222223</v>
      </c>
      <c r="AA51" s="31"/>
      <c r="AB51">
        <v>1</v>
      </c>
      <c r="AC51" s="15"/>
      <c r="AD51" s="15"/>
      <c r="AE51" s="15"/>
      <c r="AF51" s="15"/>
      <c r="AG51" s="15"/>
      <c r="AH51" s="15"/>
      <c r="AI51" s="31"/>
      <c r="AJ51" s="31">
        <v>0.73766712770862219</v>
      </c>
      <c r="AK51" s="31"/>
      <c r="AL51" s="15">
        <v>142.25209999999998</v>
      </c>
      <c r="AM51" s="31"/>
      <c r="AN51" s="31"/>
      <c r="AO51" s="31"/>
      <c r="AP51" s="31"/>
      <c r="AQ51" s="31"/>
      <c r="AR51" s="31"/>
      <c r="AS51" s="15"/>
      <c r="AT51" s="15">
        <v>0.46278441959120181</v>
      </c>
      <c r="AU51" s="15"/>
      <c r="AV51" s="15">
        <v>75.608700000000084</v>
      </c>
      <c r="AW51" s="15"/>
      <c r="AX51" s="15"/>
      <c r="AY51" s="15">
        <v>1.1145510835913321</v>
      </c>
      <c r="AZ51" s="15"/>
      <c r="BA51" s="15">
        <v>81.672500000000085</v>
      </c>
      <c r="BB51" s="15"/>
      <c r="BC51" s="15">
        <v>6.5069999999999997</v>
      </c>
      <c r="BD51" s="15">
        <v>14.286</v>
      </c>
      <c r="BE51" s="15">
        <v>7.7789999999999999</v>
      </c>
      <c r="BF51" s="45">
        <v>0.80750000000000011</v>
      </c>
      <c r="BG51">
        <v>1</v>
      </c>
      <c r="BH51" s="1">
        <v>20</v>
      </c>
    </row>
    <row r="52" spans="1:60" customFormat="1" ht="15">
      <c r="A52">
        <v>71</v>
      </c>
      <c r="B52">
        <v>32</v>
      </c>
      <c r="C52" t="s">
        <v>652</v>
      </c>
      <c r="D52" t="s">
        <v>25</v>
      </c>
      <c r="E52" t="s">
        <v>36</v>
      </c>
      <c r="G52">
        <v>0.5</v>
      </c>
      <c r="H52">
        <v>0.5</v>
      </c>
      <c r="I52">
        <v>4624</v>
      </c>
      <c r="J52">
        <v>11935</v>
      </c>
      <c r="L52">
        <v>5644</v>
      </c>
      <c r="M52">
        <v>5.8479999999999999</v>
      </c>
      <c r="N52">
        <v>14.711</v>
      </c>
      <c r="O52">
        <v>8.8629999999999995</v>
      </c>
      <c r="Q52">
        <v>0.755</v>
      </c>
      <c r="R52">
        <v>1</v>
      </c>
      <c r="S52">
        <v>0</v>
      </c>
      <c r="T52">
        <v>0</v>
      </c>
      <c r="V52">
        <v>0</v>
      </c>
      <c r="Y52" s="46">
        <v>43356</v>
      </c>
      <c r="Z52" s="44">
        <v>0.88496527777777778</v>
      </c>
      <c r="AA52" s="31"/>
      <c r="AB52">
        <v>1</v>
      </c>
      <c r="AC52" s="15"/>
      <c r="AD52" s="15"/>
      <c r="AE52" s="15"/>
      <c r="AF52" s="15"/>
      <c r="AG52" s="15"/>
      <c r="AH52" s="15"/>
      <c r="AI52" s="31"/>
      <c r="AJ52" s="31">
        <v>2.3990538942388975</v>
      </c>
      <c r="AK52" s="31"/>
      <c r="AL52" s="15">
        <v>164.87570000000005</v>
      </c>
      <c r="AM52" s="31"/>
      <c r="AN52" s="31"/>
      <c r="AO52" s="31"/>
      <c r="AP52" s="31"/>
      <c r="AQ52" s="31"/>
      <c r="AR52" s="31"/>
      <c r="AS52" s="15"/>
      <c r="AT52" s="15">
        <v>1.6380389034239577</v>
      </c>
      <c r="AU52" s="15"/>
      <c r="AV52" s="15">
        <v>80.162300000000002</v>
      </c>
      <c r="AW52" s="15"/>
      <c r="AX52" s="15"/>
      <c r="AY52" s="15">
        <v>1.3157894736842117</v>
      </c>
      <c r="AZ52" s="15"/>
      <c r="BA52" s="15">
        <v>81.780000000000058</v>
      </c>
      <c r="BB52" s="15"/>
      <c r="BC52" s="15">
        <v>5.9190000000000005</v>
      </c>
      <c r="BD52" s="15">
        <v>14.7105</v>
      </c>
      <c r="BE52" s="15">
        <v>8.7910000000000004</v>
      </c>
      <c r="BF52" s="45">
        <v>0.76</v>
      </c>
      <c r="BG52">
        <v>1</v>
      </c>
      <c r="BH52" s="1">
        <v>21</v>
      </c>
    </row>
    <row r="53" spans="1:60" customFormat="1" ht="15">
      <c r="A53">
        <v>36</v>
      </c>
      <c r="B53">
        <v>18</v>
      </c>
      <c r="C53" t="s">
        <v>653</v>
      </c>
      <c r="D53" t="s">
        <v>25</v>
      </c>
      <c r="E53" t="s">
        <v>36</v>
      </c>
      <c r="G53">
        <v>0.5</v>
      </c>
      <c r="H53">
        <v>0.5</v>
      </c>
      <c r="I53">
        <v>6345</v>
      </c>
      <c r="J53">
        <v>11485</v>
      </c>
      <c r="L53">
        <v>4696</v>
      </c>
      <c r="M53">
        <v>8.0920000000000005</v>
      </c>
      <c r="N53">
        <v>14.173999999999999</v>
      </c>
      <c r="O53">
        <v>6.0810000000000004</v>
      </c>
      <c r="Q53">
        <v>0.63100000000000001</v>
      </c>
      <c r="R53">
        <v>1</v>
      </c>
      <c r="S53">
        <v>0</v>
      </c>
      <c r="T53">
        <v>0</v>
      </c>
      <c r="V53">
        <v>0</v>
      </c>
      <c r="Y53" t="s">
        <v>40</v>
      </c>
      <c r="Z53" s="44">
        <v>0.75730324074074085</v>
      </c>
      <c r="AA53" s="31"/>
      <c r="AB53">
        <v>1</v>
      </c>
      <c r="AC53" s="15"/>
      <c r="AD53" s="15"/>
      <c r="AE53" s="15"/>
      <c r="AF53" s="15"/>
      <c r="AG53" s="15"/>
      <c r="AH53" s="15"/>
      <c r="AI53" s="31"/>
      <c r="AJ53" s="31">
        <v>0.66955982641041867</v>
      </c>
      <c r="AK53" s="31"/>
      <c r="AL53" s="15">
        <v>216.14450000000005</v>
      </c>
      <c r="AM53" s="31"/>
      <c r="AN53" s="31"/>
      <c r="AO53" s="31"/>
      <c r="AP53" s="31"/>
      <c r="AQ53" s="31"/>
      <c r="AR53" s="31"/>
      <c r="AS53" s="15"/>
      <c r="AT53" s="15">
        <v>1.6310552927744193</v>
      </c>
      <c r="AU53" s="15"/>
      <c r="AV53" s="15">
        <v>95.339300000000009</v>
      </c>
      <c r="AW53" s="15"/>
      <c r="AX53" s="15"/>
      <c r="AY53" s="15">
        <v>0.78926598263614911</v>
      </c>
      <c r="AZ53" s="15"/>
      <c r="BA53" s="15">
        <v>146.15049999999999</v>
      </c>
      <c r="BB53" s="15"/>
      <c r="BC53" s="15">
        <v>8.0650000000000013</v>
      </c>
      <c r="BD53" s="15">
        <v>14.1965</v>
      </c>
      <c r="BE53" s="15">
        <v>6.1310000000000002</v>
      </c>
      <c r="BF53" s="45">
        <v>0.63349999999999995</v>
      </c>
      <c r="BH53" s="1">
        <v>22</v>
      </c>
    </row>
    <row r="54" spans="1:60" customFormat="1" ht="15">
      <c r="A54">
        <v>71</v>
      </c>
      <c r="B54">
        <v>32</v>
      </c>
      <c r="C54" t="s">
        <v>654</v>
      </c>
      <c r="D54" t="s">
        <v>25</v>
      </c>
      <c r="E54" t="s">
        <v>36</v>
      </c>
      <c r="G54">
        <v>0.5</v>
      </c>
      <c r="H54">
        <v>0.5</v>
      </c>
      <c r="I54">
        <v>6597</v>
      </c>
      <c r="J54">
        <v>11289</v>
      </c>
      <c r="L54">
        <v>3263</v>
      </c>
      <c r="M54">
        <v>8.4220000000000006</v>
      </c>
      <c r="N54">
        <v>13.94</v>
      </c>
      <c r="O54">
        <v>5.5190000000000001</v>
      </c>
      <c r="Q54">
        <v>0.44400000000000001</v>
      </c>
      <c r="R54">
        <v>1</v>
      </c>
      <c r="S54">
        <v>0</v>
      </c>
      <c r="T54">
        <v>0</v>
      </c>
      <c r="V54">
        <v>0</v>
      </c>
      <c r="Y54" t="s">
        <v>41</v>
      </c>
      <c r="Z54" s="44">
        <v>7.3206018518518517E-2</v>
      </c>
      <c r="AA54" s="31"/>
      <c r="AB54">
        <v>1</v>
      </c>
      <c r="AC54" s="15"/>
      <c r="AD54" s="15"/>
      <c r="AE54" s="15"/>
      <c r="AF54" s="15"/>
      <c r="AG54" s="15"/>
      <c r="AH54" s="15"/>
      <c r="AI54" s="31"/>
      <c r="AJ54" s="31">
        <v>0.26156223992391198</v>
      </c>
      <c r="AK54" s="31"/>
      <c r="AL54" s="15">
        <v>209.32330000000007</v>
      </c>
      <c r="AM54" s="31"/>
      <c r="AN54" s="31"/>
      <c r="AO54" s="31"/>
      <c r="AP54" s="31"/>
      <c r="AQ54" s="31"/>
      <c r="AR54" s="31"/>
      <c r="AS54" s="15"/>
      <c r="AT54" s="15">
        <v>1.8312387791741527</v>
      </c>
      <c r="AU54" s="15"/>
      <c r="AV54" s="15">
        <v>95.621000000000052</v>
      </c>
      <c r="AW54" s="15"/>
      <c r="AX54" s="15"/>
      <c r="AY54" s="15">
        <v>0.67796610169491589</v>
      </c>
      <c r="AZ54" s="15"/>
      <c r="BA54" s="15">
        <v>108.0775</v>
      </c>
      <c r="BB54" s="15"/>
      <c r="BC54" s="15">
        <v>8.4110000000000014</v>
      </c>
      <c r="BD54" s="15">
        <v>13.980499999999999</v>
      </c>
      <c r="BE54" s="15">
        <v>5.57</v>
      </c>
      <c r="BF54" s="45">
        <v>0.4425</v>
      </c>
      <c r="BH54" s="1">
        <v>23</v>
      </c>
    </row>
    <row r="55" spans="1:60" customFormat="1" ht="15">
      <c r="A55">
        <v>36</v>
      </c>
      <c r="B55">
        <v>18</v>
      </c>
      <c r="C55" t="s">
        <v>655</v>
      </c>
      <c r="D55" t="s">
        <v>25</v>
      </c>
      <c r="E55" t="s">
        <v>36</v>
      </c>
      <c r="G55">
        <v>0.5</v>
      </c>
      <c r="H55">
        <v>0.5</v>
      </c>
      <c r="I55">
        <v>9620</v>
      </c>
      <c r="J55">
        <v>15690</v>
      </c>
      <c r="L55">
        <v>10192</v>
      </c>
      <c r="M55">
        <v>12.372999999999999</v>
      </c>
      <c r="N55">
        <v>19.109000000000002</v>
      </c>
      <c r="O55">
        <v>6.7359999999999998</v>
      </c>
      <c r="Q55">
        <v>1.34</v>
      </c>
      <c r="R55">
        <v>1</v>
      </c>
      <c r="S55">
        <v>0</v>
      </c>
      <c r="T55">
        <v>0</v>
      </c>
      <c r="V55">
        <v>0</v>
      </c>
      <c r="Y55" t="s">
        <v>41</v>
      </c>
      <c r="Z55" s="44">
        <v>0.87467592592592591</v>
      </c>
      <c r="AA55" s="31"/>
      <c r="AB55">
        <v>1</v>
      </c>
      <c r="AC55" s="15"/>
      <c r="AD55" s="15"/>
      <c r="AE55" s="15"/>
      <c r="AF55" s="15"/>
      <c r="AG55" s="15"/>
      <c r="AH55" s="15"/>
      <c r="AI55" s="31"/>
      <c r="AJ55" s="31">
        <v>2.1154081757667216</v>
      </c>
      <c r="AK55" s="31"/>
      <c r="AL55" s="15">
        <v>238.7980500000001</v>
      </c>
      <c r="AM55" s="31"/>
      <c r="AN55" s="31"/>
      <c r="AO55" s="31"/>
      <c r="AP55" s="31"/>
      <c r="AQ55" s="31"/>
      <c r="AR55" s="31"/>
      <c r="AS55" s="15"/>
      <c r="AT55" s="15">
        <v>4.3992740471869327</v>
      </c>
      <c r="AU55" s="15"/>
      <c r="AV55" s="15">
        <v>134.56624999999994</v>
      </c>
      <c r="AW55" s="15"/>
      <c r="AX55" s="15"/>
      <c r="AY55" s="15">
        <v>0.22413149047442013</v>
      </c>
      <c r="AZ55" s="15"/>
      <c r="BA55" s="15">
        <v>137.2655</v>
      </c>
      <c r="BB55" s="15"/>
      <c r="BC55" s="15">
        <v>12.243500000000001</v>
      </c>
      <c r="BD55" s="15">
        <v>19.131</v>
      </c>
      <c r="BE55" s="15">
        <v>6.8874999999999993</v>
      </c>
      <c r="BF55" s="45">
        <v>1.3385</v>
      </c>
      <c r="BH55" s="1">
        <v>24</v>
      </c>
    </row>
    <row r="56" spans="1:60" customFormat="1" ht="15">
      <c r="A56">
        <v>71</v>
      </c>
      <c r="B56">
        <v>32</v>
      </c>
      <c r="C56" t="s">
        <v>656</v>
      </c>
      <c r="D56" t="s">
        <v>25</v>
      </c>
      <c r="E56" t="s">
        <v>36</v>
      </c>
      <c r="G56">
        <v>0.5</v>
      </c>
      <c r="H56">
        <v>0.5</v>
      </c>
      <c r="I56">
        <v>6599</v>
      </c>
      <c r="J56">
        <v>11267</v>
      </c>
      <c r="L56">
        <v>4256</v>
      </c>
      <c r="M56">
        <v>8.4239999999999995</v>
      </c>
      <c r="N56">
        <v>13.914</v>
      </c>
      <c r="O56">
        <v>5.4889999999999999</v>
      </c>
      <c r="Q56">
        <v>0.57399999999999995</v>
      </c>
      <c r="R56">
        <v>1</v>
      </c>
      <c r="S56">
        <v>0</v>
      </c>
      <c r="T56">
        <v>0</v>
      </c>
      <c r="V56">
        <v>0</v>
      </c>
      <c r="Y56" t="s">
        <v>42</v>
      </c>
      <c r="Z56" s="44">
        <v>0.18331018518518519</v>
      </c>
      <c r="AA56" s="31"/>
      <c r="AB56">
        <v>1</v>
      </c>
      <c r="AC56" s="15"/>
      <c r="AD56" s="15"/>
      <c r="AE56" s="15"/>
      <c r="AF56" s="15"/>
      <c r="AG56" s="15"/>
      <c r="AH56" s="15"/>
      <c r="AI56" s="31"/>
      <c r="AJ56" s="31">
        <v>0.10678056593700351</v>
      </c>
      <c r="AK56" s="31"/>
      <c r="AL56" s="15">
        <v>229.67855000000003</v>
      </c>
      <c r="AM56" s="31"/>
      <c r="AN56" s="31"/>
      <c r="AO56" s="31"/>
      <c r="AP56" s="31"/>
      <c r="AQ56" s="31"/>
      <c r="AR56" s="31"/>
      <c r="AS56" s="15"/>
      <c r="AT56" s="15">
        <v>12.773940479235961</v>
      </c>
      <c r="AU56" s="15"/>
      <c r="AV56" s="15">
        <v>109.30905000000003</v>
      </c>
      <c r="AW56" s="15"/>
      <c r="AX56" s="15"/>
      <c r="AY56" s="15">
        <v>5.5884843353090652</v>
      </c>
      <c r="AZ56" s="15"/>
      <c r="BA56" s="15">
        <v>113.77150000000005</v>
      </c>
      <c r="BB56" s="15"/>
      <c r="BC56" s="15">
        <v>8.4284999999999997</v>
      </c>
      <c r="BD56" s="15">
        <v>14.2925</v>
      </c>
      <c r="BE56" s="15">
        <v>5.8635000000000002</v>
      </c>
      <c r="BF56" s="45">
        <v>0.59050000000000002</v>
      </c>
      <c r="BH56" s="1">
        <v>25</v>
      </c>
    </row>
    <row r="57" spans="1:60" customFormat="1" ht="15">
      <c r="A57">
        <v>36</v>
      </c>
      <c r="B57">
        <v>18</v>
      </c>
      <c r="C57" t="s">
        <v>657</v>
      </c>
      <c r="D57" t="s">
        <v>25</v>
      </c>
      <c r="E57" t="s">
        <v>36</v>
      </c>
      <c r="G57">
        <v>0.5</v>
      </c>
      <c r="H57">
        <v>0.5</v>
      </c>
      <c r="I57">
        <v>5844</v>
      </c>
      <c r="J57">
        <v>11654</v>
      </c>
      <c r="L57">
        <v>3765</v>
      </c>
      <c r="M57">
        <v>7.4390000000000001</v>
      </c>
      <c r="N57">
        <v>14.375999999999999</v>
      </c>
      <c r="O57">
        <v>6.9379999999999997</v>
      </c>
      <c r="Q57">
        <v>0.51</v>
      </c>
      <c r="R57">
        <v>1</v>
      </c>
      <c r="S57">
        <v>0</v>
      </c>
      <c r="T57">
        <v>0</v>
      </c>
      <c r="V57">
        <v>0</v>
      </c>
      <c r="Y57" t="s">
        <v>44</v>
      </c>
      <c r="Z57" s="44">
        <v>8.7789351851851841E-2</v>
      </c>
      <c r="AA57" s="31"/>
      <c r="AB57">
        <v>1</v>
      </c>
      <c r="AC57" s="15"/>
      <c r="AD57" s="15"/>
      <c r="AE57" s="15"/>
      <c r="AF57" s="15"/>
      <c r="AG57" s="15"/>
      <c r="AH57" s="15"/>
      <c r="AI57" s="31"/>
      <c r="AJ57" s="31">
        <v>0.14797874487119284</v>
      </c>
      <c r="AK57" s="31"/>
      <c r="AL57" s="15">
        <v>216.43005000000008</v>
      </c>
      <c r="AM57" s="31"/>
      <c r="AN57" s="31"/>
      <c r="AO57" s="31"/>
      <c r="AP57" s="31"/>
      <c r="AQ57" s="31"/>
      <c r="AR57" s="31"/>
      <c r="AS57" s="15"/>
      <c r="AT57" s="15">
        <v>0.4888569374550783</v>
      </c>
      <c r="AU57" s="15"/>
      <c r="AV57" s="15">
        <v>70.261500000000041</v>
      </c>
      <c r="AW57" s="15"/>
      <c r="AX57" s="15"/>
      <c r="AY57" s="15">
        <v>0.19627085377821407</v>
      </c>
      <c r="AZ57" s="15"/>
      <c r="BA57" s="15">
        <v>85.278500000000008</v>
      </c>
      <c r="BB57" s="15"/>
      <c r="BC57" s="15">
        <v>7.4335000000000004</v>
      </c>
      <c r="BD57" s="15">
        <v>14.388</v>
      </c>
      <c r="BE57" s="15">
        <v>6.9550000000000001</v>
      </c>
      <c r="BF57" s="45">
        <v>0.50950000000000006</v>
      </c>
      <c r="BH57" s="1">
        <v>26</v>
      </c>
    </row>
    <row r="58" spans="1:60" customFormat="1" ht="15">
      <c r="A58">
        <v>71</v>
      </c>
      <c r="B58">
        <v>32</v>
      </c>
      <c r="C58" t="s">
        <v>658</v>
      </c>
      <c r="D58" t="s">
        <v>25</v>
      </c>
      <c r="E58" t="s">
        <v>36</v>
      </c>
      <c r="G58">
        <v>0.5</v>
      </c>
      <c r="H58">
        <v>0.5</v>
      </c>
      <c r="I58">
        <v>7978</v>
      </c>
      <c r="J58">
        <v>11334</v>
      </c>
      <c r="L58">
        <v>2395</v>
      </c>
      <c r="M58">
        <v>10.226000000000001</v>
      </c>
      <c r="N58">
        <v>13.993</v>
      </c>
      <c r="O58">
        <v>3.7669999999999999</v>
      </c>
      <c r="Q58">
        <v>0.32900000000000001</v>
      </c>
      <c r="R58">
        <v>1</v>
      </c>
      <c r="S58">
        <v>0</v>
      </c>
      <c r="T58">
        <v>0</v>
      </c>
      <c r="V58">
        <v>0</v>
      </c>
      <c r="Y58" t="s">
        <v>44</v>
      </c>
      <c r="Z58" s="44">
        <v>0.38565972222222222</v>
      </c>
      <c r="AA58" s="31"/>
      <c r="AB58">
        <v>1</v>
      </c>
      <c r="AC58" s="15"/>
      <c r="AD58" s="15"/>
      <c r="AE58" s="15"/>
      <c r="AF58" s="15"/>
      <c r="AG58" s="15"/>
      <c r="AH58" s="15"/>
      <c r="AI58" s="31"/>
      <c r="AJ58" s="31">
        <v>2.9387676446499946</v>
      </c>
      <c r="AK58" s="31"/>
      <c r="AL58" s="15">
        <v>218.96355</v>
      </c>
      <c r="AM58" s="31"/>
      <c r="AN58" s="31"/>
      <c r="AO58" s="31"/>
      <c r="AP58" s="31"/>
      <c r="AQ58" s="31"/>
      <c r="AR58" s="31"/>
      <c r="AS58" s="15"/>
      <c r="AT58" s="15">
        <v>6.6941015089163178</v>
      </c>
      <c r="AU58" s="15"/>
      <c r="AV58" s="15">
        <v>62.343500000000006</v>
      </c>
      <c r="AW58" s="15"/>
      <c r="AX58" s="15"/>
      <c r="AY58" s="15">
        <v>0</v>
      </c>
      <c r="AZ58" s="15"/>
      <c r="BA58" s="15">
        <v>77.487000000000023</v>
      </c>
      <c r="BB58" s="15"/>
      <c r="BC58" s="15">
        <v>10.378500000000001</v>
      </c>
      <c r="BD58" s="15">
        <v>14.0235</v>
      </c>
      <c r="BE58" s="15">
        <v>3.645</v>
      </c>
      <c r="BF58" s="45">
        <v>0.32900000000000001</v>
      </c>
      <c r="BH58" s="1">
        <v>27</v>
      </c>
    </row>
    <row r="59" spans="1:60" customFormat="1" ht="15">
      <c r="A59">
        <v>39</v>
      </c>
      <c r="B59">
        <v>18</v>
      </c>
      <c r="C59" t="s">
        <v>659</v>
      </c>
      <c r="D59" t="s">
        <v>25</v>
      </c>
      <c r="E59" t="s">
        <v>36</v>
      </c>
      <c r="G59">
        <v>0.5</v>
      </c>
      <c r="H59">
        <v>0.5</v>
      </c>
      <c r="I59">
        <v>5186</v>
      </c>
      <c r="J59">
        <v>9605</v>
      </c>
      <c r="L59">
        <v>2573</v>
      </c>
      <c r="M59">
        <v>6.5810000000000004</v>
      </c>
      <c r="N59">
        <v>11.906000000000001</v>
      </c>
      <c r="O59">
        <v>5.3250000000000002</v>
      </c>
      <c r="Q59">
        <v>0.35299999999999998</v>
      </c>
      <c r="R59">
        <v>1</v>
      </c>
      <c r="S59">
        <v>0</v>
      </c>
      <c r="T59">
        <v>0</v>
      </c>
      <c r="V59">
        <v>0</v>
      </c>
      <c r="Y59" t="s">
        <v>48</v>
      </c>
      <c r="Z59" s="44">
        <v>0.89887731481481481</v>
      </c>
      <c r="AA59" s="31"/>
      <c r="AB59">
        <v>1</v>
      </c>
      <c r="AC59" s="15"/>
      <c r="AD59" s="15"/>
      <c r="AE59" s="15"/>
      <c r="AF59" s="15"/>
      <c r="AG59" s="15"/>
      <c r="AH59" s="15"/>
      <c r="AI59" s="31"/>
      <c r="AJ59" s="31">
        <v>2.4168730766343853</v>
      </c>
      <c r="AK59" s="31"/>
      <c r="AL59" s="15">
        <v>180.77345</v>
      </c>
      <c r="AM59" s="31"/>
      <c r="AN59" s="31"/>
      <c r="AO59" s="31"/>
      <c r="AP59" s="31"/>
      <c r="AQ59" s="31"/>
      <c r="AR59" s="31"/>
      <c r="AS59" s="15"/>
      <c r="AT59" s="15">
        <v>0.24383381787489261</v>
      </c>
      <c r="AU59" s="15"/>
      <c r="AV59" s="15">
        <v>98.02445000000003</v>
      </c>
      <c r="AW59" s="15"/>
      <c r="AX59" s="15"/>
      <c r="AY59" s="15">
        <v>3.3426183844011175</v>
      </c>
      <c r="AZ59" s="15"/>
      <c r="BA59" s="15">
        <v>95.827000000000012</v>
      </c>
      <c r="BB59" s="15"/>
      <c r="BC59" s="15">
        <v>6.6615000000000002</v>
      </c>
      <c r="BD59" s="15">
        <v>11.993</v>
      </c>
      <c r="BE59" s="15">
        <v>5.3315000000000001</v>
      </c>
      <c r="BF59" s="45">
        <v>0.35899999999999999</v>
      </c>
      <c r="BH59" s="1">
        <v>28</v>
      </c>
    </row>
    <row r="60" spans="1:60" customFormat="1" ht="15">
      <c r="A60">
        <v>76</v>
      </c>
      <c r="B60">
        <v>32</v>
      </c>
      <c r="C60" t="s">
        <v>660</v>
      </c>
      <c r="D60" t="s">
        <v>25</v>
      </c>
      <c r="E60" t="s">
        <v>36</v>
      </c>
      <c r="G60">
        <v>0.5</v>
      </c>
      <c r="H60">
        <v>0.5</v>
      </c>
      <c r="I60">
        <v>6694</v>
      </c>
      <c r="J60">
        <v>10337</v>
      </c>
      <c r="L60">
        <v>2805</v>
      </c>
      <c r="M60">
        <v>8.5489999999999995</v>
      </c>
      <c r="N60">
        <v>12.794</v>
      </c>
      <c r="O60">
        <v>4.2450000000000001</v>
      </c>
      <c r="Q60">
        <v>0.38300000000000001</v>
      </c>
      <c r="R60">
        <v>1</v>
      </c>
      <c r="S60">
        <v>0</v>
      </c>
      <c r="T60">
        <v>0</v>
      </c>
      <c r="V60">
        <v>0</v>
      </c>
      <c r="Y60" t="s">
        <v>46</v>
      </c>
      <c r="Z60" s="31">
        <v>0.21815972222222224</v>
      </c>
      <c r="AB60">
        <v>1</v>
      </c>
      <c r="AJ60">
        <v>0.79226377723408359</v>
      </c>
      <c r="AL60">
        <v>214.32490000000007</v>
      </c>
      <c r="AT60">
        <v>1.3279582641688414</v>
      </c>
      <c r="AV60">
        <v>98.415100000000024</v>
      </c>
      <c r="AY60">
        <v>0.52083333333333381</v>
      </c>
      <c r="BA60">
        <v>96.152000000000015</v>
      </c>
      <c r="BC60">
        <v>8.5830000000000002</v>
      </c>
      <c r="BD60">
        <v>12.8</v>
      </c>
      <c r="BE60">
        <v>4.2170000000000005</v>
      </c>
      <c r="BF60" s="45">
        <v>0.38400000000000001</v>
      </c>
      <c r="BH60" s="1">
        <v>29</v>
      </c>
    </row>
    <row r="61" spans="1:60" customFormat="1" ht="15">
      <c r="A61">
        <v>42</v>
      </c>
      <c r="B61">
        <v>18</v>
      </c>
      <c r="C61" t="s">
        <v>661</v>
      </c>
      <c r="D61" t="s">
        <v>25</v>
      </c>
      <c r="E61" t="s">
        <v>36</v>
      </c>
      <c r="G61">
        <v>0.5</v>
      </c>
      <c r="H61">
        <v>0.5</v>
      </c>
      <c r="I61">
        <v>6676</v>
      </c>
      <c r="J61">
        <v>9883</v>
      </c>
      <c r="L61">
        <v>2522</v>
      </c>
      <c r="M61">
        <v>8.5239999999999991</v>
      </c>
      <c r="N61">
        <v>12.244</v>
      </c>
      <c r="O61">
        <v>3.72</v>
      </c>
      <c r="Q61">
        <v>0.34599999999999997</v>
      </c>
      <c r="R61">
        <v>1</v>
      </c>
      <c r="S61">
        <v>0</v>
      </c>
      <c r="T61">
        <v>0</v>
      </c>
      <c r="V61">
        <v>0</v>
      </c>
      <c r="Y61" t="s">
        <v>46</v>
      </c>
      <c r="Z61" s="44">
        <v>0.78712962962962962</v>
      </c>
      <c r="AA61" s="31"/>
      <c r="AB61">
        <v>1</v>
      </c>
      <c r="AC61" s="15"/>
      <c r="AD61" s="15"/>
      <c r="AE61" s="15"/>
      <c r="AF61" s="15"/>
      <c r="AG61" s="15"/>
      <c r="AH61" s="15"/>
      <c r="AI61" s="31"/>
      <c r="AJ61" s="31">
        <v>0.90743032231453624</v>
      </c>
      <c r="AK61" s="31"/>
      <c r="AL61" s="15">
        <v>224.97064999999998</v>
      </c>
      <c r="AM61" s="31"/>
      <c r="AN61" s="31"/>
      <c r="AO61" s="31"/>
      <c r="AP61" s="31"/>
      <c r="AQ61" s="31"/>
      <c r="AR61" s="31"/>
      <c r="AS61" s="15"/>
      <c r="AT61" s="15">
        <v>4.5705279747832916</v>
      </c>
      <c r="AU61" s="15"/>
      <c r="AV61" s="15">
        <v>88.667100000000048</v>
      </c>
      <c r="AW61" s="15"/>
      <c r="AX61" s="15"/>
      <c r="AY61" s="15">
        <v>3.4090909090909123</v>
      </c>
      <c r="AZ61" s="15"/>
      <c r="BA61" s="15">
        <v>78.555999999999983</v>
      </c>
      <c r="BB61" s="15"/>
      <c r="BC61" s="15">
        <v>8.4854999999999983</v>
      </c>
      <c r="BD61" s="15">
        <v>12.2925</v>
      </c>
      <c r="BE61" s="15">
        <v>3.8070000000000004</v>
      </c>
      <c r="BF61" s="45">
        <v>0.35199999999999998</v>
      </c>
      <c r="BH61" s="1">
        <v>30</v>
      </c>
    </row>
    <row r="62" spans="1:60" customFormat="1" ht="15">
      <c r="A62">
        <v>77</v>
      </c>
      <c r="B62">
        <v>32</v>
      </c>
      <c r="C62" t="s">
        <v>662</v>
      </c>
      <c r="D62" t="s">
        <v>25</v>
      </c>
      <c r="E62" t="s">
        <v>36</v>
      </c>
      <c r="G62">
        <v>0.5</v>
      </c>
      <c r="H62">
        <v>0.5</v>
      </c>
      <c r="I62">
        <v>6721</v>
      </c>
      <c r="J62">
        <v>10380</v>
      </c>
      <c r="L62">
        <v>2608</v>
      </c>
      <c r="M62">
        <v>8.5839999999999996</v>
      </c>
      <c r="N62">
        <v>12.846</v>
      </c>
      <c r="O62">
        <v>4.2619999999999996</v>
      </c>
      <c r="Q62">
        <v>0.35699999999999998</v>
      </c>
      <c r="R62">
        <v>1</v>
      </c>
      <c r="S62">
        <v>0</v>
      </c>
      <c r="T62">
        <v>0</v>
      </c>
      <c r="V62">
        <v>0</v>
      </c>
      <c r="Y62" t="s">
        <v>47</v>
      </c>
      <c r="Z62" s="44">
        <v>8.7569444444444436E-2</v>
      </c>
      <c r="AA62" s="31"/>
      <c r="AB62">
        <v>1</v>
      </c>
      <c r="AC62" s="15"/>
      <c r="AD62" s="15"/>
      <c r="AE62" s="15"/>
      <c r="AF62" s="15"/>
      <c r="AG62" s="15"/>
      <c r="AH62" s="15"/>
      <c r="AI62" s="31"/>
      <c r="AJ62" s="31">
        <v>1.1351789644387902</v>
      </c>
      <c r="AK62" s="31"/>
      <c r="AL62" s="15">
        <v>222.68989999999994</v>
      </c>
      <c r="AM62" s="31"/>
      <c r="AN62" s="31"/>
      <c r="AO62" s="31"/>
      <c r="AP62" s="31"/>
      <c r="AQ62" s="31"/>
      <c r="AR62" s="31"/>
      <c r="AS62" s="15"/>
      <c r="AT62" s="15">
        <v>18.480071767268992</v>
      </c>
      <c r="AU62" s="15"/>
      <c r="AV62" s="15">
        <v>86.595449999999985</v>
      </c>
      <c r="AW62" s="15"/>
      <c r="AX62" s="15"/>
      <c r="AY62" s="15">
        <v>9.0775988286969156</v>
      </c>
      <c r="AZ62" s="15"/>
      <c r="BA62" s="15">
        <v>88.274500000000032</v>
      </c>
      <c r="BB62" s="15"/>
      <c r="BC62" s="15">
        <v>8.6329999999999991</v>
      </c>
      <c r="BD62" s="15">
        <v>12.534500000000001</v>
      </c>
      <c r="BE62" s="15">
        <v>3.9014999999999995</v>
      </c>
      <c r="BF62" s="45">
        <v>0.34150000000000003</v>
      </c>
      <c r="BH62" s="1">
        <v>31</v>
      </c>
    </row>
    <row r="63" spans="1:60" customFormat="1" ht="15">
      <c r="A63">
        <v>34</v>
      </c>
      <c r="B63">
        <v>17</v>
      </c>
      <c r="C63" t="s">
        <v>663</v>
      </c>
      <c r="D63" t="s">
        <v>25</v>
      </c>
      <c r="E63" t="s">
        <v>49</v>
      </c>
      <c r="G63">
        <v>0.5</v>
      </c>
      <c r="H63">
        <v>0.5</v>
      </c>
      <c r="I63">
        <v>4762</v>
      </c>
      <c r="J63">
        <v>10600</v>
      </c>
      <c r="L63">
        <v>3365</v>
      </c>
      <c r="M63">
        <v>8.2370000000000001</v>
      </c>
      <c r="N63">
        <v>15.103</v>
      </c>
      <c r="O63">
        <v>6.8659999999999997</v>
      </c>
      <c r="Q63">
        <v>0.51600000000000001</v>
      </c>
      <c r="R63">
        <v>1</v>
      </c>
      <c r="S63">
        <v>0</v>
      </c>
      <c r="T63">
        <v>0</v>
      </c>
      <c r="V63">
        <v>0</v>
      </c>
      <c r="Y63" t="s">
        <v>50</v>
      </c>
      <c r="Z63" s="44">
        <v>3.1249999999999997E-3</v>
      </c>
      <c r="AA63" s="31"/>
      <c r="AB63">
        <v>1</v>
      </c>
      <c r="AC63" s="15"/>
      <c r="AD63" s="15"/>
      <c r="AE63" s="15"/>
      <c r="AF63" s="15"/>
      <c r="AG63" s="15"/>
      <c r="AH63" s="15"/>
      <c r="AI63" s="31"/>
      <c r="AJ63" s="31">
        <v>2.7656390302304685</v>
      </c>
      <c r="AK63" s="31"/>
      <c r="AL63" s="15">
        <v>122.98075000000003</v>
      </c>
      <c r="AM63" s="31"/>
      <c r="AN63" s="31"/>
      <c r="AO63" s="31"/>
      <c r="AP63" s="31"/>
      <c r="AQ63" s="31"/>
      <c r="AR63" s="31"/>
      <c r="AS63" s="15"/>
      <c r="AT63" s="15">
        <v>1.6002348968655948</v>
      </c>
      <c r="AU63" s="15"/>
      <c r="AV63" s="15">
        <v>114.76844999999999</v>
      </c>
      <c r="AW63" s="15"/>
      <c r="AX63" s="15"/>
      <c r="AY63" s="15">
        <v>3.2411820781696883</v>
      </c>
      <c r="AZ63" s="15"/>
      <c r="BA63" s="15">
        <v>124.0735</v>
      </c>
      <c r="BB63" s="15"/>
      <c r="BC63" s="15">
        <v>8.3524999999999991</v>
      </c>
      <c r="BD63" s="15">
        <v>15.164</v>
      </c>
      <c r="BE63" s="15">
        <v>6.8114999999999997</v>
      </c>
      <c r="BF63" s="45">
        <v>0.52449999999999997</v>
      </c>
      <c r="BH63" s="1">
        <v>32</v>
      </c>
    </row>
    <row r="64" spans="1:60" customFormat="1" ht="15">
      <c r="A64">
        <v>67</v>
      </c>
      <c r="B64">
        <v>31</v>
      </c>
      <c r="C64" t="s">
        <v>664</v>
      </c>
      <c r="D64" t="s">
        <v>25</v>
      </c>
      <c r="E64" t="s">
        <v>49</v>
      </c>
      <c r="G64">
        <v>0.5</v>
      </c>
      <c r="H64">
        <v>0.5</v>
      </c>
      <c r="I64">
        <v>4506</v>
      </c>
      <c r="J64">
        <v>8568</v>
      </c>
      <c r="L64">
        <v>2378</v>
      </c>
      <c r="M64">
        <v>7.79</v>
      </c>
      <c r="N64">
        <v>12.276999999999999</v>
      </c>
      <c r="O64">
        <v>4.4859999999999998</v>
      </c>
      <c r="Q64">
        <v>0.35799999999999998</v>
      </c>
      <c r="R64">
        <v>1</v>
      </c>
      <c r="S64">
        <v>0</v>
      </c>
      <c r="T64">
        <v>0</v>
      </c>
      <c r="V64">
        <v>0</v>
      </c>
      <c r="Y64" t="s">
        <v>50</v>
      </c>
      <c r="Z64" s="44">
        <v>0.28271990740740743</v>
      </c>
      <c r="AA64" s="31"/>
      <c r="AB64" s="47">
        <v>1</v>
      </c>
      <c r="AC64" s="15"/>
      <c r="AD64" s="15"/>
      <c r="AE64" s="15"/>
      <c r="AF64" s="15"/>
      <c r="AG64" s="15"/>
      <c r="AH64" s="15"/>
      <c r="AI64" s="31"/>
      <c r="AJ64" s="31">
        <v>0.77319587628865483</v>
      </c>
      <c r="AK64" s="31"/>
      <c r="AL64" s="15">
        <v>170.20300000000003</v>
      </c>
      <c r="AM64" s="31"/>
      <c r="AN64" s="31"/>
      <c r="AO64" s="31"/>
      <c r="AP64" s="31"/>
      <c r="AQ64" s="31"/>
      <c r="AR64" s="31"/>
      <c r="AS64" s="15"/>
      <c r="AT64" s="15">
        <v>1.2846068660022112</v>
      </c>
      <c r="AU64" s="15"/>
      <c r="AV64" s="15">
        <v>123.47949999999999</v>
      </c>
      <c r="AW64" s="15"/>
      <c r="AX64" s="15"/>
      <c r="AY64" s="15">
        <v>0.5602240896358549</v>
      </c>
      <c r="AZ64" s="15"/>
      <c r="BA64" s="15">
        <v>116.32099999999998</v>
      </c>
      <c r="BB64" s="15"/>
      <c r="BC64" s="15">
        <v>7.76</v>
      </c>
      <c r="BD64" s="15">
        <v>12.275499999999999</v>
      </c>
      <c r="BE64" s="15">
        <v>4.5149999999999997</v>
      </c>
      <c r="BF64" s="45">
        <v>0.35699999999999998</v>
      </c>
      <c r="BH64" s="1">
        <v>33</v>
      </c>
    </row>
    <row r="65" spans="1:136" customFormat="1" ht="15">
      <c r="A65">
        <v>34</v>
      </c>
      <c r="B65">
        <v>17</v>
      </c>
      <c r="C65" t="s">
        <v>665</v>
      </c>
      <c r="D65" t="s">
        <v>25</v>
      </c>
      <c r="E65" t="s">
        <v>49</v>
      </c>
      <c r="G65">
        <v>0.5</v>
      </c>
      <c r="H65">
        <v>0.5</v>
      </c>
      <c r="I65">
        <v>5053</v>
      </c>
      <c r="J65">
        <v>9113</v>
      </c>
      <c r="L65">
        <v>2373</v>
      </c>
      <c r="M65">
        <v>8.7439999999999998</v>
      </c>
      <c r="N65">
        <v>13.042999999999999</v>
      </c>
      <c r="O65">
        <v>4.3</v>
      </c>
      <c r="Q65">
        <v>0.35699999999999998</v>
      </c>
      <c r="R65">
        <v>1</v>
      </c>
      <c r="S65">
        <v>0</v>
      </c>
      <c r="T65">
        <v>0</v>
      </c>
      <c r="V65">
        <v>0</v>
      </c>
      <c r="Y65" t="s">
        <v>50</v>
      </c>
      <c r="Z65" s="44">
        <v>0.74673611111111116</v>
      </c>
      <c r="AA65" s="31"/>
      <c r="AB65" s="47">
        <v>1</v>
      </c>
      <c r="AC65" s="15"/>
      <c r="AD65" s="15"/>
      <c r="AE65" s="15"/>
      <c r="AF65" s="15"/>
      <c r="AG65" s="15"/>
      <c r="AH65" s="15"/>
      <c r="AI65" s="31"/>
      <c r="AJ65" s="31">
        <v>2.5293586269196049</v>
      </c>
      <c r="AK65" s="31"/>
      <c r="AL65" s="15">
        <v>182.20680000000002</v>
      </c>
      <c r="AM65" s="31"/>
      <c r="AN65" s="31"/>
      <c r="AO65" s="31"/>
      <c r="AP65" s="31"/>
      <c r="AQ65" s="31"/>
      <c r="AR65" s="31"/>
      <c r="AS65" s="15"/>
      <c r="AT65" s="15">
        <v>4.1785375118708492</v>
      </c>
      <c r="AU65" s="15"/>
      <c r="AV65" s="15">
        <v>111.98859999999999</v>
      </c>
      <c r="AW65" s="15"/>
      <c r="AX65" s="15"/>
      <c r="AY65" s="15">
        <v>0.84388185654008518</v>
      </c>
      <c r="AZ65" s="15"/>
      <c r="BA65" s="15">
        <v>120.5665</v>
      </c>
      <c r="BB65" s="15"/>
      <c r="BC65" s="15">
        <v>8.8559999999999999</v>
      </c>
      <c r="BD65" s="15">
        <v>13.067</v>
      </c>
      <c r="BE65" s="15">
        <v>4.2119999999999997</v>
      </c>
      <c r="BF65" s="45">
        <v>0.35549999999999998</v>
      </c>
      <c r="BH65" s="1">
        <v>34</v>
      </c>
    </row>
    <row r="66" spans="1:136" customFormat="1" ht="15">
      <c r="A66">
        <v>67</v>
      </c>
      <c r="B66">
        <v>31</v>
      </c>
      <c r="C66" t="s">
        <v>666</v>
      </c>
      <c r="D66" t="s">
        <v>25</v>
      </c>
      <c r="E66" t="s">
        <v>49</v>
      </c>
      <c r="G66">
        <v>0.5</v>
      </c>
      <c r="H66">
        <v>0.5</v>
      </c>
      <c r="I66">
        <v>5371</v>
      </c>
      <c r="J66">
        <v>11369</v>
      </c>
      <c r="L66">
        <v>3888</v>
      </c>
      <c r="M66">
        <v>9.298</v>
      </c>
      <c r="N66">
        <v>16.148</v>
      </c>
      <c r="O66">
        <v>6.85</v>
      </c>
      <c r="Q66">
        <v>0.59899999999999998</v>
      </c>
      <c r="R66">
        <v>1</v>
      </c>
      <c r="S66">
        <v>0</v>
      </c>
      <c r="T66">
        <v>0</v>
      </c>
      <c r="V66">
        <v>0</v>
      </c>
      <c r="Y66" t="s">
        <v>51</v>
      </c>
      <c r="Z66" s="44">
        <v>2.8576388888888887E-2</v>
      </c>
      <c r="AA66" s="31"/>
      <c r="AB66" s="47">
        <v>1</v>
      </c>
      <c r="AC66" s="15"/>
      <c r="AD66" s="15"/>
      <c r="AE66" s="15"/>
      <c r="AF66" s="15"/>
      <c r="AG66" s="15"/>
      <c r="AH66" s="15"/>
      <c r="AI66" s="31"/>
      <c r="AJ66" s="31">
        <v>5.376055050804561E-2</v>
      </c>
      <c r="AK66" s="31"/>
      <c r="AL66" s="15">
        <v>175.54014999999998</v>
      </c>
      <c r="AM66" s="31"/>
      <c r="AN66" s="31"/>
      <c r="AO66" s="31"/>
      <c r="AP66" s="31"/>
      <c r="AQ66" s="31"/>
      <c r="AR66" s="31"/>
      <c r="AS66" s="15"/>
      <c r="AT66" s="15">
        <v>1.5068096203998855</v>
      </c>
      <c r="AU66" s="15"/>
      <c r="AV66" s="15">
        <v>105.72059999999996</v>
      </c>
      <c r="AW66" s="15"/>
      <c r="AX66" s="15"/>
      <c r="AY66" s="15">
        <v>0.33333333333333365</v>
      </c>
      <c r="AZ66" s="15"/>
      <c r="BA66" s="15">
        <v>120.30000000000003</v>
      </c>
      <c r="BB66" s="15"/>
      <c r="BC66" s="15">
        <v>9.3004999999999995</v>
      </c>
      <c r="BD66" s="15">
        <v>16.202500000000001</v>
      </c>
      <c r="BE66" s="15">
        <v>6.9019999999999992</v>
      </c>
      <c r="BF66" s="45">
        <v>0.6</v>
      </c>
      <c r="BH66" s="1">
        <v>35</v>
      </c>
    </row>
    <row r="67" spans="1:136" customFormat="1" ht="15">
      <c r="A67">
        <v>34</v>
      </c>
      <c r="B67">
        <v>17</v>
      </c>
      <c r="C67" t="s">
        <v>667</v>
      </c>
      <c r="D67" t="s">
        <v>25</v>
      </c>
      <c r="E67" t="s">
        <v>49</v>
      </c>
      <c r="G67">
        <v>0.5</v>
      </c>
      <c r="H67">
        <v>0.5</v>
      </c>
      <c r="I67">
        <v>6821</v>
      </c>
      <c r="J67">
        <v>10531</v>
      </c>
      <c r="L67">
        <v>2863</v>
      </c>
      <c r="M67">
        <v>8.7141016238430051</v>
      </c>
      <c r="N67">
        <v>13.028360282163495</v>
      </c>
      <c r="O67">
        <v>4.3142586583204903</v>
      </c>
      <c r="Q67">
        <v>0.39088927836725679</v>
      </c>
      <c r="R67">
        <v>1</v>
      </c>
      <c r="S67">
        <v>0</v>
      </c>
      <c r="T67">
        <v>0</v>
      </c>
      <c r="V67">
        <v>0</v>
      </c>
      <c r="Y67" t="s">
        <v>52</v>
      </c>
      <c r="Z67" s="44">
        <v>0.4435763888888889</v>
      </c>
      <c r="AA67" s="31"/>
      <c r="AB67" s="47">
        <v>1</v>
      </c>
      <c r="AC67" s="15"/>
      <c r="AD67" s="15"/>
      <c r="AE67" s="15"/>
      <c r="AF67" s="15"/>
      <c r="AG67" s="15"/>
      <c r="AH67" s="15"/>
      <c r="AI67" s="31"/>
      <c r="AJ67" s="31">
        <v>1.7084171029785964</v>
      </c>
      <c r="AK67" s="31"/>
      <c r="AL67" s="15">
        <v>177.37336301611165</v>
      </c>
      <c r="AM67" s="31"/>
      <c r="AN67" s="31"/>
      <c r="AO67" s="31"/>
      <c r="AP67" s="31"/>
      <c r="AQ67" s="31"/>
      <c r="AR67" s="31"/>
      <c r="AS67" s="15"/>
      <c r="AT67" s="15">
        <v>1.9907391839683302</v>
      </c>
      <c r="AU67" s="15"/>
      <c r="AV67" s="15">
        <v>117.87461233286824</v>
      </c>
      <c r="AW67" s="15"/>
      <c r="AX67" s="15"/>
      <c r="AY67" s="15">
        <v>1.2724041103975341</v>
      </c>
      <c r="AZ67" s="15"/>
      <c r="BA67" s="15">
        <v>106.44505975865574</v>
      </c>
      <c r="BB67" s="15"/>
      <c r="BC67" s="15">
        <v>8.7891795471404279</v>
      </c>
      <c r="BD67" s="15">
        <v>13.060918613743047</v>
      </c>
      <c r="BE67" s="15">
        <v>4.2717390666026196</v>
      </c>
      <c r="BF67" s="45">
        <v>0.393392046653052</v>
      </c>
      <c r="BH67" s="1">
        <v>36</v>
      </c>
    </row>
    <row r="68" spans="1:136" customFormat="1" ht="15">
      <c r="A68">
        <v>67</v>
      </c>
      <c r="B68">
        <v>31</v>
      </c>
      <c r="C68" t="s">
        <v>668</v>
      </c>
      <c r="D68" t="s">
        <v>25</v>
      </c>
      <c r="E68" t="s">
        <v>49</v>
      </c>
      <c r="G68">
        <v>0.5</v>
      </c>
      <c r="H68">
        <v>0.5</v>
      </c>
      <c r="I68">
        <v>6707</v>
      </c>
      <c r="J68">
        <v>10266</v>
      </c>
      <c r="L68">
        <v>2530</v>
      </c>
      <c r="M68">
        <v>8.5652656637197069</v>
      </c>
      <c r="N68">
        <v>12.708353934835614</v>
      </c>
      <c r="O68">
        <v>4.1430882711159072</v>
      </c>
      <c r="Q68">
        <v>0.34698804245847997</v>
      </c>
      <c r="R68">
        <v>1</v>
      </c>
      <c r="S68">
        <v>0</v>
      </c>
      <c r="T68">
        <v>0</v>
      </c>
      <c r="V68">
        <v>0</v>
      </c>
      <c r="Y68" t="s">
        <v>52</v>
      </c>
      <c r="Z68" s="44">
        <v>0.72192129629629631</v>
      </c>
      <c r="AA68" s="31"/>
      <c r="AB68" s="47">
        <v>1</v>
      </c>
      <c r="AC68" s="15"/>
      <c r="AD68" s="15"/>
      <c r="AE68" s="15"/>
      <c r="AF68" s="15"/>
      <c r="AG68" s="15"/>
      <c r="AH68" s="15"/>
      <c r="AI68" s="31"/>
      <c r="AJ68" s="31">
        <v>0.2288900284451105</v>
      </c>
      <c r="AK68" s="31"/>
      <c r="AL68" s="15">
        <v>186.88309239518588</v>
      </c>
      <c r="AM68" s="31"/>
      <c r="AN68" s="31"/>
      <c r="AO68" s="31"/>
      <c r="AP68" s="31"/>
      <c r="AQ68" s="31"/>
      <c r="AR68" s="31"/>
      <c r="AS68" s="15"/>
      <c r="AT68" s="15">
        <v>8.8625655214992296</v>
      </c>
      <c r="AU68" s="15"/>
      <c r="AV68" s="15">
        <v>96.913371050406042</v>
      </c>
      <c r="AW68" s="15"/>
      <c r="AX68" s="15"/>
      <c r="AY68" s="15">
        <v>3.8768206209428668</v>
      </c>
      <c r="AZ68" s="15"/>
      <c r="BA68" s="15">
        <v>92.724543587196166</v>
      </c>
      <c r="BB68" s="15"/>
      <c r="BC68" s="15">
        <v>8.5554743498831769</v>
      </c>
      <c r="BD68" s="15">
        <v>12.890667277861837</v>
      </c>
      <c r="BE68" s="15">
        <v>4.3351929279786621</v>
      </c>
      <c r="BF68" s="45">
        <v>0.35384705016212159</v>
      </c>
      <c r="BH68" s="1">
        <v>37</v>
      </c>
    </row>
    <row r="69" spans="1:136" customFormat="1" ht="15">
      <c r="A69">
        <v>34</v>
      </c>
      <c r="B69">
        <v>17</v>
      </c>
      <c r="C69" t="s">
        <v>669</v>
      </c>
      <c r="D69" t="s">
        <v>25</v>
      </c>
      <c r="E69" t="s">
        <v>36</v>
      </c>
      <c r="G69">
        <v>0.5</v>
      </c>
      <c r="H69">
        <v>0.5</v>
      </c>
      <c r="I69">
        <v>5419</v>
      </c>
      <c r="J69">
        <v>11947</v>
      </c>
      <c r="L69">
        <v>4044</v>
      </c>
      <c r="M69">
        <v>6.8846615128417579</v>
      </c>
      <c r="N69">
        <v>14.725543874669222</v>
      </c>
      <c r="O69">
        <v>7.8408823618274646</v>
      </c>
      <c r="Q69">
        <v>0.54605258871921925</v>
      </c>
      <c r="R69">
        <v>1</v>
      </c>
      <c r="S69">
        <v>0</v>
      </c>
      <c r="T69">
        <v>0</v>
      </c>
      <c r="V69">
        <v>0</v>
      </c>
      <c r="Y69" t="s">
        <v>53</v>
      </c>
      <c r="Z69" s="44">
        <v>0.86451388888888892</v>
      </c>
      <c r="AA69" s="31"/>
      <c r="AB69" s="47">
        <v>1</v>
      </c>
      <c r="AC69" s="15"/>
      <c r="AD69" s="15"/>
      <c r="AE69" s="15"/>
      <c r="AF69" s="15"/>
      <c r="AG69" s="15"/>
      <c r="AH69" s="15"/>
      <c r="AI69" s="31"/>
      <c r="AJ69" s="31">
        <v>0.39700333671064675</v>
      </c>
      <c r="AK69" s="31"/>
      <c r="AL69" s="15">
        <v>138.78556689921146</v>
      </c>
      <c r="AM69" s="31"/>
      <c r="AN69" s="31"/>
      <c r="AO69" s="31"/>
      <c r="AP69" s="31"/>
      <c r="AQ69" s="31"/>
      <c r="AR69" s="31"/>
      <c r="AS69" s="15"/>
      <c r="AT69" s="15">
        <v>0.12145746448728083</v>
      </c>
      <c r="AU69" s="15"/>
      <c r="AV69" s="15">
        <v>110.36787127437928</v>
      </c>
      <c r="AW69" s="15"/>
      <c r="AX69" s="15"/>
      <c r="AY69" s="15">
        <v>0.28837330875017714</v>
      </c>
      <c r="AZ69" s="15"/>
      <c r="BA69" s="15">
        <v>89.729698928728169</v>
      </c>
      <c r="BB69" s="15"/>
      <c r="BC69" s="15">
        <v>6.8983548623325586</v>
      </c>
      <c r="BD69" s="15">
        <v>14.744001786073124</v>
      </c>
      <c r="BE69" s="15">
        <v>7.8456469237405644</v>
      </c>
      <c r="BF69" s="45">
        <v>0.54526638735785604</v>
      </c>
      <c r="BH69" s="1">
        <v>38</v>
      </c>
    </row>
    <row r="70" spans="1:136" customFormat="1" ht="15">
      <c r="A70">
        <v>67</v>
      </c>
      <c r="B70">
        <v>31</v>
      </c>
      <c r="C70" t="s">
        <v>670</v>
      </c>
      <c r="D70" t="s">
        <v>25</v>
      </c>
      <c r="E70" t="s">
        <v>36</v>
      </c>
      <c r="G70">
        <v>0.5</v>
      </c>
      <c r="H70">
        <v>0.5</v>
      </c>
      <c r="I70">
        <v>6572</v>
      </c>
      <c r="J70">
        <v>10224</v>
      </c>
      <c r="L70">
        <v>2363</v>
      </c>
      <c r="M70">
        <v>8.3890308161642775</v>
      </c>
      <c r="N70">
        <v>12.657566951092734</v>
      </c>
      <c r="O70">
        <v>4.268536134928457</v>
      </c>
      <c r="Q70">
        <v>0.32494654751365681</v>
      </c>
      <c r="R70">
        <v>1</v>
      </c>
      <c r="S70">
        <v>0</v>
      </c>
      <c r="T70">
        <v>0</v>
      </c>
      <c r="V70">
        <v>0</v>
      </c>
      <c r="Y70" t="s">
        <v>54</v>
      </c>
      <c r="Z70" s="44">
        <v>0.14466435185185186</v>
      </c>
      <c r="AA70" s="31"/>
      <c r="AB70" s="47">
        <v>1</v>
      </c>
      <c r="AC70" s="15"/>
      <c r="AD70" s="15"/>
      <c r="AE70" s="15"/>
      <c r="AF70" s="15"/>
      <c r="AG70" s="15"/>
      <c r="AH70" s="15"/>
      <c r="AI70" s="31"/>
      <c r="AJ70" s="31">
        <v>0.29521426537918688</v>
      </c>
      <c r="AK70" s="31"/>
      <c r="AL70" s="15">
        <v>185.09325345963379</v>
      </c>
      <c r="AM70" s="31"/>
      <c r="AN70" s="31"/>
      <c r="AO70" s="31"/>
      <c r="AP70" s="31"/>
      <c r="AQ70" s="31"/>
      <c r="AR70" s="31"/>
      <c r="AS70" s="15"/>
      <c r="AT70" s="15">
        <v>0.32658591606653131</v>
      </c>
      <c r="AU70" s="15"/>
      <c r="AV70" s="15">
        <v>101.11108562544597</v>
      </c>
      <c r="AW70" s="15"/>
      <c r="AX70" s="15"/>
      <c r="AY70" s="15">
        <v>2.3019185980477004</v>
      </c>
      <c r="AZ70" s="15"/>
      <c r="BA70" s="15">
        <v>74.602585253789172</v>
      </c>
      <c r="BB70" s="15"/>
      <c r="BC70" s="15">
        <v>8.4014319289394521</v>
      </c>
      <c r="BD70" s="15">
        <v>12.663009208269617</v>
      </c>
      <c r="BE70" s="15">
        <v>4.2615772793301652</v>
      </c>
      <c r="BF70" s="45">
        <v>0.32124910111138483</v>
      </c>
      <c r="BH70" s="1">
        <v>39</v>
      </c>
    </row>
    <row r="71" spans="1:136" customFormat="1" ht="15">
      <c r="A71">
        <v>34</v>
      </c>
      <c r="B71">
        <v>19</v>
      </c>
      <c r="C71" t="s">
        <v>671</v>
      </c>
      <c r="D71" t="s">
        <v>25</v>
      </c>
      <c r="E71" t="s">
        <v>36</v>
      </c>
      <c r="G71">
        <v>0.5</v>
      </c>
      <c r="H71">
        <v>0.5</v>
      </c>
      <c r="I71">
        <v>4776</v>
      </c>
      <c r="J71">
        <v>10433</v>
      </c>
      <c r="L71">
        <v>4323</v>
      </c>
      <c r="M71">
        <v>6.0460000000000003</v>
      </c>
      <c r="N71">
        <v>12.91</v>
      </c>
      <c r="O71">
        <v>6.8639999999999999</v>
      </c>
      <c r="Q71">
        <v>0.58299999999999996</v>
      </c>
      <c r="R71">
        <v>1</v>
      </c>
      <c r="S71">
        <v>0</v>
      </c>
      <c r="T71">
        <v>0</v>
      </c>
      <c r="V71">
        <v>0</v>
      </c>
      <c r="Y71" t="s">
        <v>55</v>
      </c>
      <c r="Z71" s="44">
        <v>6.2430555555555552E-2</v>
      </c>
      <c r="AA71" s="31"/>
      <c r="AB71" s="47">
        <v>1</v>
      </c>
      <c r="AC71" s="15" t="s">
        <v>680</v>
      </c>
      <c r="AD71" s="15"/>
      <c r="AE71" s="15"/>
      <c r="AF71" s="15"/>
      <c r="AG71" s="15"/>
      <c r="AH71" s="15"/>
      <c r="AI71" s="31"/>
      <c r="AJ71" s="31">
        <v>1.6404199475065557</v>
      </c>
      <c r="AK71" s="31"/>
      <c r="AL71" s="15">
        <v>113.38333333333334</v>
      </c>
      <c r="AM71" s="31"/>
      <c r="AN71" s="31"/>
      <c r="AO71" s="31"/>
      <c r="AP71" s="31"/>
      <c r="AQ71" s="31"/>
      <c r="AR71" s="31"/>
      <c r="AS71" s="15"/>
      <c r="AT71" s="15">
        <v>1.9714579961747747</v>
      </c>
      <c r="AU71" s="15"/>
      <c r="AV71" s="15">
        <v>112.66666666666669</v>
      </c>
      <c r="AW71" s="15"/>
      <c r="AX71" s="15"/>
      <c r="AY71" s="15">
        <v>0.34364261168384913</v>
      </c>
      <c r="AZ71" s="15"/>
      <c r="BA71" s="15">
        <v>124.33333333333331</v>
      </c>
      <c r="BB71" s="15"/>
      <c r="BC71" s="15">
        <v>6.0960000000000001</v>
      </c>
      <c r="BD71" s="15">
        <v>12.8935</v>
      </c>
      <c r="BE71" s="15">
        <v>6.7970000000000006</v>
      </c>
      <c r="BF71" s="45">
        <v>0.58199999999999996</v>
      </c>
      <c r="BH71" s="1">
        <v>40</v>
      </c>
    </row>
    <row r="72" spans="1:136" s="8" customFormat="1" ht="15">
      <c r="A72">
        <v>67</v>
      </c>
      <c r="B72">
        <v>32</v>
      </c>
      <c r="C72" t="s">
        <v>672</v>
      </c>
      <c r="D72" t="s">
        <v>25</v>
      </c>
      <c r="E72" t="s">
        <v>36</v>
      </c>
      <c r="F72"/>
      <c r="G72">
        <v>0.5</v>
      </c>
      <c r="H72">
        <v>0.5</v>
      </c>
      <c r="I72">
        <v>4889</v>
      </c>
      <c r="J72">
        <v>9117</v>
      </c>
      <c r="K72"/>
      <c r="L72">
        <v>2953</v>
      </c>
      <c r="M72">
        <v>6.1929999999999996</v>
      </c>
      <c r="N72">
        <v>11.311999999999999</v>
      </c>
      <c r="O72">
        <v>5.1189999999999998</v>
      </c>
      <c r="P72"/>
      <c r="Q72">
        <v>0.40300000000000002</v>
      </c>
      <c r="R72">
        <v>1</v>
      </c>
      <c r="S72">
        <v>0</v>
      </c>
      <c r="T72">
        <v>0</v>
      </c>
      <c r="U72"/>
      <c r="V72">
        <v>0</v>
      </c>
      <c r="W72"/>
      <c r="X72"/>
      <c r="Y72" t="s">
        <v>55</v>
      </c>
      <c r="Z72" s="44">
        <v>0.43509259259259259</v>
      </c>
      <c r="AA72"/>
      <c r="AB72" s="47">
        <v>1</v>
      </c>
      <c r="AC72" s="15" t="s">
        <v>680</v>
      </c>
      <c r="AD72" s="15"/>
      <c r="AE72" s="15"/>
      <c r="AF72" s="15"/>
      <c r="AG72" s="15"/>
      <c r="AH72" s="15"/>
      <c r="AI72"/>
      <c r="AJ72">
        <v>2.613545816733077</v>
      </c>
      <c r="AK72"/>
      <c r="AL72" s="15">
        <v>109.48333333333333</v>
      </c>
      <c r="AM72"/>
      <c r="AN72"/>
      <c r="AO72"/>
      <c r="AP72"/>
      <c r="AQ72"/>
      <c r="AR72"/>
      <c r="AS72" s="15"/>
      <c r="AT72" s="15">
        <v>1.3174712417658081</v>
      </c>
      <c r="AU72" s="15"/>
      <c r="AV72" s="15">
        <v>107.08333333333331</v>
      </c>
      <c r="AW72" s="15"/>
      <c r="AX72" s="15"/>
      <c r="AY72" s="15">
        <v>0.98765432098764139</v>
      </c>
      <c r="AZ72" s="15"/>
      <c r="BA72" s="15">
        <v>82</v>
      </c>
      <c r="BB72" s="15"/>
      <c r="BC72" s="15">
        <v>6.2750000000000004</v>
      </c>
      <c r="BD72" s="15">
        <v>11.3605</v>
      </c>
      <c r="BE72" s="15">
        <v>5.0854999999999997</v>
      </c>
      <c r="BF72">
        <v>0.40500000000000003</v>
      </c>
      <c r="BG72"/>
      <c r="BH72" s="1">
        <v>41</v>
      </c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</row>
    <row r="73" spans="1:136" s="8" customFormat="1" ht="15">
      <c r="A73">
        <v>35</v>
      </c>
      <c r="B73">
        <v>19</v>
      </c>
      <c r="C73" t="s">
        <v>673</v>
      </c>
      <c r="D73" t="s">
        <v>25</v>
      </c>
      <c r="E73" t="s">
        <v>36</v>
      </c>
      <c r="F73"/>
      <c r="G73">
        <v>0.5</v>
      </c>
      <c r="H73">
        <v>0.5</v>
      </c>
      <c r="I73">
        <v>3977</v>
      </c>
      <c r="J73">
        <v>11465</v>
      </c>
      <c r="K73"/>
      <c r="L73">
        <v>4918</v>
      </c>
      <c r="M73">
        <v>5.0049999999999999</v>
      </c>
      <c r="N73">
        <v>14.15</v>
      </c>
      <c r="O73">
        <v>9.1449999999999996</v>
      </c>
      <c r="P73"/>
      <c r="Q73">
        <v>0.66</v>
      </c>
      <c r="R73">
        <v>1</v>
      </c>
      <c r="S73">
        <v>0</v>
      </c>
      <c r="T73">
        <v>0</v>
      </c>
      <c r="U73"/>
      <c r="V73">
        <v>0</v>
      </c>
      <c r="W73"/>
      <c r="X73"/>
      <c r="Y73" t="s">
        <v>55</v>
      </c>
      <c r="Z73" s="44">
        <v>0.84299768518518514</v>
      </c>
      <c r="AA73"/>
      <c r="AB73" s="47">
        <v>1</v>
      </c>
      <c r="AC73" s="15" t="s">
        <v>680</v>
      </c>
      <c r="AD73" s="15"/>
      <c r="AE73" s="15"/>
      <c r="AF73" s="15"/>
      <c r="AG73" s="15"/>
      <c r="AH73" s="15"/>
      <c r="AI73"/>
      <c r="AJ73"/>
      <c r="AK73"/>
      <c r="AL73" s="15">
        <v>73.966666666666654</v>
      </c>
      <c r="AM73"/>
      <c r="AN73"/>
      <c r="AO73"/>
      <c r="AP73"/>
      <c r="AQ73"/>
      <c r="AR73"/>
      <c r="AS73" s="15"/>
      <c r="AT73" s="15"/>
      <c r="AU73" s="15"/>
      <c r="AV73" s="15">
        <v>139.86666666666667</v>
      </c>
      <c r="AW73" s="15"/>
      <c r="AX73" s="15"/>
      <c r="AY73" s="15"/>
      <c r="AZ73" s="15"/>
      <c r="BA73" s="15">
        <v>118.66666666666667</v>
      </c>
      <c r="BB73" s="15"/>
      <c r="BC73" s="15"/>
      <c r="BD73" s="15"/>
      <c r="BE73" s="15"/>
      <c r="BF73"/>
      <c r="BG73"/>
      <c r="BH73" s="1">
        <v>42</v>
      </c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</row>
    <row r="74" spans="1:136" s="8" customFormat="1" ht="15">
      <c r="A74">
        <v>68</v>
      </c>
      <c r="B74">
        <v>32</v>
      </c>
      <c r="C74" t="s">
        <v>674</v>
      </c>
      <c r="D74" t="s">
        <v>25</v>
      </c>
      <c r="E74" t="s">
        <v>36</v>
      </c>
      <c r="F74"/>
      <c r="G74">
        <v>0.5</v>
      </c>
      <c r="H74">
        <v>0.5</v>
      </c>
      <c r="I74">
        <v>4771</v>
      </c>
      <c r="J74">
        <v>9334</v>
      </c>
      <c r="K74"/>
      <c r="L74">
        <v>3201</v>
      </c>
      <c r="M74">
        <v>6.04</v>
      </c>
      <c r="N74">
        <v>11.577</v>
      </c>
      <c r="O74">
        <v>5.5369999999999999</v>
      </c>
      <c r="P74"/>
      <c r="Q74">
        <v>0.435</v>
      </c>
      <c r="R74">
        <v>1</v>
      </c>
      <c r="S74">
        <v>0</v>
      </c>
      <c r="T74">
        <v>0</v>
      </c>
      <c r="U74"/>
      <c r="V74">
        <v>0</v>
      </c>
      <c r="W74"/>
      <c r="X74"/>
      <c r="Y74" t="s">
        <v>56</v>
      </c>
      <c r="Z74" s="44">
        <v>0.11122685185185184</v>
      </c>
      <c r="AA74"/>
      <c r="AB74" s="47">
        <v>1</v>
      </c>
      <c r="AC74" s="15" t="s">
        <v>680</v>
      </c>
      <c r="AD74" s="15"/>
      <c r="AE74" s="15"/>
      <c r="AF74" s="15"/>
      <c r="AG74" s="15"/>
      <c r="AH74" s="15"/>
      <c r="AI74"/>
      <c r="AJ74"/>
      <c r="AK74"/>
      <c r="AL74" s="15">
        <v>108.96666666666668</v>
      </c>
      <c r="AM74"/>
      <c r="AN74"/>
      <c r="AO74"/>
      <c r="AP74"/>
      <c r="AQ74"/>
      <c r="AR74"/>
      <c r="AS74" s="15"/>
      <c r="AT74" s="15"/>
      <c r="AU74" s="15"/>
      <c r="AV74" s="15">
        <v>106.60000000000002</v>
      </c>
      <c r="AW74" s="15"/>
      <c r="AX74" s="15"/>
      <c r="AY74" s="15"/>
      <c r="AZ74" s="15"/>
      <c r="BA74" s="15">
        <v>98.333333333333329</v>
      </c>
      <c r="BB74" s="15"/>
      <c r="BC74" s="15"/>
      <c r="BD74" s="15"/>
      <c r="BE74" s="15"/>
      <c r="BF74"/>
      <c r="BG74"/>
      <c r="BH74" s="1">
        <v>43</v>
      </c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</row>
    <row r="75" spans="1:136" s="8" customFormat="1" ht="15">
      <c r="A75">
        <v>35</v>
      </c>
      <c r="B75">
        <v>19</v>
      </c>
      <c r="C75" t="s">
        <v>675</v>
      </c>
      <c r="D75" t="s">
        <v>25</v>
      </c>
      <c r="E75" t="s">
        <v>36</v>
      </c>
      <c r="F75"/>
      <c r="G75">
        <v>0.5</v>
      </c>
      <c r="H75">
        <v>0.5</v>
      </c>
      <c r="I75">
        <v>6221</v>
      </c>
      <c r="J75">
        <v>12015</v>
      </c>
      <c r="K75"/>
      <c r="L75">
        <v>9462</v>
      </c>
      <c r="M75">
        <v>7.931</v>
      </c>
      <c r="N75">
        <v>14.805999999999999</v>
      </c>
      <c r="O75">
        <v>6.875</v>
      </c>
      <c r="P75"/>
      <c r="Q75">
        <v>1.2470000000000001</v>
      </c>
      <c r="R75">
        <v>1</v>
      </c>
      <c r="S75">
        <v>0</v>
      </c>
      <c r="T75">
        <v>0</v>
      </c>
      <c r="U75"/>
      <c r="V75">
        <v>0</v>
      </c>
      <c r="W75"/>
      <c r="X75"/>
      <c r="Y75" t="s">
        <v>56</v>
      </c>
      <c r="Z75" s="44">
        <v>0.69982638888888893</v>
      </c>
      <c r="AA75"/>
      <c r="AB75" s="47">
        <v>1</v>
      </c>
      <c r="AC75" s="15" t="s">
        <v>680</v>
      </c>
      <c r="AD75" s="15"/>
      <c r="AE75" s="15"/>
      <c r="AF75" s="15"/>
      <c r="AG75" s="15"/>
      <c r="AH75" s="15"/>
      <c r="AI75"/>
      <c r="AJ75"/>
      <c r="AK75"/>
      <c r="AL75" s="15">
        <v>49.633333333333326</v>
      </c>
      <c r="AM75"/>
      <c r="AN75"/>
      <c r="AO75"/>
      <c r="AP75"/>
      <c r="AQ75"/>
      <c r="AR75"/>
      <c r="AS75" s="15"/>
      <c r="AT75" s="15"/>
      <c r="AU75" s="15"/>
      <c r="AV75" s="15">
        <v>110.5</v>
      </c>
      <c r="AW75" s="15"/>
      <c r="AX75" s="15"/>
      <c r="AY75" s="15"/>
      <c r="AZ75" s="15"/>
      <c r="BA75" s="15">
        <v>118.33333333333339</v>
      </c>
      <c r="BB75" s="15"/>
      <c r="BC75" s="15"/>
      <c r="BD75" s="15"/>
      <c r="BE75" s="15"/>
      <c r="BF75"/>
      <c r="BG75"/>
      <c r="BH75" s="1">
        <v>44</v>
      </c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</row>
    <row r="76" spans="1:136" s="8" customFormat="1" ht="15">
      <c r="A76">
        <v>56</v>
      </c>
      <c r="B76">
        <v>32</v>
      </c>
      <c r="C76" t="s">
        <v>676</v>
      </c>
      <c r="D76" t="s">
        <v>25</v>
      </c>
      <c r="E76" t="s">
        <v>36</v>
      </c>
      <c r="F76"/>
      <c r="G76">
        <v>0.5</v>
      </c>
      <c r="H76">
        <v>0.5</v>
      </c>
      <c r="I76">
        <v>5462</v>
      </c>
      <c r="J76">
        <v>9935</v>
      </c>
      <c r="K76"/>
      <c r="L76">
        <v>4019</v>
      </c>
      <c r="M76">
        <v>6.9409999999999998</v>
      </c>
      <c r="N76">
        <v>12.308</v>
      </c>
      <c r="O76">
        <v>5.367</v>
      </c>
      <c r="P76"/>
      <c r="Q76">
        <v>0.54300000000000004</v>
      </c>
      <c r="R76">
        <v>1</v>
      </c>
      <c r="S76">
        <v>0</v>
      </c>
      <c r="T76">
        <v>0</v>
      </c>
      <c r="U76"/>
      <c r="V76">
        <v>0</v>
      </c>
      <c r="W76"/>
      <c r="X76"/>
      <c r="Y76" t="s">
        <v>56</v>
      </c>
      <c r="Z76" s="44">
        <v>0.8678703703703704</v>
      </c>
      <c r="AA76"/>
      <c r="AB76" s="47">
        <v>1</v>
      </c>
      <c r="AC76" s="15" t="s">
        <v>680</v>
      </c>
      <c r="AD76" s="15"/>
      <c r="AE76" s="15"/>
      <c r="AF76" s="15"/>
      <c r="AG76" s="15"/>
      <c r="AH76" s="15"/>
      <c r="AI76"/>
      <c r="AJ76"/>
      <c r="AK76"/>
      <c r="AL76" s="15">
        <v>101.80000000000001</v>
      </c>
      <c r="AM76"/>
      <c r="AN76"/>
      <c r="AO76"/>
      <c r="AP76"/>
      <c r="AQ76"/>
      <c r="AR76"/>
      <c r="AS76" s="15"/>
      <c r="AT76" s="15"/>
      <c r="AU76" s="15"/>
      <c r="AV76" s="15">
        <v>119.66666666666669</v>
      </c>
      <c r="AW76" s="15"/>
      <c r="AX76" s="15"/>
      <c r="AY76" s="15"/>
      <c r="AZ76" s="15"/>
      <c r="BA76" s="15">
        <v>108.6666666666667</v>
      </c>
      <c r="BB76" s="15"/>
      <c r="BC76" s="15"/>
      <c r="BD76" s="15"/>
      <c r="BE76" s="15"/>
      <c r="BF76"/>
      <c r="BG76"/>
      <c r="BH76" s="1">
        <v>45</v>
      </c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</row>
    <row r="77" spans="1:136" s="8" customFormat="1" ht="15">
      <c r="A77">
        <v>34</v>
      </c>
      <c r="B77">
        <v>19</v>
      </c>
      <c r="C77" t="s">
        <v>681</v>
      </c>
      <c r="D77" t="s">
        <v>25</v>
      </c>
      <c r="E77" t="s">
        <v>36</v>
      </c>
      <c r="F77"/>
      <c r="G77">
        <v>0.5</v>
      </c>
      <c r="H77">
        <v>0.5</v>
      </c>
      <c r="I77">
        <v>5013</v>
      </c>
      <c r="J77">
        <v>9112</v>
      </c>
      <c r="K77"/>
      <c r="L77">
        <v>2734</v>
      </c>
      <c r="M77">
        <v>6.3550000000000004</v>
      </c>
      <c r="N77">
        <v>11.305999999999999</v>
      </c>
      <c r="O77">
        <v>4.9509999999999996</v>
      </c>
      <c r="P77"/>
      <c r="Q77">
        <v>0.374</v>
      </c>
      <c r="R77">
        <v>1</v>
      </c>
      <c r="S77">
        <v>0</v>
      </c>
      <c r="T77">
        <v>0</v>
      </c>
      <c r="U77"/>
      <c r="V77">
        <v>0</v>
      </c>
      <c r="W77"/>
      <c r="X77"/>
      <c r="Y77" t="s">
        <v>57</v>
      </c>
      <c r="Z77" s="44">
        <v>0.7260416666666667</v>
      </c>
      <c r="AA77"/>
      <c r="AB77" s="47">
        <v>1</v>
      </c>
      <c r="AC77" s="15" t="s">
        <v>680</v>
      </c>
      <c r="AD77" s="15"/>
      <c r="AE77" s="15"/>
      <c r="AF77" s="15"/>
      <c r="AG77" s="15"/>
      <c r="AH77" s="15"/>
      <c r="AI77"/>
      <c r="AJ77">
        <v>3.1476235442251622E-2</v>
      </c>
      <c r="AK77"/>
      <c r="AL77" s="15">
        <v>111.83333333333333</v>
      </c>
      <c r="AM77"/>
      <c r="AN77"/>
      <c r="AO77"/>
      <c r="AP77"/>
      <c r="AQ77"/>
      <c r="AR77"/>
      <c r="AS77" s="15"/>
      <c r="AT77" s="15">
        <v>3.3756949960286105</v>
      </c>
      <c r="AU77" s="15"/>
      <c r="AV77" s="15">
        <v>78.966666666666654</v>
      </c>
      <c r="AW77" s="15"/>
      <c r="AX77" s="15"/>
      <c r="AY77" s="15">
        <v>1.8543046357615911</v>
      </c>
      <c r="AZ77" s="15"/>
      <c r="BA77" s="15">
        <v>80.5</v>
      </c>
      <c r="BB77" s="15"/>
      <c r="BC77" s="15">
        <v>6.3540000000000001</v>
      </c>
      <c r="BD77" s="15">
        <v>11.3895</v>
      </c>
      <c r="BE77" s="15">
        <v>5.0359999999999996</v>
      </c>
      <c r="BF77">
        <v>0.3775</v>
      </c>
      <c r="BG77"/>
      <c r="BH77" s="1">
        <v>46</v>
      </c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</row>
    <row r="78" spans="1:136" s="8" customFormat="1" ht="15">
      <c r="A78">
        <v>67</v>
      </c>
      <c r="B78">
        <v>32</v>
      </c>
      <c r="C78" t="s">
        <v>682</v>
      </c>
      <c r="D78" t="s">
        <v>25</v>
      </c>
      <c r="E78" t="s">
        <v>36</v>
      </c>
      <c r="F78"/>
      <c r="G78">
        <v>0.5</v>
      </c>
      <c r="H78">
        <v>0.5</v>
      </c>
      <c r="I78">
        <v>4452</v>
      </c>
      <c r="J78">
        <v>9022</v>
      </c>
      <c r="K78"/>
      <c r="L78">
        <v>2948</v>
      </c>
      <c r="M78">
        <v>5.6239999999999997</v>
      </c>
      <c r="N78">
        <v>11.196</v>
      </c>
      <c r="O78">
        <v>5.5730000000000004</v>
      </c>
      <c r="P78"/>
      <c r="Q78">
        <v>0.40200000000000002</v>
      </c>
      <c r="R78">
        <v>1</v>
      </c>
      <c r="S78">
        <v>0</v>
      </c>
      <c r="T78">
        <v>0</v>
      </c>
      <c r="U78"/>
      <c r="V78">
        <v>0</v>
      </c>
      <c r="W78"/>
      <c r="X78"/>
      <c r="Y78" t="s">
        <v>57</v>
      </c>
      <c r="Z78" s="44">
        <v>0.9940972222222223</v>
      </c>
      <c r="AA78"/>
      <c r="AB78" s="47">
        <v>1</v>
      </c>
      <c r="AC78" s="15" t="s">
        <v>680</v>
      </c>
      <c r="AD78" s="15"/>
      <c r="AE78" s="15"/>
      <c r="AF78" s="15"/>
      <c r="AG78" s="15"/>
      <c r="AH78" s="15"/>
      <c r="AI78"/>
      <c r="AJ78">
        <v>1.8121467659459942</v>
      </c>
      <c r="AK78"/>
      <c r="AL78" s="15">
        <v>97.783333333333317</v>
      </c>
      <c r="AM78"/>
      <c r="AN78"/>
      <c r="AO78"/>
      <c r="AP78"/>
      <c r="AQ78"/>
      <c r="AR78"/>
      <c r="AS78" s="15"/>
      <c r="AT78" s="15">
        <v>1.2482168330955667</v>
      </c>
      <c r="AU78" s="15"/>
      <c r="AV78" s="15">
        <v>117.10000000000002</v>
      </c>
      <c r="AW78" s="15"/>
      <c r="AX78" s="15"/>
      <c r="AY78" s="15">
        <v>1.5037593984962419</v>
      </c>
      <c r="AZ78" s="15"/>
      <c r="BA78" s="15">
        <v>94.333333333333343</v>
      </c>
      <c r="BB78" s="15"/>
      <c r="BC78" s="15">
        <v>5.5734999999999992</v>
      </c>
      <c r="BD78" s="15">
        <v>11.180499999999999</v>
      </c>
      <c r="BE78" s="15">
        <v>5.6080000000000005</v>
      </c>
      <c r="BF78">
        <v>0.39900000000000002</v>
      </c>
      <c r="BG78"/>
      <c r="BH78" s="1">
        <v>47</v>
      </c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</row>
    <row r="79" spans="1:136" s="8" customFormat="1" ht="15">
      <c r="A79">
        <v>21</v>
      </c>
      <c r="B79">
        <v>18</v>
      </c>
      <c r="C79" t="s">
        <v>683</v>
      </c>
      <c r="D79" t="s">
        <v>25</v>
      </c>
      <c r="E79" t="s">
        <v>36</v>
      </c>
      <c r="F79"/>
      <c r="G79">
        <v>0.5</v>
      </c>
      <c r="H79">
        <v>0.5</v>
      </c>
      <c r="I79">
        <v>5094</v>
      </c>
      <c r="J79">
        <v>9627</v>
      </c>
      <c r="K79"/>
      <c r="L79">
        <v>3130</v>
      </c>
      <c r="M79">
        <v>6.4610000000000003</v>
      </c>
      <c r="N79">
        <v>11.933</v>
      </c>
      <c r="O79">
        <v>5.4720000000000004</v>
      </c>
      <c r="P79"/>
      <c r="Q79">
        <v>0.42599999999999999</v>
      </c>
      <c r="R79">
        <v>1</v>
      </c>
      <c r="S79">
        <v>0</v>
      </c>
      <c r="T79">
        <v>0</v>
      </c>
      <c r="U79"/>
      <c r="V79">
        <v>0</v>
      </c>
      <c r="W79"/>
      <c r="X79"/>
      <c r="Y79" t="s">
        <v>58</v>
      </c>
      <c r="Z79" s="44">
        <v>0.8731944444444445</v>
      </c>
      <c r="AA79"/>
      <c r="AB79" s="47">
        <v>1</v>
      </c>
      <c r="AC79" s="15" t="s">
        <v>680</v>
      </c>
      <c r="AD79" s="15"/>
      <c r="AE79" s="15"/>
      <c r="AF79" s="15"/>
      <c r="AG79" s="15"/>
      <c r="AH79" s="15"/>
      <c r="AI79"/>
      <c r="AJ79">
        <v>15.60023358638526</v>
      </c>
      <c r="AK79"/>
      <c r="AL79" s="15">
        <v>85.28333333333336</v>
      </c>
      <c r="AM79"/>
      <c r="AN79"/>
      <c r="AO79"/>
      <c r="AP79"/>
      <c r="AQ79"/>
      <c r="AR79"/>
      <c r="AS79" s="15"/>
      <c r="AT79" s="15">
        <v>15.742065830457101</v>
      </c>
      <c r="AU79" s="15"/>
      <c r="AV79" s="15">
        <v>133.86666666666667</v>
      </c>
      <c r="AW79" s="15"/>
      <c r="AX79" s="15"/>
      <c r="AY79" s="15">
        <v>1.180637544273909</v>
      </c>
      <c r="AZ79" s="15"/>
      <c r="BA79" s="15">
        <v>101.66666666666667</v>
      </c>
      <c r="BB79" s="15"/>
      <c r="BC79" s="15">
        <v>5.9935</v>
      </c>
      <c r="BD79" s="15">
        <v>11.933499999999999</v>
      </c>
      <c r="BE79" s="15">
        <v>5.9395000000000007</v>
      </c>
      <c r="BF79">
        <v>0.42349999999999999</v>
      </c>
      <c r="BG79"/>
      <c r="BH79" s="1">
        <v>48</v>
      </c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</row>
    <row r="80" spans="1:136" s="8" customFormat="1" ht="15">
      <c r="A80">
        <v>54</v>
      </c>
      <c r="B80">
        <v>31</v>
      </c>
      <c r="C80" t="s">
        <v>684</v>
      </c>
      <c r="D80" t="s">
        <v>25</v>
      </c>
      <c r="E80" t="s">
        <v>36</v>
      </c>
      <c r="F80"/>
      <c r="G80">
        <v>0.5</v>
      </c>
      <c r="H80">
        <v>0.5</v>
      </c>
      <c r="I80">
        <v>4854</v>
      </c>
      <c r="J80">
        <v>9818</v>
      </c>
      <c r="K80"/>
      <c r="L80">
        <v>3543</v>
      </c>
      <c r="M80">
        <v>6.1479999999999997</v>
      </c>
      <c r="N80">
        <v>12.164999999999999</v>
      </c>
      <c r="O80">
        <v>6.0170000000000003</v>
      </c>
      <c r="P80"/>
      <c r="Q80">
        <v>0.48</v>
      </c>
      <c r="R80">
        <v>1</v>
      </c>
      <c r="S80">
        <v>0</v>
      </c>
      <c r="T80">
        <v>0</v>
      </c>
      <c r="U80"/>
      <c r="V80">
        <v>0</v>
      </c>
      <c r="W80"/>
      <c r="X80"/>
      <c r="Y80" t="s">
        <v>59</v>
      </c>
      <c r="Z80" s="44">
        <v>0.14104166666666665</v>
      </c>
      <c r="AA80"/>
      <c r="AB80" s="47">
        <v>1</v>
      </c>
      <c r="AC80" s="15" t="s">
        <v>680</v>
      </c>
      <c r="AD80" s="15"/>
      <c r="AE80" s="15"/>
      <c r="AF80" s="15"/>
      <c r="AG80" s="15"/>
      <c r="AH80" s="15"/>
      <c r="AI80"/>
      <c r="AJ80">
        <v>0.47058823529411631</v>
      </c>
      <c r="AK80"/>
      <c r="AL80" s="15">
        <v>101.38333333333333</v>
      </c>
      <c r="AM80"/>
      <c r="AN80"/>
      <c r="AO80"/>
      <c r="AP80"/>
      <c r="AQ80"/>
      <c r="AR80"/>
      <c r="AS80" s="15"/>
      <c r="AT80" s="15">
        <v>1.3047842087654784</v>
      </c>
      <c r="AU80" s="15"/>
      <c r="AV80" s="15">
        <v>124.56666666666665</v>
      </c>
      <c r="AW80" s="15"/>
      <c r="AX80" s="15"/>
      <c r="AY80" s="15">
        <v>0.62305295950155826</v>
      </c>
      <c r="AZ80" s="15"/>
      <c r="BA80" s="15">
        <v>122.16666666666667</v>
      </c>
      <c r="BB80" s="15"/>
      <c r="BC80" s="15">
        <v>6.1624999999999996</v>
      </c>
      <c r="BD80" s="15">
        <v>12.14</v>
      </c>
      <c r="BE80" s="15">
        <v>5.9779999999999998</v>
      </c>
      <c r="BF80">
        <v>0.48149999999999998</v>
      </c>
      <c r="BG80"/>
      <c r="BH80" s="1">
        <v>49</v>
      </c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</row>
    <row r="81" spans="1:136" s="8" customFormat="1" ht="15">
      <c r="A81">
        <v>32</v>
      </c>
      <c r="B81">
        <v>18</v>
      </c>
      <c r="C81" t="s">
        <v>685</v>
      </c>
      <c r="D81" t="s">
        <v>25</v>
      </c>
      <c r="E81" t="s">
        <v>36</v>
      </c>
      <c r="F81"/>
      <c r="G81">
        <v>0.5</v>
      </c>
      <c r="H81">
        <v>0.5</v>
      </c>
      <c r="I81">
        <v>4852</v>
      </c>
      <c r="J81">
        <v>10200</v>
      </c>
      <c r="K81"/>
      <c r="L81">
        <v>3346</v>
      </c>
      <c r="M81">
        <v>6.1449999999999996</v>
      </c>
      <c r="N81">
        <v>12.628</v>
      </c>
      <c r="O81">
        <v>6.4829999999999997</v>
      </c>
      <c r="P81"/>
      <c r="Q81">
        <v>0.45400000000000001</v>
      </c>
      <c r="R81">
        <v>1</v>
      </c>
      <c r="S81">
        <v>0</v>
      </c>
      <c r="T81">
        <v>0</v>
      </c>
      <c r="U81"/>
      <c r="V81">
        <v>0</v>
      </c>
      <c r="W81"/>
      <c r="X81"/>
      <c r="Y81" t="s">
        <v>60</v>
      </c>
      <c r="Z81" s="44">
        <v>0.70072916666666663</v>
      </c>
      <c r="AA81"/>
      <c r="AB81" s="47">
        <v>1</v>
      </c>
      <c r="AC81" s="15" t="s">
        <v>680</v>
      </c>
      <c r="AD81" s="15"/>
      <c r="AE81" s="15"/>
      <c r="AF81" s="15"/>
      <c r="AG81" s="15"/>
      <c r="AH81" s="15"/>
      <c r="AI81"/>
      <c r="AJ81">
        <v>3.7804675841485618</v>
      </c>
      <c r="AK81"/>
      <c r="AL81" s="15">
        <v>113.51976666666664</v>
      </c>
      <c r="AM81"/>
      <c r="AN81"/>
      <c r="AO81"/>
      <c r="AP81"/>
      <c r="AQ81"/>
      <c r="AR81"/>
      <c r="AS81" s="15"/>
      <c r="AT81" s="15">
        <v>4.5917159763313524</v>
      </c>
      <c r="AU81" s="15"/>
      <c r="AV81" s="15">
        <v>114.81708333333333</v>
      </c>
      <c r="AW81" s="15"/>
      <c r="AX81" s="15"/>
      <c r="AY81" s="15">
        <v>9.9421965317919181</v>
      </c>
      <c r="AZ81" s="15"/>
      <c r="BA81" s="15">
        <v>98.599166666666662</v>
      </c>
      <c r="BB81" s="15"/>
      <c r="BC81" s="15"/>
      <c r="BD81" s="15"/>
      <c r="BE81" s="15"/>
      <c r="BF81"/>
      <c r="BG81"/>
      <c r="BH81" s="1">
        <v>50</v>
      </c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</row>
    <row r="82" spans="1:136" s="8" customFormat="1" ht="15">
      <c r="A82">
        <v>32</v>
      </c>
      <c r="B82">
        <v>18</v>
      </c>
      <c r="C82" t="s">
        <v>686</v>
      </c>
      <c r="D82" t="s">
        <v>25</v>
      </c>
      <c r="E82" t="s">
        <v>61</v>
      </c>
      <c r="F82"/>
      <c r="G82">
        <v>0.3</v>
      </c>
      <c r="H82">
        <v>0.3</v>
      </c>
      <c r="I82">
        <v>1598</v>
      </c>
      <c r="J82">
        <v>6954</v>
      </c>
      <c r="K82"/>
      <c r="L82">
        <v>2596</v>
      </c>
      <c r="M82">
        <v>6.7510000000000003</v>
      </c>
      <c r="N82">
        <v>11.593999999999999</v>
      </c>
      <c r="O82">
        <v>4.843</v>
      </c>
      <c r="P82"/>
      <c r="Q82">
        <v>0.45100000000000001</v>
      </c>
      <c r="R82">
        <v>1</v>
      </c>
      <c r="S82">
        <v>0</v>
      </c>
      <c r="T82">
        <v>0</v>
      </c>
      <c r="U82"/>
      <c r="V82">
        <v>0</v>
      </c>
      <c r="W82"/>
      <c r="X82"/>
      <c r="Y82" t="s">
        <v>64</v>
      </c>
      <c r="Z82" s="44">
        <v>0.75646990740740738</v>
      </c>
      <c r="AA82"/>
      <c r="AB82" s="47">
        <v>1</v>
      </c>
      <c r="AC82" s="15"/>
      <c r="AD82" s="15"/>
      <c r="AE82" s="15"/>
      <c r="AF82" s="15"/>
      <c r="AG82" s="15"/>
      <c r="AH82" s="15"/>
      <c r="AI82"/>
      <c r="AJ82">
        <v>0.95820741505121987</v>
      </c>
      <c r="AK82"/>
      <c r="AL82" s="15">
        <v>103.64501666666666</v>
      </c>
      <c r="AM82"/>
      <c r="AN82"/>
      <c r="AO82"/>
      <c r="AP82"/>
      <c r="AQ82"/>
      <c r="AR82"/>
      <c r="AS82" s="15"/>
      <c r="AT82" s="15">
        <v>4.0231700895207965</v>
      </c>
      <c r="AU82" s="15"/>
      <c r="AV82" s="15">
        <v>107.65808333333334</v>
      </c>
      <c r="AW82" s="15"/>
      <c r="AX82" s="15"/>
      <c r="AY82" s="15">
        <v>1.1148272017837244</v>
      </c>
      <c r="AZ82" s="15"/>
      <c r="BA82" s="15">
        <v>91.115166666666667</v>
      </c>
      <c r="BB82" s="15"/>
      <c r="BC82" s="15">
        <v>6.7835000000000001</v>
      </c>
      <c r="BD82" s="15">
        <v>11.530999999999999</v>
      </c>
      <c r="BE82" s="15">
        <v>4.7475000000000005</v>
      </c>
      <c r="BF82">
        <v>0.44850000000000001</v>
      </c>
      <c r="BG82"/>
      <c r="BH82" s="1">
        <v>51</v>
      </c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</row>
    <row r="83" spans="1:136" s="8" customFormat="1" ht="15">
      <c r="A83">
        <v>65</v>
      </c>
      <c r="B83">
        <v>31</v>
      </c>
      <c r="C83" t="s">
        <v>687</v>
      </c>
      <c r="D83" t="s">
        <v>25</v>
      </c>
      <c r="E83" t="s">
        <v>61</v>
      </c>
      <c r="F83"/>
      <c r="G83">
        <v>0.3</v>
      </c>
      <c r="H83">
        <v>0.3</v>
      </c>
      <c r="I83">
        <v>2247</v>
      </c>
      <c r="J83">
        <v>9162</v>
      </c>
      <c r="K83"/>
      <c r="L83">
        <v>15017</v>
      </c>
      <c r="M83">
        <v>9.4860000000000007</v>
      </c>
      <c r="N83">
        <v>15.318</v>
      </c>
      <c r="O83">
        <v>5.8319999999999999</v>
      </c>
      <c r="P83"/>
      <c r="Q83">
        <v>2.4060000000000001</v>
      </c>
      <c r="R83">
        <v>1</v>
      </c>
      <c r="S83">
        <v>0</v>
      </c>
      <c r="T83">
        <v>0</v>
      </c>
      <c r="U83"/>
      <c r="V83">
        <v>0</v>
      </c>
      <c r="W83"/>
      <c r="X83"/>
      <c r="Y83" t="s">
        <v>65</v>
      </c>
      <c r="Z83" s="44">
        <v>1.8379629629629628E-2</v>
      </c>
      <c r="AA83"/>
      <c r="AB83" s="47">
        <v>1</v>
      </c>
      <c r="AC83" s="15"/>
      <c r="AD83" s="15"/>
      <c r="AE83" s="15"/>
      <c r="AF83" s="15"/>
      <c r="AG83" s="15"/>
      <c r="AH83" s="15"/>
      <c r="AI83"/>
      <c r="AJ83">
        <v>0.28503562945369249</v>
      </c>
      <c r="AK83"/>
      <c r="AL83" s="15">
        <v>123.93058333333332</v>
      </c>
      <c r="AM83"/>
      <c r="AN83"/>
      <c r="AO83"/>
      <c r="AP83"/>
      <c r="AQ83"/>
      <c r="AR83"/>
      <c r="AS83" s="15"/>
      <c r="AT83" s="15">
        <v>1.057479106259599</v>
      </c>
      <c r="AU83" s="15"/>
      <c r="AV83" s="15">
        <v>106.95296666666667</v>
      </c>
      <c r="AW83" s="15"/>
      <c r="AX83" s="15"/>
      <c r="AY83" s="15">
        <v>0.8278145695364244</v>
      </c>
      <c r="AZ83" s="15"/>
      <c r="BA83" s="15">
        <v>74.416000000000025</v>
      </c>
      <c r="BB83" s="15"/>
      <c r="BC83" s="15">
        <v>9.4725000000000001</v>
      </c>
      <c r="BD83" s="15">
        <v>15.3355</v>
      </c>
      <c r="BE83" s="15">
        <v>5.8629999999999995</v>
      </c>
      <c r="BF83">
        <v>2.4160000000000004</v>
      </c>
      <c r="BG83"/>
      <c r="BH83" s="1">
        <v>52</v>
      </c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</row>
    <row r="84" spans="1:136" s="8" customFormat="1" ht="15">
      <c r="A84">
        <v>32</v>
      </c>
      <c r="B84">
        <v>18</v>
      </c>
      <c r="C84" t="s">
        <v>688</v>
      </c>
      <c r="D84" t="s">
        <v>25</v>
      </c>
      <c r="E84" t="s">
        <v>61</v>
      </c>
      <c r="F84"/>
      <c r="G84">
        <v>0.3</v>
      </c>
      <c r="H84">
        <v>0.3</v>
      </c>
      <c r="I84">
        <v>1828</v>
      </c>
      <c r="J84">
        <v>6799</v>
      </c>
      <c r="K84"/>
      <c r="L84">
        <v>2818</v>
      </c>
      <c r="M84">
        <v>7.718</v>
      </c>
      <c r="N84">
        <v>11.334</v>
      </c>
      <c r="O84">
        <v>3.6160000000000001</v>
      </c>
      <c r="P84"/>
      <c r="Q84">
        <v>0.48899999999999999</v>
      </c>
      <c r="R84">
        <v>1</v>
      </c>
      <c r="S84">
        <v>0</v>
      </c>
      <c r="T84">
        <v>0</v>
      </c>
      <c r="U84"/>
      <c r="V84">
        <v>0</v>
      </c>
      <c r="W84"/>
      <c r="X84"/>
      <c r="Y84" t="s">
        <v>65</v>
      </c>
      <c r="Z84" s="44">
        <v>0.68916666666666659</v>
      </c>
      <c r="AA84"/>
      <c r="AB84" s="47">
        <v>1</v>
      </c>
      <c r="AC84" s="15"/>
      <c r="AD84" s="15"/>
      <c r="AE84" s="15"/>
      <c r="AF84" s="15"/>
      <c r="AG84" s="15"/>
      <c r="AH84" s="15"/>
      <c r="AI84"/>
      <c r="AJ84">
        <v>2.6591664535924338</v>
      </c>
      <c r="AK84"/>
      <c r="AL84" s="15">
        <v>127.79886666666668</v>
      </c>
      <c r="AM84"/>
      <c r="AN84"/>
      <c r="AO84"/>
      <c r="AP84"/>
      <c r="AQ84"/>
      <c r="AR84"/>
      <c r="AS84" s="15"/>
      <c r="AT84" s="15">
        <v>3.0320044918585087</v>
      </c>
      <c r="AU84" s="15"/>
      <c r="AV84" s="15">
        <v>84.072866666666656</v>
      </c>
      <c r="AW84" s="15"/>
      <c r="AX84" s="15"/>
      <c r="AY84" s="15">
        <v>1.6227180527383382</v>
      </c>
      <c r="AZ84" s="15"/>
      <c r="BA84" s="15">
        <v>86.992999999999995</v>
      </c>
      <c r="BB84" s="15"/>
      <c r="BC84" s="15">
        <v>7.8220000000000001</v>
      </c>
      <c r="BD84" s="15">
        <v>11.384</v>
      </c>
      <c r="BE84" s="15">
        <v>3.5620000000000003</v>
      </c>
      <c r="BF84">
        <v>0.49299999999999999</v>
      </c>
      <c r="BG84"/>
      <c r="BH84" s="1">
        <v>53</v>
      </c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</row>
    <row r="85" spans="1:136" s="8" customFormat="1" ht="15">
      <c r="A85">
        <v>65</v>
      </c>
      <c r="B85">
        <v>31</v>
      </c>
      <c r="C85" t="s">
        <v>689</v>
      </c>
      <c r="D85" t="s">
        <v>25</v>
      </c>
      <c r="E85" t="s">
        <v>61</v>
      </c>
      <c r="F85"/>
      <c r="G85">
        <v>0.3</v>
      </c>
      <c r="H85">
        <v>0.3</v>
      </c>
      <c r="I85">
        <v>2474</v>
      </c>
      <c r="J85">
        <v>9325</v>
      </c>
      <c r="K85"/>
      <c r="L85">
        <v>8420</v>
      </c>
      <c r="M85">
        <v>10.448</v>
      </c>
      <c r="N85">
        <v>15.593999999999999</v>
      </c>
      <c r="O85">
        <v>5.1459999999999999</v>
      </c>
      <c r="P85"/>
      <c r="Q85">
        <v>1.409</v>
      </c>
      <c r="R85">
        <v>1</v>
      </c>
      <c r="S85">
        <v>0</v>
      </c>
      <c r="T85">
        <v>0</v>
      </c>
      <c r="U85"/>
      <c r="V85">
        <v>0</v>
      </c>
      <c r="W85"/>
      <c r="X85"/>
      <c r="Y85" t="s">
        <v>65</v>
      </c>
      <c r="Z85" s="44">
        <v>0.94913194444444438</v>
      </c>
      <c r="AA85"/>
      <c r="AB85" s="47">
        <v>1</v>
      </c>
      <c r="AC85" s="15"/>
      <c r="AD85" s="15"/>
      <c r="AE85" s="15"/>
      <c r="AF85" s="15"/>
      <c r="AG85" s="15"/>
      <c r="AH85" s="15"/>
      <c r="AI85"/>
      <c r="AJ85">
        <v>0.91463414634146423</v>
      </c>
      <c r="AK85"/>
      <c r="AL85" s="15">
        <v>137.93293333333335</v>
      </c>
      <c r="AM85"/>
      <c r="AN85"/>
      <c r="AO85"/>
      <c r="AP85"/>
      <c r="AQ85"/>
      <c r="AR85"/>
      <c r="AS85" s="15"/>
      <c r="AT85" s="15">
        <v>3.1181252989000527</v>
      </c>
      <c r="AU85" s="15"/>
      <c r="AV85" s="15">
        <v>90.289416666666682</v>
      </c>
      <c r="AW85" s="15"/>
      <c r="AX85" s="15"/>
      <c r="AY85" s="15">
        <v>4.1014946124435134</v>
      </c>
      <c r="AZ85" s="15"/>
      <c r="BA85" s="15">
        <v>104.27183333333332</v>
      </c>
      <c r="BB85" s="15"/>
      <c r="BC85" s="15">
        <v>10.496</v>
      </c>
      <c r="BD85" s="15">
        <v>15.724</v>
      </c>
      <c r="BE85" s="15">
        <v>5.2275</v>
      </c>
      <c r="BF85">
        <v>1.4384999999999999</v>
      </c>
      <c r="BG85"/>
      <c r="BH85" s="1">
        <v>54</v>
      </c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</row>
    <row r="86" spans="1:136" s="8" customFormat="1" ht="15">
      <c r="A86">
        <v>42</v>
      </c>
      <c r="B86">
        <v>19</v>
      </c>
      <c r="C86" t="s">
        <v>690</v>
      </c>
      <c r="D86" t="s">
        <v>25</v>
      </c>
      <c r="E86" t="s">
        <v>66</v>
      </c>
      <c r="F86"/>
      <c r="G86">
        <v>0.3</v>
      </c>
      <c r="H86">
        <v>0.3</v>
      </c>
      <c r="I86">
        <v>3241</v>
      </c>
      <c r="J86">
        <v>7731</v>
      </c>
      <c r="K86"/>
      <c r="L86">
        <v>3823</v>
      </c>
      <c r="M86">
        <v>6.0750000000000002</v>
      </c>
      <c r="N86">
        <v>14.138</v>
      </c>
      <c r="O86">
        <v>8.0640000000000001</v>
      </c>
      <c r="P86"/>
      <c r="Q86">
        <v>0.72299999999999998</v>
      </c>
      <c r="R86">
        <v>1</v>
      </c>
      <c r="S86">
        <v>0</v>
      </c>
      <c r="T86">
        <v>0</v>
      </c>
      <c r="U86"/>
      <c r="V86">
        <v>0</v>
      </c>
      <c r="W86"/>
      <c r="X86"/>
      <c r="Y86" s="54">
        <v>43878</v>
      </c>
      <c r="Z86" s="44">
        <v>0.84877314814814808</v>
      </c>
      <c r="AA86"/>
      <c r="AB86" s="47">
        <v>1</v>
      </c>
      <c r="AC86" s="15"/>
      <c r="AD86" s="15">
        <v>5.2075354550226427</v>
      </c>
      <c r="AE86" s="15">
        <v>12.331960082123235</v>
      </c>
      <c r="AF86" s="15">
        <v>7.1244246271005922</v>
      </c>
      <c r="AG86" s="15">
        <v>0.60371230042390811</v>
      </c>
      <c r="AH86" s="15"/>
      <c r="AI86"/>
      <c r="AJ86">
        <v>0.68620727176305851</v>
      </c>
      <c r="AK86"/>
      <c r="AL86" s="15">
        <v>72.843340656086795</v>
      </c>
      <c r="AM86"/>
      <c r="AN86" s="15"/>
      <c r="AO86" s="15">
        <v>1.9505481015255075</v>
      </c>
      <c r="AP86" s="15"/>
      <c r="AQ86" s="15">
        <v>78.114552755497343</v>
      </c>
      <c r="AR86" s="15"/>
      <c r="AS86" s="15"/>
      <c r="AT86" s="15">
        <v>3.8344466060074907</v>
      </c>
      <c r="AU86" s="15"/>
      <c r="AV86" s="15">
        <v>83.385764854907904</v>
      </c>
      <c r="AW86" s="15"/>
      <c r="AX86" s="15"/>
      <c r="AY86" s="15">
        <v>0.44386523946369211</v>
      </c>
      <c r="AZ86" s="15"/>
      <c r="BA86">
        <v>86.15077633058462</v>
      </c>
      <c r="BB86"/>
      <c r="BC86" s="1">
        <v>5.189729305084489</v>
      </c>
      <c r="BD86">
        <v>12.453415007121485</v>
      </c>
      <c r="BE86">
        <v>7.2636857020369963</v>
      </c>
      <c r="BF86">
        <v>0.60505511509165255</v>
      </c>
      <c r="BG86"/>
      <c r="BH86" s="1">
        <v>55</v>
      </c>
      <c r="BI86"/>
      <c r="BJ86"/>
      <c r="BK86"/>
      <c r="BL86"/>
      <c r="BM86"/>
      <c r="BN86"/>
      <c r="BO86"/>
      <c r="BP86"/>
      <c r="BQ86"/>
      <c r="BR86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</row>
    <row r="87" spans="1:136" s="8" customFormat="1" ht="15">
      <c r="A87">
        <v>74</v>
      </c>
      <c r="B87">
        <v>31</v>
      </c>
      <c r="C87" t="s">
        <v>691</v>
      </c>
      <c r="D87" t="s">
        <v>25</v>
      </c>
      <c r="E87" t="s">
        <v>66</v>
      </c>
      <c r="F87"/>
      <c r="G87">
        <v>0.3</v>
      </c>
      <c r="H87">
        <v>0.3</v>
      </c>
      <c r="I87">
        <v>3347</v>
      </c>
      <c r="J87">
        <v>6093</v>
      </c>
      <c r="K87"/>
      <c r="L87">
        <v>2904</v>
      </c>
      <c r="M87">
        <v>6.2679999999999998</v>
      </c>
      <c r="N87">
        <v>11.18</v>
      </c>
      <c r="O87">
        <v>4.9130000000000003</v>
      </c>
      <c r="P87"/>
      <c r="Q87">
        <v>0.54800000000000004</v>
      </c>
      <c r="R87">
        <v>1</v>
      </c>
      <c r="S87">
        <v>0</v>
      </c>
      <c r="T87">
        <v>0</v>
      </c>
      <c r="U87"/>
      <c r="V87">
        <v>0</v>
      </c>
      <c r="W87"/>
      <c r="X87"/>
      <c r="Y87" s="54">
        <v>43879</v>
      </c>
      <c r="Z87" s="44">
        <v>9.4062499999999993E-2</v>
      </c>
      <c r="AA87"/>
      <c r="AB87" s="47">
        <v>1</v>
      </c>
      <c r="AC87" s="15"/>
      <c r="AD87" s="15">
        <v>5.3791219907903134</v>
      </c>
      <c r="AE87" s="15">
        <v>9.696951245737349</v>
      </c>
      <c r="AF87" s="15">
        <v>4.3178292549470356</v>
      </c>
      <c r="AG87" s="15">
        <v>0.45853033811130312</v>
      </c>
      <c r="AH87" s="15"/>
      <c r="AI87"/>
      <c r="AJ87">
        <v>0.18072134576033183</v>
      </c>
      <c r="AK87"/>
      <c r="AL87" s="15">
        <v>87.223155681899428</v>
      </c>
      <c r="AM87"/>
      <c r="AN87" s="15"/>
      <c r="AO87" s="15">
        <v>4.9191624609035278</v>
      </c>
      <c r="AP87" s="15"/>
      <c r="AQ87" s="15">
        <v>83.329339270322919</v>
      </c>
      <c r="AR87" s="15"/>
      <c r="AS87" s="15"/>
      <c r="AT87" s="15">
        <v>10.92023684917104</v>
      </c>
      <c r="AU87" s="15"/>
      <c r="AV87" s="15">
        <v>79.435522858746367</v>
      </c>
      <c r="AW87" s="15"/>
      <c r="AX87" s="15"/>
      <c r="AY87" s="15">
        <v>8.6369128889140239</v>
      </c>
      <c r="AZ87" s="15"/>
      <c r="BA87">
        <v>86.782689115405574</v>
      </c>
      <c r="BB87"/>
      <c r="BC87" s="1">
        <v>5.3742657680799084</v>
      </c>
      <c r="BD87">
        <v>9.9414697702371377</v>
      </c>
      <c r="BE87">
        <v>4.5672040021572293</v>
      </c>
      <c r="BF87">
        <v>0.47922548181418811</v>
      </c>
      <c r="BG87"/>
      <c r="BH87" s="1">
        <v>56</v>
      </c>
      <c r="BI87"/>
      <c r="BJ87"/>
      <c r="BK87"/>
      <c r="BL87"/>
      <c r="BM87"/>
      <c r="BN87"/>
      <c r="BO87"/>
      <c r="BP87"/>
      <c r="BQ87"/>
      <c r="BR87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</row>
    <row r="88" spans="1:136" s="8" customFormat="1" ht="15">
      <c r="A88">
        <v>34</v>
      </c>
      <c r="B88">
        <v>19</v>
      </c>
      <c r="C88" t="s">
        <v>696</v>
      </c>
      <c r="D88" t="s">
        <v>25</v>
      </c>
      <c r="E88" t="s">
        <v>66</v>
      </c>
      <c r="F88"/>
      <c r="G88">
        <v>0.3</v>
      </c>
      <c r="H88">
        <v>0.3</v>
      </c>
      <c r="I88">
        <v>4005</v>
      </c>
      <c r="J88">
        <v>7076</v>
      </c>
      <c r="K88"/>
      <c r="L88">
        <v>7993</v>
      </c>
      <c r="M88">
        <v>7.4630000000000001</v>
      </c>
      <c r="N88">
        <v>12.959</v>
      </c>
      <c r="O88">
        <v>5.4960000000000004</v>
      </c>
      <c r="P88"/>
      <c r="Q88">
        <v>1.468</v>
      </c>
      <c r="R88">
        <v>1</v>
      </c>
      <c r="S88">
        <v>0</v>
      </c>
      <c r="T88">
        <v>0</v>
      </c>
      <c r="U88"/>
      <c r="V88">
        <v>0</v>
      </c>
      <c r="W88"/>
      <c r="X88"/>
      <c r="Y88" s="54">
        <v>43879</v>
      </c>
      <c r="Z88" s="44">
        <v>0.70393518518518527</v>
      </c>
      <c r="AA88"/>
      <c r="AB88" s="47">
        <v>1</v>
      </c>
      <c r="AC88" s="15"/>
      <c r="AD88" s="15">
        <v>7.0667050850427726</v>
      </c>
      <c r="AE88" s="15">
        <v>12.360105445374222</v>
      </c>
      <c r="AF88" s="15">
        <v>5.2934003603314492</v>
      </c>
      <c r="AG88" s="15">
        <v>1.4253958623201124</v>
      </c>
      <c r="AH88" s="15"/>
      <c r="AI88"/>
      <c r="AJ88">
        <v>1.2715383806264753</v>
      </c>
      <c r="AK88"/>
      <c r="AL88" s="15">
        <v>99.179932552199645</v>
      </c>
      <c r="AM88"/>
      <c r="AN88"/>
      <c r="AO88">
        <v>5.8767309065950428</v>
      </c>
      <c r="AP88"/>
      <c r="AQ88">
        <v>96.84838378020153</v>
      </c>
      <c r="AR88"/>
      <c r="AS88" s="15"/>
      <c r="AT88" s="15">
        <v>12.363485908087897</v>
      </c>
      <c r="AU88" s="15"/>
      <c r="AV88" s="15">
        <v>94.516835008203458</v>
      </c>
      <c r="AW88" s="15"/>
      <c r="AX88" s="15"/>
      <c r="AY88" s="15">
        <v>10.80338458966972</v>
      </c>
      <c r="AZ88" s="15"/>
      <c r="BA88" s="15">
        <v>89.956658365508559</v>
      </c>
      <c r="BB88" s="15"/>
      <c r="BC88" s="15">
        <v>7.0220609847765569</v>
      </c>
      <c r="BD88" s="15">
        <v>12.007287458806525</v>
      </c>
      <c r="BE88" s="15">
        <v>4.9852264740299681</v>
      </c>
      <c r="BF88">
        <v>1.3523462776412774</v>
      </c>
      <c r="BG88"/>
      <c r="BH88" s="1">
        <v>57</v>
      </c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</row>
    <row r="89" spans="1:136" s="8" customFormat="1" ht="15">
      <c r="A89">
        <v>66</v>
      </c>
      <c r="B89">
        <v>31</v>
      </c>
      <c r="C89" t="s">
        <v>697</v>
      </c>
      <c r="D89" t="s">
        <v>25</v>
      </c>
      <c r="E89" t="s">
        <v>66</v>
      </c>
      <c r="F89"/>
      <c r="G89">
        <v>0.3</v>
      </c>
      <c r="H89">
        <v>0.3</v>
      </c>
      <c r="I89">
        <v>5043</v>
      </c>
      <c r="J89">
        <v>7101</v>
      </c>
      <c r="K89"/>
      <c r="L89">
        <v>7917</v>
      </c>
      <c r="M89">
        <v>9.3469999999999995</v>
      </c>
      <c r="N89">
        <v>13.004</v>
      </c>
      <c r="O89">
        <v>3.6560000000000001</v>
      </c>
      <c r="P89"/>
      <c r="Q89">
        <v>1.4550000000000001</v>
      </c>
      <c r="R89">
        <v>1</v>
      </c>
      <c r="S89">
        <v>0</v>
      </c>
      <c r="T89">
        <v>0</v>
      </c>
      <c r="U89"/>
      <c r="V89">
        <v>0</v>
      </c>
      <c r="W89"/>
      <c r="X89"/>
      <c r="Y89" s="54">
        <v>43879</v>
      </c>
      <c r="Z89" s="44">
        <v>0.94899305555555558</v>
      </c>
      <c r="AA89"/>
      <c r="AB89" s="47">
        <v>1</v>
      </c>
      <c r="AC89" s="15"/>
      <c r="AD89" s="15">
        <v>8.8839825782322386</v>
      </c>
      <c r="AE89" s="15">
        <v>12.406165234743375</v>
      </c>
      <c r="AF89" s="15">
        <v>3.522182656511136</v>
      </c>
      <c r="AG89" s="15">
        <v>1.4114291492745994</v>
      </c>
      <c r="AH89" s="15"/>
      <c r="AI89"/>
      <c r="AJ89">
        <v>0.39336089049555462</v>
      </c>
      <c r="AK89"/>
      <c r="AL89" s="15">
        <v>97.720975027159966</v>
      </c>
      <c r="AM89"/>
      <c r="AN89"/>
      <c r="AO89">
        <v>1.0047683922188662</v>
      </c>
      <c r="AP89"/>
      <c r="AQ89">
        <v>94.207622523036889</v>
      </c>
      <c r="AR89"/>
      <c r="AS89" s="15"/>
      <c r="AT89" s="15">
        <v>2.5304075765487473</v>
      </c>
      <c r="AU89" s="15"/>
      <c r="AV89" s="15">
        <v>90.694270018913869</v>
      </c>
      <c r="AW89" s="15"/>
      <c r="AX89" s="15"/>
      <c r="AY89" s="15">
        <v>1.4990362972624958</v>
      </c>
      <c r="AZ89" s="15"/>
      <c r="BA89" s="15">
        <v>87.138812751063014</v>
      </c>
      <c r="BB89" s="15"/>
      <c r="BC89" s="15">
        <v>8.9014900685327163</v>
      </c>
      <c r="BD89" s="15">
        <v>12.468806548285418</v>
      </c>
      <c r="BE89" s="15">
        <v>3.5673164797527033</v>
      </c>
      <c r="BF89">
        <v>1.4220879565988067</v>
      </c>
      <c r="BG89"/>
      <c r="BH89" s="1">
        <v>58</v>
      </c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</row>
    <row r="90" spans="1:136" s="8" customFormat="1" ht="15">
      <c r="A90">
        <v>33</v>
      </c>
      <c r="B90">
        <v>19</v>
      </c>
      <c r="C90" t="s">
        <v>698</v>
      </c>
      <c r="D90" t="s">
        <v>25</v>
      </c>
      <c r="E90" t="s">
        <v>66</v>
      </c>
      <c r="F90"/>
      <c r="G90">
        <v>0.3</v>
      </c>
      <c r="H90">
        <v>0.3</v>
      </c>
      <c r="I90">
        <v>3811</v>
      </c>
      <c r="J90">
        <v>9431</v>
      </c>
      <c r="K90"/>
      <c r="L90">
        <v>4826</v>
      </c>
      <c r="M90">
        <v>7.11</v>
      </c>
      <c r="N90">
        <v>17.187000000000001</v>
      </c>
      <c r="O90">
        <v>10.077</v>
      </c>
      <c r="P90"/>
      <c r="Q90">
        <v>0.90900000000000003</v>
      </c>
      <c r="R90">
        <v>1</v>
      </c>
      <c r="S90">
        <v>0</v>
      </c>
      <c r="T90">
        <v>0</v>
      </c>
      <c r="U90"/>
      <c r="V90">
        <v>0</v>
      </c>
      <c r="W90"/>
      <c r="X90"/>
      <c r="Y90" s="54">
        <v>43880</v>
      </c>
      <c r="Z90" s="44">
        <v>0.7209374999999999</v>
      </c>
      <c r="AA90"/>
      <c r="AB90" s="47">
        <v>1</v>
      </c>
      <c r="AC90" s="15"/>
      <c r="AD90" s="15">
        <v>6.8005998499359865</v>
      </c>
      <c r="AE90" s="15">
        <v>16.695220841824732</v>
      </c>
      <c r="AF90" s="15">
        <v>9.8946209918887451</v>
      </c>
      <c r="AG90" s="15">
        <v>0.94521403686108729</v>
      </c>
      <c r="AH90" s="15"/>
      <c r="AI90"/>
      <c r="AJ90">
        <v>3.5364561175926159</v>
      </c>
      <c r="AK90"/>
      <c r="AL90" s="15">
        <v>100.10409536200865</v>
      </c>
      <c r="AM90"/>
      <c r="AN90"/>
      <c r="AO90">
        <v>1.0665163067648484E-2</v>
      </c>
      <c r="AP90"/>
      <c r="AQ90">
        <v>97.04637781408853</v>
      </c>
      <c r="AR90"/>
      <c r="AS90" s="15"/>
      <c r="AT90" s="15">
        <v>2.4869159952974034</v>
      </c>
      <c r="AU90" s="15"/>
      <c r="AV90" s="15">
        <v>93.988660266168424</v>
      </c>
      <c r="AW90" s="15"/>
      <c r="AX90" s="15"/>
      <c r="AY90" s="15">
        <v>1.7162980755308019</v>
      </c>
      <c r="AZ90" s="15"/>
      <c r="BA90" s="15">
        <v>94.925753733186824</v>
      </c>
      <c r="BB90" s="15"/>
      <c r="BC90" s="15">
        <v>6.9230145354666544</v>
      </c>
      <c r="BD90" s="15">
        <v>16.696111175566145</v>
      </c>
      <c r="BE90" s="15">
        <v>9.7730966400994923</v>
      </c>
      <c r="BF90">
        <v>0.95339559195958623</v>
      </c>
      <c r="BG90"/>
      <c r="BH90" s="1">
        <v>59</v>
      </c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</row>
    <row r="91" spans="1:136" s="8" customFormat="1" ht="15">
      <c r="A91">
        <v>65</v>
      </c>
      <c r="B91">
        <v>31</v>
      </c>
      <c r="C91" t="s">
        <v>699</v>
      </c>
      <c r="D91" t="s">
        <v>25</v>
      </c>
      <c r="E91" t="s">
        <v>66</v>
      </c>
      <c r="F91"/>
      <c r="G91">
        <v>0.3</v>
      </c>
      <c r="H91">
        <v>0.3</v>
      </c>
      <c r="I91">
        <v>4009</v>
      </c>
      <c r="J91">
        <v>6957</v>
      </c>
      <c r="K91"/>
      <c r="L91">
        <v>2751</v>
      </c>
      <c r="M91">
        <v>7.4690000000000003</v>
      </c>
      <c r="N91">
        <v>12.743</v>
      </c>
      <c r="O91">
        <v>5.2729999999999997</v>
      </c>
      <c r="P91"/>
      <c r="Q91">
        <v>0.51900000000000002</v>
      </c>
      <c r="R91">
        <v>1</v>
      </c>
      <c r="S91">
        <v>0</v>
      </c>
      <c r="T91">
        <v>0</v>
      </c>
      <c r="U91"/>
      <c r="V91">
        <v>0</v>
      </c>
      <c r="W91"/>
      <c r="X91"/>
      <c r="Y91" s="54">
        <v>43880</v>
      </c>
      <c r="Z91" s="44">
        <v>0.96641203703703704</v>
      </c>
      <c r="AA91"/>
      <c r="AB91" s="47">
        <v>1</v>
      </c>
      <c r="AC91" s="15"/>
      <c r="AD91" s="15">
        <v>7.1493496015197584</v>
      </c>
      <c r="AE91" s="15">
        <v>12.289849489309962</v>
      </c>
      <c r="AF91" s="15">
        <v>5.1404998877902033</v>
      </c>
      <c r="AG91" s="15">
        <v>0.53613628193613905</v>
      </c>
      <c r="AH91" s="15"/>
      <c r="AI91"/>
      <c r="AJ91">
        <v>0.14792941454907868</v>
      </c>
      <c r="AK91"/>
      <c r="AL91" s="15">
        <v>101.16091279105035</v>
      </c>
      <c r="AM91"/>
      <c r="AN91"/>
      <c r="AO91">
        <v>0.77935329077146231</v>
      </c>
      <c r="AP91"/>
      <c r="AQ91">
        <v>101.12707412890113</v>
      </c>
      <c r="AR91"/>
      <c r="AS91" s="15"/>
      <c r="AT91" s="15">
        <v>2.0548142870433752</v>
      </c>
      <c r="AU91" s="15"/>
      <c r="AV91" s="15">
        <v>101.09323546675189</v>
      </c>
      <c r="AW91" s="15"/>
      <c r="AX91" s="15"/>
      <c r="AY91" s="15">
        <v>0.25707037097853769</v>
      </c>
      <c r="AZ91" s="15"/>
      <c r="BA91" s="15">
        <v>98.868671852945369</v>
      </c>
      <c r="BB91" s="15"/>
      <c r="BC91" s="15">
        <v>7.1440655143745495</v>
      </c>
      <c r="BD91" s="15">
        <v>12.337927511346299</v>
      </c>
      <c r="BE91" s="15">
        <v>5.1938619969717497</v>
      </c>
      <c r="BF91">
        <v>0.5368262926070968</v>
      </c>
      <c r="BG91"/>
      <c r="BH91" s="1">
        <v>60</v>
      </c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</row>
    <row r="92" spans="1:136" s="8" customFormat="1" ht="15">
      <c r="A92">
        <v>34</v>
      </c>
      <c r="B92">
        <v>19</v>
      </c>
      <c r="C92" t="s">
        <v>700</v>
      </c>
      <c r="D92" t="s">
        <v>25</v>
      </c>
      <c r="E92" t="s">
        <v>66</v>
      </c>
      <c r="F92"/>
      <c r="G92">
        <v>0.3</v>
      </c>
      <c r="H92">
        <v>0.3</v>
      </c>
      <c r="I92">
        <v>4174</v>
      </c>
      <c r="J92">
        <v>8451</v>
      </c>
      <c r="K92"/>
      <c r="L92">
        <v>13928</v>
      </c>
      <c r="M92">
        <v>7.7690000000000001</v>
      </c>
      <c r="N92">
        <v>15.430999999999999</v>
      </c>
      <c r="O92">
        <v>7.6619999999999999</v>
      </c>
      <c r="P92"/>
      <c r="Q92">
        <v>2.395</v>
      </c>
      <c r="R92">
        <v>1</v>
      </c>
      <c r="S92">
        <v>0</v>
      </c>
      <c r="T92">
        <v>0</v>
      </c>
      <c r="U92"/>
      <c r="V92">
        <v>0</v>
      </c>
      <c r="W92"/>
      <c r="X92"/>
      <c r="Y92" s="54">
        <v>43881</v>
      </c>
      <c r="Z92" s="44">
        <v>0.6837037037037037</v>
      </c>
      <c r="AA92"/>
      <c r="AB92" s="47">
        <v>1</v>
      </c>
      <c r="AC92" s="15"/>
      <c r="AD92" s="15">
        <v>8.0951741190041968</v>
      </c>
      <c r="AE92" s="15">
        <v>13.925481172537662</v>
      </c>
      <c r="AF92" s="15">
        <v>5.8303070535334651</v>
      </c>
      <c r="AG92" s="15">
        <v>2.3590454548056297</v>
      </c>
      <c r="AH92" s="15"/>
      <c r="AI92"/>
      <c r="AJ92">
        <v>0.5937204480504551</v>
      </c>
      <c r="AK92"/>
      <c r="AL92" s="15">
        <v>102.77338598164137</v>
      </c>
      <c r="AM92"/>
      <c r="AN92"/>
      <c r="AO92">
        <v>0.83190527332297137</v>
      </c>
      <c r="AP92"/>
      <c r="AQ92">
        <v>100.56051084821418</v>
      </c>
      <c r="AR92"/>
      <c r="AS92" s="15"/>
      <c r="AT92" s="15">
        <v>2.7780636254753466</v>
      </c>
      <c r="AU92" s="15"/>
      <c r="AV92" s="15">
        <v>98.347635714787032</v>
      </c>
      <c r="AW92" s="15"/>
      <c r="AX92" s="15"/>
      <c r="AY92" s="15">
        <v>1.6065469885461749</v>
      </c>
      <c r="AZ92" s="15"/>
      <c r="BA92" s="15">
        <v>97.899555554516169</v>
      </c>
      <c r="BB92" s="15"/>
      <c r="BC92" s="15">
        <v>8.0712138953528978</v>
      </c>
      <c r="BD92" s="15">
        <v>13.983646518934592</v>
      </c>
      <c r="BE92" s="15">
        <v>5.9124326235816955</v>
      </c>
      <c r="BF92">
        <v>2.3781484912906228</v>
      </c>
      <c r="BG92"/>
      <c r="BH92" s="1">
        <v>61</v>
      </c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  <c r="EF92" s="15"/>
    </row>
    <row r="93" spans="1:136" s="8" customFormat="1" ht="15">
      <c r="A93">
        <v>66</v>
      </c>
      <c r="B93">
        <v>31</v>
      </c>
      <c r="C93" t="s">
        <v>701</v>
      </c>
      <c r="D93" t="s">
        <v>25</v>
      </c>
      <c r="E93" t="s">
        <v>66</v>
      </c>
      <c r="F93"/>
      <c r="G93">
        <v>0.3</v>
      </c>
      <c r="H93">
        <v>0.3</v>
      </c>
      <c r="I93">
        <v>2789</v>
      </c>
      <c r="J93">
        <v>6134</v>
      </c>
      <c r="K93"/>
      <c r="L93">
        <v>2343</v>
      </c>
      <c r="M93">
        <v>5.2519999999999998</v>
      </c>
      <c r="N93">
        <v>11.254</v>
      </c>
      <c r="O93">
        <v>6.0010000000000003</v>
      </c>
      <c r="P93"/>
      <c r="Q93">
        <v>0.44</v>
      </c>
      <c r="R93">
        <v>1</v>
      </c>
      <c r="S93">
        <v>0</v>
      </c>
      <c r="T93">
        <v>0</v>
      </c>
      <c r="U93"/>
      <c r="V93">
        <v>0</v>
      </c>
      <c r="W93"/>
      <c r="X93"/>
      <c r="Y93" s="54">
        <v>43881</v>
      </c>
      <c r="Z93" s="44">
        <v>0.92677083333333332</v>
      </c>
      <c r="AA93"/>
      <c r="AB93" s="47">
        <v>1</v>
      </c>
      <c r="AC93" s="15"/>
      <c r="AD93" s="15">
        <v>5.4403813384401944</v>
      </c>
      <c r="AE93" s="15">
        <v>10.129168282349276</v>
      </c>
      <c r="AF93" s="15">
        <v>4.6887869439090819</v>
      </c>
      <c r="AG93" s="15">
        <v>0.40918926380436588</v>
      </c>
      <c r="AH93" s="15"/>
      <c r="AI93"/>
      <c r="AJ93">
        <v>1.4550689483250339</v>
      </c>
      <c r="AK93"/>
      <c r="AL93" s="15">
        <v>96.288152113356233</v>
      </c>
      <c r="AM93"/>
      <c r="AN93"/>
      <c r="AO93">
        <v>0.91778194564844429</v>
      </c>
      <c r="AP93"/>
      <c r="AQ93">
        <v>89.664748776676504</v>
      </c>
      <c r="AR93"/>
      <c r="AS93" s="15"/>
      <c r="AT93" s="15">
        <v>3.6018802526077005</v>
      </c>
      <c r="AU93" s="15"/>
      <c r="AV93" s="15">
        <v>83.041345439996775</v>
      </c>
      <c r="AW93" s="15"/>
      <c r="AX93" s="15"/>
      <c r="AY93" s="15">
        <v>1.7127594682483813</v>
      </c>
      <c r="AZ93" s="15"/>
      <c r="BA93" s="15">
        <v>71.951965615281836</v>
      </c>
      <c r="BB93" s="15"/>
      <c r="BC93" s="15">
        <v>5.4010865716520637</v>
      </c>
      <c r="BD93" s="15">
        <v>10.175864405513009</v>
      </c>
      <c r="BE93" s="15">
        <v>4.774777833860945</v>
      </c>
      <c r="BF93">
        <v>0.41272374632581832</v>
      </c>
      <c r="BG93"/>
      <c r="BH93" s="1">
        <v>62</v>
      </c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  <c r="EF93" s="15"/>
    </row>
    <row r="94" spans="1:136" s="8" customFormat="1" ht="15">
      <c r="A94">
        <v>34</v>
      </c>
      <c r="B94">
        <v>19</v>
      </c>
      <c r="C94" t="s">
        <v>706</v>
      </c>
      <c r="D94" t="s">
        <v>25</v>
      </c>
      <c r="E94" t="s">
        <v>66</v>
      </c>
      <c r="F94"/>
      <c r="G94">
        <v>0.3</v>
      </c>
      <c r="H94">
        <v>0.3</v>
      </c>
      <c r="I94">
        <v>4759</v>
      </c>
      <c r="J94">
        <v>7603</v>
      </c>
      <c r="K94"/>
      <c r="L94">
        <v>7754</v>
      </c>
      <c r="M94">
        <v>8.8320000000000007</v>
      </c>
      <c r="N94">
        <v>13.909000000000001</v>
      </c>
      <c r="O94">
        <v>5.077</v>
      </c>
      <c r="P94"/>
      <c r="Q94">
        <v>1.427</v>
      </c>
      <c r="R94">
        <v>1</v>
      </c>
      <c r="S94">
        <v>0</v>
      </c>
      <c r="T94">
        <v>0</v>
      </c>
      <c r="U94"/>
      <c r="V94">
        <v>0</v>
      </c>
      <c r="W94"/>
      <c r="X94"/>
      <c r="Y94" s="54">
        <v>43882</v>
      </c>
      <c r="Z94" s="44">
        <v>0.73679398148148145</v>
      </c>
      <c r="AA94"/>
      <c r="AB94" s="47">
        <v>1</v>
      </c>
      <c r="AC94" s="15"/>
      <c r="AD94" s="15">
        <v>9.0291453511489905</v>
      </c>
      <c r="AE94" s="15">
        <v>12.758106989304018</v>
      </c>
      <c r="AF94" s="15">
        <v>3.7289616381550275</v>
      </c>
      <c r="AG94" s="15">
        <v>1.3284462956640757</v>
      </c>
      <c r="AH94" s="15"/>
      <c r="AI94"/>
      <c r="AJ94">
        <v>0.75074217801720711</v>
      </c>
      <c r="AK94"/>
      <c r="AL94" s="15">
        <v>105.84156915272403</v>
      </c>
      <c r="AM94"/>
      <c r="AN94"/>
      <c r="AO94">
        <v>1.1978343631184298</v>
      </c>
      <c r="AP94"/>
      <c r="AQ94">
        <v>93.95794921796977</v>
      </c>
      <c r="AR94"/>
      <c r="AS94" s="15"/>
      <c r="AT94" s="15">
        <v>2.2721378021920127</v>
      </c>
      <c r="AU94" s="15"/>
      <c r="AV94" s="15">
        <v>82.074329283215491</v>
      </c>
      <c r="AW94" s="15"/>
      <c r="AX94" s="15"/>
      <c r="AY94" s="15">
        <v>0.23002318441565858</v>
      </c>
      <c r="AZ94" s="15"/>
      <c r="BA94" s="15">
        <v>91.409345629780603</v>
      </c>
      <c r="BB94" s="15"/>
      <c r="BC94" s="15">
        <v>9.0631658555195109</v>
      </c>
      <c r="BD94" s="15">
        <v>12.83497787705905</v>
      </c>
      <c r="BE94" s="15">
        <v>3.7718120215395388</v>
      </c>
      <c r="BF94">
        <v>1.3299759221481189</v>
      </c>
      <c r="BG94"/>
      <c r="BH94" s="1">
        <v>63</v>
      </c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  <c r="EF94" s="15"/>
    </row>
    <row r="95" spans="1:136" s="8" customFormat="1" ht="15">
      <c r="A95">
        <v>66</v>
      </c>
      <c r="B95">
        <v>31</v>
      </c>
      <c r="C95" t="s">
        <v>707</v>
      </c>
      <c r="D95" t="s">
        <v>25</v>
      </c>
      <c r="E95" t="s">
        <v>66</v>
      </c>
      <c r="F95"/>
      <c r="G95">
        <v>0.3</v>
      </c>
      <c r="H95">
        <v>0.3</v>
      </c>
      <c r="I95">
        <v>3099</v>
      </c>
      <c r="J95">
        <v>5876</v>
      </c>
      <c r="K95"/>
      <c r="L95">
        <v>2845</v>
      </c>
      <c r="M95">
        <v>5.8170000000000002</v>
      </c>
      <c r="N95">
        <v>10.787000000000001</v>
      </c>
      <c r="O95">
        <v>4.97</v>
      </c>
      <c r="P95"/>
      <c r="Q95">
        <v>0.53700000000000003</v>
      </c>
      <c r="R95">
        <v>1</v>
      </c>
      <c r="S95">
        <v>0</v>
      </c>
      <c r="T95">
        <v>0</v>
      </c>
      <c r="U95"/>
      <c r="V95">
        <v>0</v>
      </c>
      <c r="W95"/>
      <c r="X95"/>
      <c r="Y95" s="54">
        <v>43882</v>
      </c>
      <c r="Z95" s="44">
        <v>0.98120370370370369</v>
      </c>
      <c r="AA95"/>
      <c r="AB95" s="47">
        <v>1</v>
      </c>
      <c r="AC95" s="15"/>
      <c r="AD95" s="15">
        <v>5.891698836978958</v>
      </c>
      <c r="AE95" s="15">
        <v>9.8721064859792733</v>
      </c>
      <c r="AF95" s="15">
        <v>3.9804076490003153</v>
      </c>
      <c r="AG95" s="15">
        <v>0.49412002786749715</v>
      </c>
      <c r="AH95" s="15"/>
      <c r="AI95"/>
      <c r="AJ95">
        <v>0.7669557727947085</v>
      </c>
      <c r="AK95"/>
      <c r="AL95" s="15">
        <v>92.957878145740651</v>
      </c>
      <c r="AM95"/>
      <c r="AN95"/>
      <c r="AO95">
        <v>1.2281234836932633</v>
      </c>
      <c r="AP95"/>
      <c r="AQ95">
        <v>92.816026610014589</v>
      </c>
      <c r="AR95"/>
      <c r="AS95" s="15"/>
      <c r="AT95" s="15">
        <v>1.9068268714030676</v>
      </c>
      <c r="AU95" s="15"/>
      <c r="AV95" s="15">
        <v>92.674175074288542</v>
      </c>
      <c r="AW95" s="15"/>
      <c r="AX95" s="15"/>
      <c r="AY95" s="15">
        <v>1.298568977662228</v>
      </c>
      <c r="AZ95" s="15"/>
      <c r="BA95" s="15">
        <v>88.095154914353174</v>
      </c>
      <c r="BB95" s="15"/>
      <c r="BC95" s="15">
        <v>5.9143791732259707</v>
      </c>
      <c r="BD95" s="15">
        <v>9.9331018643066358</v>
      </c>
      <c r="BE95" s="15">
        <v>4.018722691080665</v>
      </c>
      <c r="BF95">
        <v>0.49734923933381114</v>
      </c>
      <c r="BG95"/>
      <c r="BH95" s="1">
        <v>64</v>
      </c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  <c r="EF95" s="15"/>
    </row>
    <row r="96" spans="1:136" s="8" customFormat="1" ht="15">
      <c r="A96">
        <v>34</v>
      </c>
      <c r="B96">
        <v>19</v>
      </c>
      <c r="C96" t="s">
        <v>708</v>
      </c>
      <c r="D96" t="s">
        <v>25</v>
      </c>
      <c r="E96" t="s">
        <v>66</v>
      </c>
      <c r="F96"/>
      <c r="G96">
        <v>0.3</v>
      </c>
      <c r="H96">
        <v>0.3</v>
      </c>
      <c r="I96">
        <v>3260</v>
      </c>
      <c r="J96">
        <v>9230</v>
      </c>
      <c r="K96"/>
      <c r="L96">
        <v>3876</v>
      </c>
      <c r="M96">
        <v>6.11</v>
      </c>
      <c r="N96">
        <v>16.827999999999999</v>
      </c>
      <c r="O96">
        <v>10.718</v>
      </c>
      <c r="P96"/>
      <c r="Q96">
        <v>0.73199999999999998</v>
      </c>
      <c r="R96">
        <v>1</v>
      </c>
      <c r="S96">
        <v>0</v>
      </c>
      <c r="T96">
        <v>0</v>
      </c>
      <c r="U96"/>
      <c r="V96">
        <v>0</v>
      </c>
      <c r="W96"/>
      <c r="X96"/>
      <c r="Y96" s="54">
        <v>43885</v>
      </c>
      <c r="Z96" s="44">
        <v>0.91890046296296291</v>
      </c>
      <c r="AA96"/>
      <c r="AB96" s="47">
        <v>1</v>
      </c>
      <c r="AC96" s="15"/>
      <c r="AD96" s="15">
        <v>7.2326231685424975</v>
      </c>
      <c r="AE96" s="15">
        <v>15.830664768858108</v>
      </c>
      <c r="AF96" s="15">
        <v>8.5980416003156108</v>
      </c>
      <c r="AG96" s="15">
        <v>0.61025118166415082</v>
      </c>
      <c r="AH96" s="15"/>
      <c r="AI96"/>
      <c r="AJ96">
        <v>5.0989829034975607</v>
      </c>
      <c r="AK96"/>
      <c r="AL96" s="15">
        <v>108.52919496221</v>
      </c>
      <c r="AM96"/>
      <c r="AN96"/>
      <c r="AO96">
        <v>0.20557373920585523</v>
      </c>
      <c r="AP96"/>
      <c r="AQ96">
        <v>96.618250570358512</v>
      </c>
      <c r="AR96"/>
      <c r="AS96" s="15"/>
      <c r="AT96" s="15">
        <v>4.8965797659699213</v>
      </c>
      <c r="AU96" s="15"/>
      <c r="AV96" s="15">
        <v>84.707306178506997</v>
      </c>
      <c r="AW96" s="15"/>
      <c r="AX96" s="15"/>
      <c r="AY96" s="15">
        <v>0.4098447211254696</v>
      </c>
      <c r="AZ96" s="15"/>
      <c r="BA96" s="15">
        <v>75.003796579157509</v>
      </c>
      <c r="BB96" s="15"/>
      <c r="BC96" s="15">
        <v>7.4218424062521624</v>
      </c>
      <c r="BD96" s="15">
        <v>15.814409632250934</v>
      </c>
      <c r="BE96" s="15">
        <v>8.3925672259987714</v>
      </c>
      <c r="BF96">
        <v>0.61150429069157841</v>
      </c>
      <c r="BG96"/>
      <c r="BH96" s="1">
        <v>65</v>
      </c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  <c r="EF96" s="15"/>
    </row>
    <row r="97" spans="1:136" s="8" customFormat="1" ht="15">
      <c r="A97">
        <v>66</v>
      </c>
      <c r="B97">
        <v>31</v>
      </c>
      <c r="C97" t="s">
        <v>709</v>
      </c>
      <c r="D97" t="s">
        <v>25</v>
      </c>
      <c r="E97" t="s">
        <v>66</v>
      </c>
      <c r="F97"/>
      <c r="G97">
        <v>0.3</v>
      </c>
      <c r="H97">
        <v>0.3</v>
      </c>
      <c r="I97">
        <v>2708</v>
      </c>
      <c r="J97">
        <v>6832</v>
      </c>
      <c r="K97"/>
      <c r="L97">
        <v>2604</v>
      </c>
      <c r="M97">
        <v>5.1040000000000001</v>
      </c>
      <c r="N97">
        <v>12.516</v>
      </c>
      <c r="O97">
        <v>7.4119999999999999</v>
      </c>
      <c r="P97"/>
      <c r="Q97">
        <v>0.49</v>
      </c>
      <c r="R97">
        <v>1</v>
      </c>
      <c r="S97">
        <v>0</v>
      </c>
      <c r="T97">
        <v>0</v>
      </c>
      <c r="U97"/>
      <c r="V97">
        <v>0</v>
      </c>
      <c r="W97"/>
      <c r="X97"/>
      <c r="Y97" s="54">
        <v>43886</v>
      </c>
      <c r="Z97" s="44">
        <v>0.16407407407407407</v>
      </c>
      <c r="AA97"/>
      <c r="AB97" s="47">
        <v>1</v>
      </c>
      <c r="AC97" s="15"/>
      <c r="AD97" s="15">
        <v>6.0320597292811771</v>
      </c>
      <c r="AE97" s="15">
        <v>11.727526075805219</v>
      </c>
      <c r="AF97" s="15">
        <v>5.695466346524042</v>
      </c>
      <c r="AG97" s="15">
        <v>0.4110068463031587</v>
      </c>
      <c r="AH97" s="15"/>
      <c r="AI97"/>
      <c r="AJ97">
        <v>2.8084442787752617</v>
      </c>
      <c r="AK97"/>
      <c r="AL97" s="15">
        <v>100.08320216788972</v>
      </c>
      <c r="AM97"/>
      <c r="AN97"/>
      <c r="AO97">
        <v>1.0594410812695727</v>
      </c>
      <c r="AP97"/>
      <c r="AQ97">
        <v>92.454654176240382</v>
      </c>
      <c r="AR97"/>
      <c r="AS97" s="15"/>
      <c r="AT97" s="15">
        <v>0.82707668660782085</v>
      </c>
      <c r="AU97" s="15"/>
      <c r="AV97" s="15">
        <v>84.826106184590984</v>
      </c>
      <c r="AW97" s="15"/>
      <c r="AX97" s="15"/>
      <c r="AY97" s="15">
        <v>3.6296723153350214</v>
      </c>
      <c r="AZ97" s="15"/>
      <c r="BA97" s="15">
        <v>64.848392169379537</v>
      </c>
      <c r="BB97" s="15"/>
      <c r="BC97" s="15">
        <v>6.1179696130688983</v>
      </c>
      <c r="BD97" s="15">
        <v>11.789980021716993</v>
      </c>
      <c r="BE97" s="15">
        <v>5.6720104086480934</v>
      </c>
      <c r="BF97">
        <v>0.41860381978193867</v>
      </c>
      <c r="BG97"/>
      <c r="BH97" s="1">
        <v>66</v>
      </c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</row>
    <row r="98" spans="1:136" s="8" customFormat="1" ht="15">
      <c r="A98">
        <v>34</v>
      </c>
      <c r="B98">
        <v>19</v>
      </c>
      <c r="C98" t="s">
        <v>710</v>
      </c>
      <c r="D98" t="s">
        <v>25</v>
      </c>
      <c r="E98" t="s">
        <v>66</v>
      </c>
      <c r="F98"/>
      <c r="G98">
        <v>0.5</v>
      </c>
      <c r="H98">
        <v>0.5</v>
      </c>
      <c r="I98">
        <v>7271</v>
      </c>
      <c r="J98">
        <v>13636</v>
      </c>
      <c r="K98"/>
      <c r="L98">
        <v>15615</v>
      </c>
      <c r="M98">
        <v>8.0310000000000006</v>
      </c>
      <c r="N98">
        <v>14.782</v>
      </c>
      <c r="O98">
        <v>6.7510000000000003</v>
      </c>
      <c r="P98"/>
      <c r="Q98">
        <v>1.5780000000000001</v>
      </c>
      <c r="R98">
        <v>1</v>
      </c>
      <c r="S98">
        <v>0</v>
      </c>
      <c r="T98">
        <v>0</v>
      </c>
      <c r="U98"/>
      <c r="V98">
        <v>0</v>
      </c>
      <c r="W98"/>
      <c r="X98"/>
      <c r="Y98" s="54">
        <v>43886</v>
      </c>
      <c r="Z98" s="44">
        <v>0.9786689814814814</v>
      </c>
      <c r="AA98"/>
      <c r="AB98" s="47">
        <v>1</v>
      </c>
      <c r="AC98" s="15"/>
      <c r="AD98" s="15">
        <v>9.0988375028729447</v>
      </c>
      <c r="AE98" s="15">
        <v>13.492229767429315</v>
      </c>
      <c r="AF98" s="15">
        <v>4.3933922645563701</v>
      </c>
      <c r="AG98" s="15">
        <v>1.418359315225306</v>
      </c>
      <c r="AH98" s="15"/>
      <c r="AI98"/>
      <c r="AJ98">
        <v>1.2022582660569208</v>
      </c>
      <c r="AK98"/>
      <c r="AL98" s="15">
        <v>103.77922745835713</v>
      </c>
      <c r="AM98"/>
      <c r="AN98"/>
      <c r="AO98">
        <v>0.43086323965889561</v>
      </c>
      <c r="AP98"/>
      <c r="AQ98">
        <v>98.604296459064514</v>
      </c>
      <c r="AR98"/>
      <c r="AS98" s="15"/>
      <c r="AT98" s="15">
        <v>1.1859091187786523</v>
      </c>
      <c r="AU98" s="15"/>
      <c r="AV98" s="15">
        <v>93.429365459771901</v>
      </c>
      <c r="AW98" s="15"/>
      <c r="AX98" s="15"/>
      <c r="AY98" s="15">
        <v>0.55033490191929968</v>
      </c>
      <c r="AZ98" s="15"/>
      <c r="BA98" s="15">
        <v>89.376438029946286</v>
      </c>
      <c r="BB98" s="15"/>
      <c r="BC98" s="15">
        <v>9.1538640464539967</v>
      </c>
      <c r="BD98" s="15">
        <v>13.521359050254233</v>
      </c>
      <c r="BE98" s="15">
        <v>4.3674950038002356</v>
      </c>
      <c r="BF98">
        <v>1.4222729474404665</v>
      </c>
      <c r="BG98"/>
      <c r="BH98" s="1">
        <v>67</v>
      </c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</row>
    <row r="99" spans="1:136" s="8" customFormat="1" ht="15">
      <c r="A99">
        <v>66</v>
      </c>
      <c r="B99">
        <v>31</v>
      </c>
      <c r="C99" t="s">
        <v>711</v>
      </c>
      <c r="D99" t="s">
        <v>25</v>
      </c>
      <c r="E99" t="s">
        <v>66</v>
      </c>
      <c r="F99"/>
      <c r="G99">
        <v>0.5</v>
      </c>
      <c r="H99">
        <v>0.5</v>
      </c>
      <c r="I99">
        <v>4911</v>
      </c>
      <c r="J99">
        <v>10731</v>
      </c>
      <c r="K99"/>
      <c r="L99">
        <v>4011</v>
      </c>
      <c r="M99">
        <v>5.4640000000000004</v>
      </c>
      <c r="N99">
        <v>11.702999999999999</v>
      </c>
      <c r="O99">
        <v>6.2389999999999999</v>
      </c>
      <c r="P99"/>
      <c r="Q99">
        <v>0.45500000000000002</v>
      </c>
      <c r="R99">
        <v>1</v>
      </c>
      <c r="S99">
        <v>0</v>
      </c>
      <c r="T99">
        <v>0</v>
      </c>
      <c r="U99"/>
      <c r="V99">
        <v>0</v>
      </c>
      <c r="W99"/>
      <c r="X99"/>
      <c r="Y99" s="54">
        <v>43887</v>
      </c>
      <c r="Z99" s="44">
        <v>0.23730324074074075</v>
      </c>
      <c r="AA99"/>
      <c r="AB99" s="47">
        <v>1</v>
      </c>
      <c r="AC99" s="15"/>
      <c r="AD99" s="15">
        <v>6.1474138017073745</v>
      </c>
      <c r="AE99" s="15">
        <v>10.574279194795198</v>
      </c>
      <c r="AF99" s="15">
        <v>4.426865393087823</v>
      </c>
      <c r="AG99" s="15">
        <v>0.36222470534801798</v>
      </c>
      <c r="AH99" s="15"/>
      <c r="AI99"/>
      <c r="AJ99">
        <v>0.30468862529969903</v>
      </c>
      <c r="AK99"/>
      <c r="AL99" s="15">
        <v>103.96681794783804</v>
      </c>
      <c r="AM99"/>
      <c r="AN99"/>
      <c r="AO99">
        <v>1.2714074449703161</v>
      </c>
      <c r="AP99"/>
      <c r="AQ99">
        <v>96.377747829343704</v>
      </c>
      <c r="AR99"/>
      <c r="AS99" s="15"/>
      <c r="AT99" s="15">
        <v>3.501789081769088</v>
      </c>
      <c r="AU99" s="15"/>
      <c r="AV99" s="15">
        <v>88.788677710849356</v>
      </c>
      <c r="AW99" s="15"/>
      <c r="AX99" s="15"/>
      <c r="AY99" s="15">
        <v>2.5188607638756846</v>
      </c>
      <c r="AZ99" s="15"/>
      <c r="BA99" s="15">
        <v>75.769739979562431</v>
      </c>
      <c r="BB99" s="15"/>
      <c r="BC99" s="15">
        <v>6.1567933261814174</v>
      </c>
      <c r="BD99" s="15">
        <v>10.507482735903572</v>
      </c>
      <c r="BE99" s="15">
        <v>4.3506894097221558</v>
      </c>
      <c r="BF99">
        <v>0.35771947756544942</v>
      </c>
      <c r="BG99"/>
      <c r="BH99" s="1">
        <v>68</v>
      </c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</row>
    <row r="100" spans="1:136" s="8" customFormat="1" ht="15">
      <c r="A100">
        <v>34</v>
      </c>
      <c r="B100">
        <v>19</v>
      </c>
      <c r="C100" t="s">
        <v>713</v>
      </c>
      <c r="D100" t="s">
        <v>25</v>
      </c>
      <c r="E100" t="s">
        <v>66</v>
      </c>
      <c r="F100"/>
      <c r="G100">
        <v>0.5</v>
      </c>
      <c r="H100">
        <v>0.5</v>
      </c>
      <c r="I100">
        <v>3807</v>
      </c>
      <c r="J100">
        <v>10626</v>
      </c>
      <c r="K100"/>
      <c r="L100">
        <v>4351</v>
      </c>
      <c r="M100">
        <v>4.2619999999999996</v>
      </c>
      <c r="N100">
        <v>11.59</v>
      </c>
      <c r="O100">
        <v>7.3289999999999997</v>
      </c>
      <c r="P100"/>
      <c r="Q100">
        <v>0.49299999999999999</v>
      </c>
      <c r="R100">
        <v>1</v>
      </c>
      <c r="S100">
        <v>0</v>
      </c>
      <c r="T100">
        <v>0</v>
      </c>
      <c r="U100"/>
      <c r="V100">
        <v>0</v>
      </c>
      <c r="W100"/>
      <c r="X100"/>
      <c r="Y100" s="54">
        <v>43887</v>
      </c>
      <c r="Z100" s="44">
        <v>0.69395833333333334</v>
      </c>
      <c r="AA100"/>
      <c r="AB100" s="47">
        <v>1</v>
      </c>
      <c r="AC100" s="15"/>
      <c r="AD100" s="15">
        <v>5.1844139746830873</v>
      </c>
      <c r="AE100" s="15">
        <v>10.652973142700379</v>
      </c>
      <c r="AF100" s="15">
        <v>5.4685591680172916</v>
      </c>
      <c r="AG100" s="15">
        <v>0.41225503270959474</v>
      </c>
      <c r="AH100" s="15"/>
      <c r="AI100"/>
      <c r="AJ100">
        <v>3.4416778829458297</v>
      </c>
      <c r="AK100"/>
      <c r="AL100" s="15">
        <v>85.561228091285088</v>
      </c>
      <c r="AM100"/>
      <c r="AN100"/>
      <c r="AO100">
        <v>0.47500090169082071</v>
      </c>
      <c r="AP100"/>
      <c r="AQ100">
        <v>90.934592164087846</v>
      </c>
      <c r="AR100"/>
      <c r="AS100" s="15"/>
      <c r="AT100" s="15">
        <v>4.3350800424627201</v>
      </c>
      <c r="AU100" s="15"/>
      <c r="AV100" s="15">
        <v>96.307956236890618</v>
      </c>
      <c r="AW100" s="15"/>
      <c r="AX100" s="15"/>
      <c r="AY100" s="15">
        <v>1.547894019234078</v>
      </c>
      <c r="AZ100" s="15"/>
      <c r="BA100" s="15">
        <v>85.622980180915846</v>
      </c>
      <c r="BB100" s="15"/>
      <c r="BC100" s="15">
        <v>5.275191524677008</v>
      </c>
      <c r="BD100" s="15">
        <v>10.627732230737735</v>
      </c>
      <c r="BE100" s="15">
        <v>5.3525407060607257</v>
      </c>
      <c r="BF100">
        <v>0.41547055464309429</v>
      </c>
      <c r="BG100"/>
      <c r="BH100" s="1">
        <v>69</v>
      </c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  <c r="EF100" s="15"/>
    </row>
    <row r="101" spans="1:136" s="8" customFormat="1" ht="15">
      <c r="A101">
        <v>66</v>
      </c>
      <c r="B101">
        <v>31</v>
      </c>
      <c r="C101" t="s">
        <v>714</v>
      </c>
      <c r="D101" t="s">
        <v>25</v>
      </c>
      <c r="E101" t="s">
        <v>66</v>
      </c>
      <c r="F101"/>
      <c r="G101">
        <v>0.5</v>
      </c>
      <c r="H101">
        <v>0.5</v>
      </c>
      <c r="I101">
        <v>5158</v>
      </c>
      <c r="J101">
        <v>11215</v>
      </c>
      <c r="K101"/>
      <c r="L101">
        <v>4066</v>
      </c>
      <c r="M101">
        <v>5.7329999999999997</v>
      </c>
      <c r="N101">
        <v>12.218</v>
      </c>
      <c r="O101">
        <v>6.4850000000000003</v>
      </c>
      <c r="P101"/>
      <c r="Q101">
        <v>0.46100000000000002</v>
      </c>
      <c r="R101">
        <v>1</v>
      </c>
      <c r="S101">
        <v>0</v>
      </c>
      <c r="T101">
        <v>0</v>
      </c>
      <c r="U101"/>
      <c r="V101">
        <v>0</v>
      </c>
      <c r="W101"/>
      <c r="X101"/>
      <c r="Y101" s="54">
        <v>43887</v>
      </c>
      <c r="Z101" s="44">
        <v>0.9465972222222222</v>
      </c>
      <c r="AA101"/>
      <c r="AB101" s="47">
        <v>1</v>
      </c>
      <c r="AC101" s="15"/>
      <c r="AD101" s="15">
        <v>7.0148687514261781</v>
      </c>
      <c r="AE101" s="15">
        <v>11.247649028540287</v>
      </c>
      <c r="AF101" s="15">
        <v>4.2327802771141094</v>
      </c>
      <c r="AG101" s="15">
        <v>0.38569202543285924</v>
      </c>
      <c r="AH101" s="15"/>
      <c r="AI101"/>
      <c r="AJ101">
        <v>0.36765063138687515</v>
      </c>
      <c r="AK101"/>
      <c r="AL101" s="15">
        <v>104.4845084134009</v>
      </c>
      <c r="AM101"/>
      <c r="AN101"/>
      <c r="AO101">
        <v>0.76009614647009094</v>
      </c>
      <c r="AP101"/>
      <c r="AQ101">
        <v>96.285665500168548</v>
      </c>
      <c r="AR101"/>
      <c r="AS101" s="15"/>
      <c r="AT101" s="15">
        <v>2.6013849618130096</v>
      </c>
      <c r="AU101" s="15"/>
      <c r="AV101" s="15">
        <v>88.086822586936108</v>
      </c>
      <c r="AW101" s="15"/>
      <c r="AX101" s="15"/>
      <c r="AY101" s="15">
        <v>1.7248940068336569</v>
      </c>
      <c r="AZ101" s="15"/>
      <c r="BA101" s="15">
        <v>75.805541234192546</v>
      </c>
      <c r="BB101" s="15"/>
      <c r="BC101" s="15">
        <v>7.0019973077703233</v>
      </c>
      <c r="BD101" s="15">
        <v>11.290558578876784</v>
      </c>
      <c r="BE101" s="15">
        <v>4.2885612711064596</v>
      </c>
      <c r="BF101">
        <v>0.38904735266781532</v>
      </c>
      <c r="BG101"/>
      <c r="BH101" s="1">
        <v>70</v>
      </c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  <c r="EF101" s="15"/>
    </row>
    <row r="102" spans="1:136" s="8" customFormat="1" ht="15">
      <c r="A102">
        <v>34</v>
      </c>
      <c r="B102">
        <v>19</v>
      </c>
      <c r="C102" t="s">
        <v>715</v>
      </c>
      <c r="D102" t="s">
        <v>25</v>
      </c>
      <c r="E102" t="s">
        <v>66</v>
      </c>
      <c r="F102"/>
      <c r="G102">
        <v>0.5</v>
      </c>
      <c r="H102">
        <v>0.5</v>
      </c>
      <c r="I102">
        <v>5531</v>
      </c>
      <c r="J102">
        <v>13512</v>
      </c>
      <c r="K102"/>
      <c r="L102">
        <v>11878</v>
      </c>
      <c r="M102">
        <v>6.1390000000000002</v>
      </c>
      <c r="N102">
        <v>14.651</v>
      </c>
      <c r="O102">
        <v>8.5120000000000005</v>
      </c>
      <c r="P102"/>
      <c r="Q102">
        <v>1.2549999999999999</v>
      </c>
      <c r="R102">
        <v>1</v>
      </c>
      <c r="S102">
        <v>0</v>
      </c>
      <c r="T102">
        <v>0</v>
      </c>
      <c r="U102"/>
      <c r="V102">
        <v>0</v>
      </c>
      <c r="W102"/>
      <c r="X102"/>
      <c r="Y102" s="54">
        <v>43888</v>
      </c>
      <c r="Z102" s="44">
        <v>0.67710648148148145</v>
      </c>
      <c r="AA102"/>
      <c r="AB102" s="47">
        <v>1</v>
      </c>
      <c r="AC102" s="15"/>
      <c r="AD102" s="15">
        <v>7.4972129304674002</v>
      </c>
      <c r="AE102" s="15">
        <v>13.578018033018292</v>
      </c>
      <c r="AF102" s="15">
        <v>6.080805102550892</v>
      </c>
      <c r="AG102" s="15">
        <v>1.1167129028148635</v>
      </c>
      <c r="AH102" s="15"/>
      <c r="AI102"/>
      <c r="AJ102">
        <v>1.9652161108348802</v>
      </c>
      <c r="AK102"/>
      <c r="AL102" s="15">
        <v>91.864715767353928</v>
      </c>
      <c r="AM102"/>
      <c r="AN102"/>
      <c r="AO102">
        <v>0.22305677210464964</v>
      </c>
      <c r="AP102"/>
      <c r="AQ102">
        <v>103.93568397004256</v>
      </c>
      <c r="AR102"/>
      <c r="AS102" s="15"/>
      <c r="AT102" s="15">
        <v>1.8839681714894985</v>
      </c>
      <c r="AU102" s="15"/>
      <c r="AV102" s="15">
        <v>116.00665217273117</v>
      </c>
      <c r="AW102" s="15"/>
      <c r="AX102" s="15"/>
      <c r="AY102" s="15">
        <v>1.9914453447449261</v>
      </c>
      <c r="AZ102" s="15"/>
      <c r="BA102" s="15">
        <v>90.591988724640856</v>
      </c>
      <c r="BB102" s="15"/>
      <c r="BC102" s="15">
        <v>7.4242615385345019</v>
      </c>
      <c r="BD102" s="15">
        <v>13.562891558960557</v>
      </c>
      <c r="BE102" s="15">
        <v>6.1386300204260547</v>
      </c>
      <c r="BF102">
        <v>1.1279440979296358</v>
      </c>
      <c r="BG102"/>
      <c r="BH102" s="1">
        <v>71</v>
      </c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</row>
    <row r="103" spans="1:136" s="8" customFormat="1" ht="15">
      <c r="A103">
        <v>66</v>
      </c>
      <c r="B103">
        <v>31</v>
      </c>
      <c r="C103" t="s">
        <v>716</v>
      </c>
      <c r="D103" t="s">
        <v>25</v>
      </c>
      <c r="E103" t="s">
        <v>66</v>
      </c>
      <c r="F103"/>
      <c r="G103">
        <v>0.5</v>
      </c>
      <c r="H103">
        <v>0.5</v>
      </c>
      <c r="I103">
        <v>4718</v>
      </c>
      <c r="J103">
        <v>12642</v>
      </c>
      <c r="K103"/>
      <c r="L103">
        <v>6767</v>
      </c>
      <c r="M103">
        <v>5.2539999999999996</v>
      </c>
      <c r="N103">
        <v>13.731999999999999</v>
      </c>
      <c r="O103">
        <v>8.4779999999999998</v>
      </c>
      <c r="P103"/>
      <c r="Q103">
        <v>0.754</v>
      </c>
      <c r="R103">
        <v>1</v>
      </c>
      <c r="S103">
        <v>0</v>
      </c>
      <c r="T103">
        <v>0</v>
      </c>
      <c r="U103"/>
      <c r="V103">
        <v>0</v>
      </c>
      <c r="W103"/>
      <c r="X103"/>
      <c r="Y103" s="54">
        <v>43888</v>
      </c>
      <c r="Z103" s="44">
        <v>0.92964120370370373</v>
      </c>
      <c r="AA103"/>
      <c r="AB103" s="47">
        <v>1</v>
      </c>
      <c r="AC103" s="15"/>
      <c r="AD103" s="15">
        <v>6.398889196366536</v>
      </c>
      <c r="AE103" s="15">
        <v>12.700682537669614</v>
      </c>
      <c r="AF103" s="15">
        <v>6.3017933413030782</v>
      </c>
      <c r="AG103" s="15">
        <v>0.63230245360303494</v>
      </c>
      <c r="AH103" s="15"/>
      <c r="AI103"/>
      <c r="AJ103">
        <v>1.832290531989113</v>
      </c>
      <c r="AK103"/>
      <c r="AL103" s="15">
        <v>92.742834373953585</v>
      </c>
      <c r="AM103"/>
      <c r="AN103"/>
      <c r="AO103">
        <v>0.98759651615098387</v>
      </c>
      <c r="AP103"/>
      <c r="AQ103">
        <v>105.38110260222618</v>
      </c>
      <c r="AR103"/>
      <c r="AS103" s="15"/>
      <c r="AT103" s="15">
        <v>3.771433044156999</v>
      </c>
      <c r="AU103" s="15"/>
      <c r="AV103" s="15">
        <v>118.01937083049879</v>
      </c>
      <c r="AW103" s="15"/>
      <c r="AX103" s="15"/>
      <c r="AY103" s="15">
        <v>1.5763478661231698</v>
      </c>
      <c r="AZ103" s="15"/>
      <c r="BA103" s="15">
        <v>96.341855140642494</v>
      </c>
      <c r="BB103" s="15"/>
      <c r="BC103" s="15">
        <v>6.3407982731607095</v>
      </c>
      <c r="BD103" s="15">
        <v>12.763709512910181</v>
      </c>
      <c r="BE103" s="15">
        <v>6.422911239749471</v>
      </c>
      <c r="BF103">
        <v>0.6373256885488825</v>
      </c>
      <c r="BG103"/>
      <c r="BH103" s="1">
        <v>72</v>
      </c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  <c r="ED103" s="15"/>
      <c r="EE103" s="15"/>
      <c r="EF103" s="15"/>
    </row>
    <row r="104" spans="1:136" s="8" customFormat="1" ht="15">
      <c r="A104">
        <v>34</v>
      </c>
      <c r="B104">
        <v>19</v>
      </c>
      <c r="C104" t="s">
        <v>727</v>
      </c>
      <c r="D104" t="s">
        <v>25</v>
      </c>
      <c r="E104" t="s">
        <v>66</v>
      </c>
      <c r="F104"/>
      <c r="G104">
        <v>0.5</v>
      </c>
      <c r="H104">
        <v>0.5</v>
      </c>
      <c r="I104">
        <v>4898</v>
      </c>
      <c r="J104">
        <v>13565</v>
      </c>
      <c r="K104"/>
      <c r="L104">
        <v>5857</v>
      </c>
      <c r="M104">
        <v>5.45</v>
      </c>
      <c r="N104">
        <v>14.707000000000001</v>
      </c>
      <c r="O104">
        <v>9.2560000000000002</v>
      </c>
      <c r="P104"/>
      <c r="Q104">
        <v>0.65700000000000003</v>
      </c>
      <c r="R104">
        <v>1</v>
      </c>
      <c r="S104">
        <v>0</v>
      </c>
      <c r="T104">
        <v>0</v>
      </c>
      <c r="U104"/>
      <c r="V104">
        <v>0</v>
      </c>
      <c r="W104"/>
      <c r="X104"/>
      <c r="Y104" s="54">
        <v>43907</v>
      </c>
      <c r="Z104" s="44">
        <v>0.93685185185185194</v>
      </c>
      <c r="AA104"/>
      <c r="AB104" s="47">
        <v>1</v>
      </c>
      <c r="AC104" s="15"/>
      <c r="AD104" s="15">
        <v>6.5476049429377259</v>
      </c>
      <c r="AE104" s="15">
        <v>13.321144626261116</v>
      </c>
      <c r="AF104" s="15">
        <v>6.7735396833233903</v>
      </c>
      <c r="AG104" s="15">
        <v>0.56117507536225086</v>
      </c>
      <c r="AH104" s="15"/>
      <c r="AI104"/>
      <c r="AJ104">
        <v>1.4213058065079009</v>
      </c>
      <c r="AK104"/>
      <c r="AL104" s="15">
        <v>76.874206292641588</v>
      </c>
      <c r="AM104"/>
      <c r="AN104"/>
      <c r="AO104">
        <v>0.33370938956458279</v>
      </c>
      <c r="AP104"/>
      <c r="AQ104">
        <v>77.949101579219203</v>
      </c>
      <c r="AR104"/>
      <c r="AS104" s="15"/>
      <c r="AT104" s="15">
        <v>0.72899387264563098</v>
      </c>
      <c r="AU104" s="15"/>
      <c r="AV104" s="15">
        <v>79.023996865796732</v>
      </c>
      <c r="AW104" s="15"/>
      <c r="AX104" s="15"/>
      <c r="AY104" s="15">
        <v>0.78453965886441435</v>
      </c>
      <c r="AZ104" s="15"/>
      <c r="BA104" s="15">
        <v>79.367453794585032</v>
      </c>
      <c r="BB104" s="15"/>
      <c r="BC104" s="15">
        <v>6.5944687263960331</v>
      </c>
      <c r="BD104" s="15">
        <v>13.343408730171397</v>
      </c>
      <c r="BE104" s="15">
        <v>6.7489400037753642</v>
      </c>
      <c r="BF104">
        <v>0.56338506499575625</v>
      </c>
      <c r="BG104"/>
      <c r="BH104" s="1">
        <v>73</v>
      </c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  <c r="ED104" s="15"/>
      <c r="EE104" s="15"/>
      <c r="EF104" s="15"/>
    </row>
    <row r="105" spans="1:136" s="8" customFormat="1" ht="15">
      <c r="A105">
        <v>66</v>
      </c>
      <c r="B105">
        <v>31</v>
      </c>
      <c r="C105" t="s">
        <v>728</v>
      </c>
      <c r="D105" t="s">
        <v>25</v>
      </c>
      <c r="E105" t="s">
        <v>66</v>
      </c>
      <c r="F105"/>
      <c r="G105">
        <v>0.5</v>
      </c>
      <c r="H105">
        <v>0.5</v>
      </c>
      <c r="I105">
        <v>5378</v>
      </c>
      <c r="J105">
        <v>11444</v>
      </c>
      <c r="K105"/>
      <c r="L105">
        <v>4723</v>
      </c>
      <c r="M105">
        <v>5.9720000000000004</v>
      </c>
      <c r="N105">
        <v>12.462</v>
      </c>
      <c r="O105">
        <v>6.49</v>
      </c>
      <c r="P105"/>
      <c r="Q105">
        <v>0.53400000000000003</v>
      </c>
      <c r="R105">
        <v>1</v>
      </c>
      <c r="S105">
        <v>0</v>
      </c>
      <c r="T105">
        <v>0</v>
      </c>
      <c r="U105"/>
      <c r="V105">
        <v>0</v>
      </c>
      <c r="W105"/>
      <c r="X105"/>
      <c r="Y105" s="54">
        <v>43908</v>
      </c>
      <c r="Z105" s="44">
        <v>0.19887731481481483</v>
      </c>
      <c r="AA105"/>
      <c r="AB105" s="47">
        <v>1</v>
      </c>
      <c r="AC105" s="15"/>
      <c r="AD105" s="15">
        <v>7.1812560995570944</v>
      </c>
      <c r="AE105" s="15">
        <v>11.222381764318571</v>
      </c>
      <c r="AF105" s="15">
        <v>4.0411256647614771</v>
      </c>
      <c r="AG105" s="15">
        <v>0.45221297777985442</v>
      </c>
      <c r="AH105" s="15"/>
      <c r="AI105"/>
      <c r="AJ105">
        <v>0.87849236866910474</v>
      </c>
      <c r="AK105"/>
      <c r="AL105" s="15">
        <v>124.66206435435238</v>
      </c>
      <c r="AM105"/>
      <c r="AN105"/>
      <c r="AO105">
        <v>1.5312211326697829</v>
      </c>
      <c r="AP105"/>
      <c r="AQ105">
        <v>99.611250087482034</v>
      </c>
      <c r="AR105"/>
      <c r="AS105" s="15"/>
      <c r="AT105" s="15">
        <v>2.6806505653105694</v>
      </c>
      <c r="AU105" s="15"/>
      <c r="AV105" s="15">
        <v>74.560435820611644</v>
      </c>
      <c r="AW105" s="15"/>
      <c r="AX105" s="15"/>
      <c r="AY105" s="15">
        <v>14.101444728815631</v>
      </c>
      <c r="AZ105" s="15"/>
      <c r="BA105" s="15">
        <v>104.70226249172659</v>
      </c>
      <c r="BB105" s="15"/>
      <c r="BC105" s="15">
        <v>7.2129386573880634</v>
      </c>
      <c r="BD105" s="15">
        <v>11.308964390636334</v>
      </c>
      <c r="BE105" s="15">
        <v>4.0960257332482701</v>
      </c>
      <c r="BF105">
        <v>0.48651586035209038</v>
      </c>
      <c r="BG105"/>
      <c r="BH105" s="1">
        <v>74</v>
      </c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</row>
    <row r="106" spans="1:136" s="8" customFormat="1" ht="15">
      <c r="A106">
        <v>34</v>
      </c>
      <c r="B106">
        <v>19</v>
      </c>
      <c r="C106" t="s">
        <v>729</v>
      </c>
      <c r="D106" t="s">
        <v>25</v>
      </c>
      <c r="E106" t="s">
        <v>66</v>
      </c>
      <c r="F106"/>
      <c r="G106">
        <v>0.5</v>
      </c>
      <c r="H106">
        <v>0.5</v>
      </c>
      <c r="I106">
        <v>6358</v>
      </c>
      <c r="J106">
        <v>13684</v>
      </c>
      <c r="K106"/>
      <c r="L106">
        <v>5328</v>
      </c>
      <c r="M106">
        <v>7.0389999999999997</v>
      </c>
      <c r="N106">
        <v>14.832000000000001</v>
      </c>
      <c r="O106">
        <v>7.7930000000000001</v>
      </c>
      <c r="P106"/>
      <c r="Q106">
        <v>0.6</v>
      </c>
      <c r="R106">
        <v>1</v>
      </c>
      <c r="S106">
        <v>0</v>
      </c>
      <c r="T106">
        <v>0</v>
      </c>
      <c r="U106"/>
      <c r="V106">
        <v>0</v>
      </c>
      <c r="W106"/>
      <c r="X106"/>
      <c r="Y106" s="54">
        <v>43908</v>
      </c>
      <c r="Z106" s="44">
        <v>0.91721064814814823</v>
      </c>
      <c r="AA106"/>
      <c r="AB106" s="47">
        <v>1</v>
      </c>
      <c r="AC106" s="15"/>
      <c r="AD106" s="15">
        <v>6.7337706538100077</v>
      </c>
      <c r="AE106" s="15">
        <v>13.369995563763958</v>
      </c>
      <c r="AF106" s="15">
        <v>6.6362249099539499</v>
      </c>
      <c r="AG106" s="15">
        <v>0.5034822965914445</v>
      </c>
      <c r="AH106" s="15"/>
      <c r="AI106"/>
      <c r="AJ106">
        <v>0.75349993292384432</v>
      </c>
      <c r="AK106"/>
      <c r="AL106" s="15">
        <v>89.73023559192147</v>
      </c>
      <c r="AM106"/>
      <c r="AN106"/>
      <c r="AO106">
        <v>7.2072605600773834</v>
      </c>
      <c r="AP106"/>
      <c r="AQ106">
        <v>87.782250786038048</v>
      </c>
      <c r="AR106"/>
      <c r="AS106" s="15"/>
      <c r="AT106" s="15">
        <v>15.962739520200703</v>
      </c>
      <c r="AU106" s="15"/>
      <c r="AV106" s="15">
        <v>85.834265980154612</v>
      </c>
      <c r="AW106" s="15"/>
      <c r="AX106" s="15"/>
      <c r="AY106" s="15">
        <v>8.9851015899489841</v>
      </c>
      <c r="AZ106" s="15"/>
      <c r="BA106" s="15">
        <v>78.649707700462784</v>
      </c>
      <c r="BB106" s="15"/>
      <c r="BC106" s="15">
        <v>6.759236073449812</v>
      </c>
      <c r="BD106" s="15">
        <v>12.904948916968554</v>
      </c>
      <c r="BE106" s="15">
        <v>6.1457128435187416</v>
      </c>
      <c r="BF106">
        <v>0.48183558805003274</v>
      </c>
      <c r="BG106"/>
      <c r="BH106" s="1">
        <v>75</v>
      </c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</row>
    <row r="107" spans="1:136" s="8" customFormat="1" ht="15">
      <c r="A107">
        <v>66</v>
      </c>
      <c r="B107">
        <v>31</v>
      </c>
      <c r="C107" t="s">
        <v>730</v>
      </c>
      <c r="D107" t="s">
        <v>25</v>
      </c>
      <c r="E107" t="s">
        <v>66</v>
      </c>
      <c r="F107"/>
      <c r="G107">
        <v>0.5</v>
      </c>
      <c r="H107">
        <v>0.5</v>
      </c>
      <c r="I107">
        <v>7180</v>
      </c>
      <c r="J107">
        <v>12432</v>
      </c>
      <c r="K107"/>
      <c r="L107">
        <v>4463</v>
      </c>
      <c r="M107">
        <v>7.9320000000000004</v>
      </c>
      <c r="N107">
        <v>13.51</v>
      </c>
      <c r="O107">
        <v>5.5780000000000003</v>
      </c>
      <c r="P107"/>
      <c r="Q107">
        <v>0.505</v>
      </c>
      <c r="R107">
        <v>1</v>
      </c>
      <c r="S107">
        <v>0</v>
      </c>
      <c r="T107">
        <v>0</v>
      </c>
      <c r="U107"/>
      <c r="V107">
        <v>0</v>
      </c>
      <c r="W107"/>
      <c r="X107"/>
      <c r="Y107" s="54">
        <v>43909</v>
      </c>
      <c r="Z107" s="44">
        <v>0.17081018518518518</v>
      </c>
      <c r="AA107"/>
      <c r="AB107" s="47">
        <v>1</v>
      </c>
      <c r="AC107" s="15"/>
      <c r="AD107" s="15">
        <v>7.6059612764733044</v>
      </c>
      <c r="AE107" s="15">
        <v>12.142938868742153</v>
      </c>
      <c r="AF107" s="15">
        <v>4.5369775922688484</v>
      </c>
      <c r="AG107" s="15">
        <v>0.42207184925091762</v>
      </c>
      <c r="AH107" s="15"/>
      <c r="AI107"/>
      <c r="AJ107">
        <v>1.0235884369747086</v>
      </c>
      <c r="AK107"/>
      <c r="AL107" s="15">
        <v>99.244399318459486</v>
      </c>
      <c r="AM107"/>
      <c r="AN107"/>
      <c r="AO107">
        <v>1.6141037119988384E-2</v>
      </c>
      <c r="AP107"/>
      <c r="AQ107">
        <v>99.992379640255251</v>
      </c>
      <c r="AR107"/>
      <c r="AS107" s="15"/>
      <c r="AT107" s="15">
        <v>1.7352614279194545</v>
      </c>
      <c r="AU107" s="15"/>
      <c r="AV107" s="15">
        <v>100.74035996205112</v>
      </c>
      <c r="AW107" s="15"/>
      <c r="AX107" s="15"/>
      <c r="AY107" s="15">
        <v>1.4389808051925028</v>
      </c>
      <c r="AZ107" s="15"/>
      <c r="BA107" s="15">
        <v>95.982760554274407</v>
      </c>
      <c r="BB107" s="15"/>
      <c r="BC107" s="15">
        <v>7.5672326174377691</v>
      </c>
      <c r="BD107" s="15">
        <v>12.143918945974598</v>
      </c>
      <c r="BE107" s="15">
        <v>4.5766863285368302</v>
      </c>
      <c r="BF107">
        <v>0.42513062328394324</v>
      </c>
      <c r="BG107"/>
      <c r="BH107" s="1">
        <v>76</v>
      </c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</row>
    <row r="108" spans="1:136" s="8" customFormat="1" ht="15">
      <c r="A108">
        <v>34</v>
      </c>
      <c r="B108">
        <v>19</v>
      </c>
      <c r="C108" t="s">
        <v>731</v>
      </c>
      <c r="D108" t="s">
        <v>25</v>
      </c>
      <c r="E108" t="s">
        <v>66</v>
      </c>
      <c r="F108"/>
      <c r="G108">
        <v>0.5</v>
      </c>
      <c r="H108">
        <v>0.5</v>
      </c>
      <c r="I108">
        <v>5092</v>
      </c>
      <c r="J108">
        <v>10633</v>
      </c>
      <c r="K108"/>
      <c r="L108">
        <v>4007</v>
      </c>
      <c r="M108">
        <v>5.6619999999999999</v>
      </c>
      <c r="N108">
        <v>11.598000000000001</v>
      </c>
      <c r="O108">
        <v>5.9359999999999999</v>
      </c>
      <c r="P108"/>
      <c r="Q108">
        <v>0.45400000000000001</v>
      </c>
      <c r="R108">
        <v>1</v>
      </c>
      <c r="S108">
        <v>0</v>
      </c>
      <c r="T108">
        <v>0</v>
      </c>
      <c r="U108"/>
      <c r="V108">
        <v>0</v>
      </c>
      <c r="W108"/>
      <c r="X108"/>
      <c r="Y108" s="54">
        <v>43909</v>
      </c>
      <c r="Z108" s="44">
        <v>0.9118750000000001</v>
      </c>
      <c r="AA108"/>
      <c r="AB108" s="47">
        <v>1</v>
      </c>
      <c r="AC108" s="15"/>
      <c r="AD108" s="15">
        <v>5.7805512022263699</v>
      </c>
      <c r="AE108" s="15">
        <v>10.971472916488016</v>
      </c>
      <c r="AF108" s="15">
        <v>5.1909217142616466</v>
      </c>
      <c r="AG108" s="15">
        <v>0.40425290877265235</v>
      </c>
      <c r="AH108" s="15"/>
      <c r="AI108"/>
      <c r="AJ108">
        <v>0.44861923811076515</v>
      </c>
      <c r="AK108"/>
      <c r="AL108" s="15">
        <v>88.648716889893819</v>
      </c>
      <c r="AM108"/>
      <c r="AN108"/>
      <c r="AO108">
        <v>1.2095156964244964</v>
      </c>
      <c r="AP108"/>
      <c r="AQ108">
        <v>95.443108110515965</v>
      </c>
      <c r="AR108"/>
      <c r="AS108" s="15"/>
      <c r="AT108" s="15">
        <v>3.0240069212091121</v>
      </c>
      <c r="AU108" s="15"/>
      <c r="AV108" s="15">
        <v>102.23749933113807</v>
      </c>
      <c r="AW108" s="15"/>
      <c r="AX108" s="15"/>
      <c r="AY108" s="15">
        <v>3.8962228485927231</v>
      </c>
      <c r="AZ108" s="15"/>
      <c r="BA108" s="15">
        <v>102.21125283154859</v>
      </c>
      <c r="BB108" s="15"/>
      <c r="BC108" s="15">
        <v>5.7676138894822868</v>
      </c>
      <c r="BD108" s="15">
        <v>11.038227463376305</v>
      </c>
      <c r="BE108" s="15">
        <v>5.2706135738940176</v>
      </c>
      <c r="BF108">
        <v>0.41228467359967047</v>
      </c>
      <c r="BG108"/>
      <c r="BH108" s="1">
        <v>77</v>
      </c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</row>
    <row r="109" spans="1:136" s="8" customFormat="1" ht="15">
      <c r="A109">
        <v>66</v>
      </c>
      <c r="B109">
        <v>31</v>
      </c>
      <c r="C109" t="s">
        <v>732</v>
      </c>
      <c r="D109" t="s">
        <v>25</v>
      </c>
      <c r="E109" t="s">
        <v>66</v>
      </c>
      <c r="F109"/>
      <c r="G109">
        <v>0.5</v>
      </c>
      <c r="H109">
        <v>0.5</v>
      </c>
      <c r="I109">
        <v>4767</v>
      </c>
      <c r="J109">
        <v>10054</v>
      </c>
      <c r="K109"/>
      <c r="L109">
        <v>4191</v>
      </c>
      <c r="M109">
        <v>5.3079999999999998</v>
      </c>
      <c r="N109">
        <v>10.98</v>
      </c>
      <c r="O109">
        <v>5.6719999999999997</v>
      </c>
      <c r="P109"/>
      <c r="Q109">
        <v>0.47499999999999998</v>
      </c>
      <c r="R109">
        <v>1</v>
      </c>
      <c r="S109">
        <v>0</v>
      </c>
      <c r="T109">
        <v>0</v>
      </c>
      <c r="U109"/>
      <c r="V109">
        <v>0</v>
      </c>
      <c r="W109"/>
      <c r="X109"/>
      <c r="Y109" s="54">
        <v>43910</v>
      </c>
      <c r="Z109" s="44">
        <v>0.1628009259259259</v>
      </c>
      <c r="AA109"/>
      <c r="AB109" s="47">
        <v>1</v>
      </c>
      <c r="AC109" s="15"/>
      <c r="AD109" s="15">
        <v>5.4149314942414017</v>
      </c>
      <c r="AE109" s="15">
        <v>10.357966842705183</v>
      </c>
      <c r="AF109" s="15">
        <v>4.9430353484637815</v>
      </c>
      <c r="AG109" s="15">
        <v>0.42369823414332786</v>
      </c>
      <c r="AH109" s="15"/>
      <c r="AI109"/>
      <c r="AJ109">
        <v>0.16634291805098575</v>
      </c>
      <c r="AK109"/>
      <c r="AL109" s="15">
        <v>96.954846666167668</v>
      </c>
      <c r="AM109"/>
      <c r="AN109"/>
      <c r="AO109">
        <v>8.0036196306433851</v>
      </c>
      <c r="AP109"/>
      <c r="AQ109">
        <v>101.09428668306936</v>
      </c>
      <c r="AR109"/>
      <c r="AS109" s="15"/>
      <c r="AT109" s="15">
        <v>16.220832568874453</v>
      </c>
      <c r="AU109" s="15"/>
      <c r="AV109" s="15">
        <v>105.2337266999711</v>
      </c>
      <c r="AW109" s="15"/>
      <c r="AX109" s="15"/>
      <c r="AY109" s="15">
        <v>13.729134366048712</v>
      </c>
      <c r="AZ109" s="15"/>
      <c r="BA109" s="15">
        <v>99.164113982701821</v>
      </c>
      <c r="BB109" s="15"/>
      <c r="BC109" s="15">
        <v>5.4104315593738947</v>
      </c>
      <c r="BD109" s="15">
        <v>10.789752205514345</v>
      </c>
      <c r="BE109" s="15">
        <v>5.3793206461404504</v>
      </c>
      <c r="BF109">
        <v>0.45492700396416808</v>
      </c>
      <c r="BG109"/>
      <c r="BH109" s="1">
        <v>78</v>
      </c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</row>
    <row r="110" spans="1:136" s="8" customFormat="1" ht="15">
      <c r="A110">
        <v>34</v>
      </c>
      <c r="B110">
        <v>19</v>
      </c>
      <c r="C110" t="s">
        <v>733</v>
      </c>
      <c r="D110" t="s">
        <v>25</v>
      </c>
      <c r="E110" t="s">
        <v>66</v>
      </c>
      <c r="F110"/>
      <c r="G110">
        <v>0.5</v>
      </c>
      <c r="H110">
        <v>0.5</v>
      </c>
      <c r="I110">
        <v>6418</v>
      </c>
      <c r="J110">
        <v>11544</v>
      </c>
      <c r="K110"/>
      <c r="L110">
        <v>4139</v>
      </c>
      <c r="M110">
        <v>7.1040000000000001</v>
      </c>
      <c r="N110">
        <v>12.568</v>
      </c>
      <c r="O110">
        <v>5.4630000000000001</v>
      </c>
      <c r="P110"/>
      <c r="Q110">
        <v>0.46899999999999997</v>
      </c>
      <c r="R110">
        <v>1</v>
      </c>
      <c r="S110">
        <v>0</v>
      </c>
      <c r="T110">
        <v>0</v>
      </c>
      <c r="U110"/>
      <c r="V110">
        <v>0</v>
      </c>
      <c r="W110"/>
      <c r="X110"/>
      <c r="Y110" s="54">
        <v>43910</v>
      </c>
      <c r="Z110" s="44">
        <v>0.85606481481481478</v>
      </c>
      <c r="AA110"/>
      <c r="AB110" s="47">
        <v>1</v>
      </c>
      <c r="AC110" s="15"/>
      <c r="AD110" s="15">
        <v>7.3467481313805543</v>
      </c>
      <c r="AE110" s="15">
        <v>11.740016093103616</v>
      </c>
      <c r="AF110" s="15">
        <v>4.3932679617230619</v>
      </c>
      <c r="AG110" s="15">
        <v>0.4064559845845942</v>
      </c>
      <c r="AH110" s="15"/>
      <c r="AI110"/>
      <c r="AJ110">
        <v>0.20235698252855069</v>
      </c>
      <c r="AK110"/>
      <c r="AL110" s="15">
        <v>166.24306641041477</v>
      </c>
      <c r="AM110"/>
      <c r="AN110"/>
      <c r="AO110">
        <v>0.24868474760187362</v>
      </c>
      <c r="AP110"/>
      <c r="AQ110">
        <v>120.80311229926338</v>
      </c>
      <c r="AR110"/>
      <c r="AS110" s="15"/>
      <c r="AT110" s="15">
        <v>0.32620539411547939</v>
      </c>
      <c r="AU110" s="15"/>
      <c r="AV110" s="15">
        <v>75.363158188112038</v>
      </c>
      <c r="AW110" s="15"/>
      <c r="AX110" s="15"/>
      <c r="AY110" s="15">
        <v>0.37431206206963302</v>
      </c>
      <c r="AZ110" s="15"/>
      <c r="BA110" s="15">
        <v>95.535031616527391</v>
      </c>
      <c r="BB110" s="15"/>
      <c r="BC110" s="15">
        <v>7.3393223157924137</v>
      </c>
      <c r="BD110" s="15">
        <v>11.725436407136463</v>
      </c>
      <c r="BE110" s="15">
        <v>4.3861140913440497</v>
      </c>
      <c r="BF110">
        <v>0.40569669874518344</v>
      </c>
      <c r="BG110"/>
      <c r="BH110" s="1">
        <v>79</v>
      </c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</row>
    <row r="111" spans="1:136" s="8" customFormat="1" ht="15">
      <c r="A111">
        <v>66</v>
      </c>
      <c r="B111">
        <v>31</v>
      </c>
      <c r="C111" t="s">
        <v>734</v>
      </c>
      <c r="D111" t="s">
        <v>25</v>
      </c>
      <c r="E111" t="s">
        <v>66</v>
      </c>
      <c r="F111"/>
      <c r="G111">
        <v>0.5</v>
      </c>
      <c r="H111">
        <v>0.5</v>
      </c>
      <c r="I111">
        <v>4555</v>
      </c>
      <c r="J111">
        <v>9375</v>
      </c>
      <c r="K111"/>
      <c r="L111">
        <v>3658</v>
      </c>
      <c r="M111">
        <v>5.0759999999999996</v>
      </c>
      <c r="N111">
        <v>10.252000000000001</v>
      </c>
      <c r="O111">
        <v>5.1760000000000002</v>
      </c>
      <c r="P111"/>
      <c r="Q111">
        <v>0.41499999999999998</v>
      </c>
      <c r="R111">
        <v>1</v>
      </c>
      <c r="S111">
        <v>0</v>
      </c>
      <c r="T111">
        <v>0</v>
      </c>
      <c r="U111"/>
      <c r="V111">
        <v>0</v>
      </c>
      <c r="W111"/>
      <c r="X111"/>
      <c r="Y111" s="54">
        <v>43911</v>
      </c>
      <c r="Z111" s="44">
        <v>0.11096064814814814</v>
      </c>
      <c r="AA111"/>
      <c r="AB111" s="47">
        <v>1</v>
      </c>
      <c r="AC111" s="15"/>
      <c r="AD111" s="15">
        <v>5.2183951405025146</v>
      </c>
      <c r="AE111" s="15">
        <v>9.4812061743354921</v>
      </c>
      <c r="AF111" s="15">
        <v>4.2628110338329774</v>
      </c>
      <c r="AG111" s="15">
        <v>0.35776045275038398</v>
      </c>
      <c r="AH111" s="15"/>
      <c r="AI111"/>
      <c r="AJ111">
        <v>0.52680212256217962</v>
      </c>
      <c r="AK111"/>
      <c r="AL111" s="15">
        <v>-3.7509888996509062</v>
      </c>
      <c r="AM111"/>
      <c r="AN111"/>
      <c r="AO111">
        <v>7.0162534796056599</v>
      </c>
      <c r="AP111"/>
      <c r="AQ111">
        <v>55.142455140051702</v>
      </c>
      <c r="AR111"/>
      <c r="AS111" s="15"/>
      <c r="AT111" s="15">
        <v>15.511669697624242</v>
      </c>
      <c r="AU111" s="15"/>
      <c r="AV111" s="15">
        <v>114.0358991797543</v>
      </c>
      <c r="AW111" s="15"/>
      <c r="AX111" s="15"/>
      <c r="AY111" s="15">
        <v>10.051462707226289</v>
      </c>
      <c r="AZ111" s="15"/>
      <c r="BA111" s="15">
        <v>81.648537264637241</v>
      </c>
      <c r="BB111" s="15"/>
      <c r="BC111" s="15">
        <v>5.2046859424936383</v>
      </c>
      <c r="BD111" s="15">
        <v>9.8259116068445973</v>
      </c>
      <c r="BE111" s="15">
        <v>4.6212256643509591</v>
      </c>
      <c r="BF111">
        <v>0.37669197967969237</v>
      </c>
      <c r="BG111"/>
      <c r="BH111" s="1">
        <v>80</v>
      </c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</row>
    <row r="112" spans="1:136" s="8" customFormat="1" ht="15">
      <c r="A112">
        <v>34</v>
      </c>
      <c r="B112">
        <v>19</v>
      </c>
      <c r="C112" t="s">
        <v>735</v>
      </c>
      <c r="D112" t="s">
        <v>25</v>
      </c>
      <c r="E112" t="s">
        <v>66</v>
      </c>
      <c r="F112"/>
      <c r="G112">
        <v>0.5</v>
      </c>
      <c r="H112">
        <v>0.5</v>
      </c>
      <c r="I112">
        <v>4957</v>
      </c>
      <c r="J112">
        <v>10099</v>
      </c>
      <c r="K112"/>
      <c r="L112">
        <v>4694</v>
      </c>
      <c r="M112">
        <v>5.5149999999999997</v>
      </c>
      <c r="N112">
        <v>11.028</v>
      </c>
      <c r="O112">
        <v>5.5129999999999999</v>
      </c>
      <c r="P112"/>
      <c r="Q112">
        <v>0.53100000000000003</v>
      </c>
      <c r="R112">
        <v>1</v>
      </c>
      <c r="S112">
        <v>0</v>
      </c>
      <c r="T112">
        <v>0</v>
      </c>
      <c r="U112"/>
      <c r="V112">
        <v>0</v>
      </c>
      <c r="W112"/>
      <c r="X112"/>
      <c r="Y112" s="54">
        <v>43913</v>
      </c>
      <c r="Z112" s="44">
        <v>0.83408564814814812</v>
      </c>
      <c r="AA112"/>
      <c r="AB112" s="47">
        <v>1</v>
      </c>
      <c r="AC112" s="15"/>
      <c r="AD112" s="15">
        <v>5.7222666461714002</v>
      </c>
      <c r="AE112" s="15">
        <v>9.9122283630608248</v>
      </c>
      <c r="AF112" s="15">
        <v>4.1899617168894245</v>
      </c>
      <c r="AG112" s="15">
        <v>0.44387681841970894</v>
      </c>
      <c r="AH112" s="15"/>
      <c r="AI112"/>
      <c r="AJ112">
        <v>1.0691886340073402</v>
      </c>
      <c r="AK112"/>
      <c r="AL112" s="15">
        <v>95.012687894855915</v>
      </c>
      <c r="AM112"/>
      <c r="AN112"/>
      <c r="AO112">
        <v>0.60620347597851132</v>
      </c>
      <c r="AP112"/>
      <c r="AQ112">
        <v>95.346675023981945</v>
      </c>
      <c r="AR112"/>
      <c r="AS112" s="15"/>
      <c r="AT112" s="15">
        <v>2.9591804838127969E-2</v>
      </c>
      <c r="AU112" s="15"/>
      <c r="AV112" s="15">
        <v>95.68066215310796</v>
      </c>
      <c r="AW112" s="15"/>
      <c r="AX112" s="15"/>
      <c r="AY112" s="15">
        <v>1.3058784842282869</v>
      </c>
      <c r="AZ112" s="15"/>
      <c r="BA112" s="15">
        <v>90.852873152253352</v>
      </c>
      <c r="BB112" s="15"/>
      <c r="BC112" s="15">
        <v>5.7530219747041409</v>
      </c>
      <c r="BD112" s="15">
        <v>9.9423638406590769</v>
      </c>
      <c r="BE112" s="15">
        <v>4.1893418659549368</v>
      </c>
      <c r="BF112">
        <v>0.44679411251175383</v>
      </c>
      <c r="BG112"/>
      <c r="BH112" s="1">
        <v>81</v>
      </c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</row>
    <row r="113" spans="1:136" s="8" customFormat="1" ht="15">
      <c r="A113">
        <v>66</v>
      </c>
      <c r="B113">
        <v>31</v>
      </c>
      <c r="C113" t="s">
        <v>736</v>
      </c>
      <c r="D113" t="s">
        <v>25</v>
      </c>
      <c r="E113" t="s">
        <v>66</v>
      </c>
      <c r="F113"/>
      <c r="G113">
        <v>0.5</v>
      </c>
      <c r="H113">
        <v>0.5</v>
      </c>
      <c r="I113">
        <v>4348</v>
      </c>
      <c r="J113">
        <v>9880</v>
      </c>
      <c r="K113"/>
      <c r="L113">
        <v>4157</v>
      </c>
      <c r="M113">
        <v>4.851</v>
      </c>
      <c r="N113">
        <v>10.792999999999999</v>
      </c>
      <c r="O113">
        <v>5.9420000000000002</v>
      </c>
      <c r="P113"/>
      <c r="Q113">
        <v>0.47099999999999997</v>
      </c>
      <c r="R113">
        <v>1</v>
      </c>
      <c r="S113">
        <v>0</v>
      </c>
      <c r="T113">
        <v>0</v>
      </c>
      <c r="U113"/>
      <c r="V113">
        <v>0</v>
      </c>
      <c r="W113"/>
      <c r="X113"/>
      <c r="Y113" s="54">
        <v>43914</v>
      </c>
      <c r="Z113" s="44">
        <v>8.7800925925925921E-2</v>
      </c>
      <c r="AA113"/>
      <c r="AB113" s="47">
        <v>1</v>
      </c>
      <c r="AC113" s="15"/>
      <c r="AD113" s="15">
        <v>5.0154743791359699</v>
      </c>
      <c r="AE113" s="15">
        <v>9.6958457534209064</v>
      </c>
      <c r="AF113" s="15">
        <v>4.6803713742849364</v>
      </c>
      <c r="AG113" s="15">
        <v>0.39414390008865902</v>
      </c>
      <c r="AH113" s="15"/>
      <c r="AI113"/>
      <c r="AJ113">
        <v>1.401644790186263</v>
      </c>
      <c r="AK113"/>
      <c r="AL113" s="15">
        <v>82.74924242959969</v>
      </c>
      <c r="AM113"/>
      <c r="AN113"/>
      <c r="AO113">
        <v>0.47780601808099454</v>
      </c>
      <c r="AP113"/>
      <c r="AQ113">
        <v>90.941625702925805</v>
      </c>
      <c r="AR113"/>
      <c r="AS113" s="15"/>
      <c r="AT113" s="15">
        <v>0.52176523695827481</v>
      </c>
      <c r="AU113" s="15"/>
      <c r="AV113" s="15">
        <v>99.134008976251906</v>
      </c>
      <c r="AW113" s="15"/>
      <c r="AX113" s="15"/>
      <c r="AY113" s="15">
        <v>0.28156861579334047</v>
      </c>
      <c r="AZ113" s="15"/>
      <c r="BA113" s="15">
        <v>91.146146103305497</v>
      </c>
      <c r="BB113" s="15"/>
      <c r="BC113" s="15">
        <v>5.0508720214095009</v>
      </c>
      <c r="BD113" s="15">
        <v>9.719064891898249</v>
      </c>
      <c r="BE113" s="15">
        <v>4.668192870488749</v>
      </c>
      <c r="BF113">
        <v>0.39469957515381038</v>
      </c>
      <c r="BG113"/>
      <c r="BH113" s="1">
        <v>82</v>
      </c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</row>
    <row r="114" spans="1:136" s="8" customFormat="1" ht="15">
      <c r="A114">
        <v>35</v>
      </c>
      <c r="B114">
        <v>19</v>
      </c>
      <c r="C114" t="s">
        <v>737</v>
      </c>
      <c r="D114" t="s">
        <v>25</v>
      </c>
      <c r="E114" t="s">
        <v>66</v>
      </c>
      <c r="F114"/>
      <c r="G114">
        <v>0.5</v>
      </c>
      <c r="H114">
        <v>0.5</v>
      </c>
      <c r="I114">
        <v>7448</v>
      </c>
      <c r="J114">
        <v>12914</v>
      </c>
      <c r="K114"/>
      <c r="L114">
        <v>9749</v>
      </c>
      <c r="M114">
        <v>8.2240000000000002</v>
      </c>
      <c r="N114">
        <v>14.02</v>
      </c>
      <c r="O114">
        <v>5.7960000000000003</v>
      </c>
      <c r="P114"/>
      <c r="Q114">
        <v>1.0549999999999999</v>
      </c>
      <c r="R114">
        <v>1</v>
      </c>
      <c r="S114">
        <v>0</v>
      </c>
      <c r="T114">
        <v>0</v>
      </c>
      <c r="U114"/>
      <c r="V114">
        <v>0</v>
      </c>
      <c r="W114"/>
      <c r="X114"/>
      <c r="Y114" s="54">
        <v>43914</v>
      </c>
      <c r="Z114" s="44">
        <v>0.7640162037037036</v>
      </c>
      <c r="AA114"/>
      <c r="AB114" s="47">
        <v>1</v>
      </c>
      <c r="AC114" s="15"/>
      <c r="AD114" s="15">
        <v>8.5490963902852091</v>
      </c>
      <c r="AE114" s="15">
        <v>12.540545739269497</v>
      </c>
      <c r="AF114" s="15">
        <v>3.9914493489842879</v>
      </c>
      <c r="AG114" s="15">
        <v>0.89309975387114526</v>
      </c>
      <c r="AH114" s="15"/>
      <c r="AI114"/>
      <c r="AJ114">
        <v>0.53899541586799937</v>
      </c>
      <c r="AK114"/>
      <c r="AL114" s="15">
        <v>112.45666630776921</v>
      </c>
      <c r="AM114"/>
      <c r="AN114"/>
      <c r="AO114">
        <v>1.5618837849060683E-2</v>
      </c>
      <c r="AP114"/>
      <c r="AQ114">
        <v>100.5952310419346</v>
      </c>
      <c r="AR114"/>
      <c r="AS114" s="15"/>
      <c r="AT114" s="15">
        <v>1.0962358755226538</v>
      </c>
      <c r="AU114" s="15"/>
      <c r="AV114" s="15">
        <v>88.733795776099925</v>
      </c>
      <c r="AW114" s="15"/>
      <c r="AX114" s="15"/>
      <c r="AY114" s="15">
        <v>1.2869916531539034</v>
      </c>
      <c r="AZ114" s="15"/>
      <c r="BA114" s="15">
        <v>100.7236175310409</v>
      </c>
      <c r="BB114" s="15"/>
      <c r="BC114" s="15">
        <v>8.5261186958242305</v>
      </c>
      <c r="BD114" s="15">
        <v>12.53956647199238</v>
      </c>
      <c r="BE114" s="15">
        <v>4.0134477761681486</v>
      </c>
      <c r="BF114">
        <v>0.8988840351229278</v>
      </c>
      <c r="BG114"/>
      <c r="BH114" s="1">
        <v>83</v>
      </c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</row>
    <row r="115" spans="1:136" s="8" customFormat="1" ht="15">
      <c r="A115">
        <v>57</v>
      </c>
      <c r="B115">
        <v>31</v>
      </c>
      <c r="C115" t="s">
        <v>738</v>
      </c>
      <c r="D115" t="s">
        <v>25</v>
      </c>
      <c r="E115" t="s">
        <v>66</v>
      </c>
      <c r="F115"/>
      <c r="G115">
        <v>0.5</v>
      </c>
      <c r="H115">
        <v>0.5</v>
      </c>
      <c r="I115">
        <v>5437</v>
      </c>
      <c r="J115">
        <v>13970</v>
      </c>
      <c r="K115"/>
      <c r="L115">
        <v>4320</v>
      </c>
      <c r="M115">
        <v>6.0369999999999999</v>
      </c>
      <c r="N115">
        <v>15.132999999999999</v>
      </c>
      <c r="O115">
        <v>9.0960000000000001</v>
      </c>
      <c r="P115"/>
      <c r="Q115">
        <v>0.48899999999999999</v>
      </c>
      <c r="R115">
        <v>1</v>
      </c>
      <c r="S115">
        <v>0</v>
      </c>
      <c r="T115">
        <v>0</v>
      </c>
      <c r="U115"/>
      <c r="V115">
        <v>0</v>
      </c>
      <c r="W115"/>
      <c r="X115"/>
      <c r="Y115" s="54">
        <v>43914</v>
      </c>
      <c r="Z115" s="44">
        <v>0.93444444444444441</v>
      </c>
      <c r="AA115"/>
      <c r="AB115" s="47">
        <v>1</v>
      </c>
      <c r="AC115" s="15"/>
      <c r="AD115" s="15">
        <v>6.2386892122338828</v>
      </c>
      <c r="AE115" s="15">
        <v>13.574651983905982</v>
      </c>
      <c r="AF115" s="15">
        <v>7.335962771672099</v>
      </c>
      <c r="AG115" s="15">
        <v>0.39065394721630192</v>
      </c>
      <c r="AH115" s="15"/>
      <c r="AI115"/>
      <c r="AJ115">
        <v>1.8413787053268765E-2</v>
      </c>
      <c r="AK115"/>
      <c r="AL115" s="15">
        <v>86.070613835079655</v>
      </c>
      <c r="AM115"/>
      <c r="AN115"/>
      <c r="AO115">
        <v>0.61131068494196894</v>
      </c>
      <c r="AP115"/>
      <c r="AQ115">
        <v>92.181693019363394</v>
      </c>
      <c r="AR115"/>
      <c r="AS115" s="15"/>
      <c r="AT115" s="15">
        <v>1.1127660816022702</v>
      </c>
      <c r="AU115" s="15"/>
      <c r="AV115" s="15">
        <v>98.292772203647246</v>
      </c>
      <c r="AW115" s="15"/>
      <c r="AX115" s="15"/>
      <c r="AY115" s="15">
        <v>1.9007067492779803</v>
      </c>
      <c r="AZ115" s="15"/>
      <c r="BA115" s="15">
        <v>89.741195527656359</v>
      </c>
      <c r="BB115" s="15"/>
      <c r="BC115" s="15">
        <v>6.2392636545954074</v>
      </c>
      <c r="BD115" s="15">
        <v>13.616270843183491</v>
      </c>
      <c r="BE115" s="15">
        <v>7.3770071885880837</v>
      </c>
      <c r="BF115">
        <v>0.39440216146745699</v>
      </c>
      <c r="BG115"/>
      <c r="BH115" s="1">
        <v>84</v>
      </c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</row>
    <row r="116" spans="1:136" s="8" customFormat="1" ht="15">
      <c r="A116">
        <v>51</v>
      </c>
      <c r="B116">
        <v>19</v>
      </c>
      <c r="C116" t="s">
        <v>741</v>
      </c>
      <c r="D116" t="s">
        <v>25</v>
      </c>
      <c r="E116" t="s">
        <v>66</v>
      </c>
      <c r="F116"/>
      <c r="G116">
        <v>0.3</v>
      </c>
      <c r="H116">
        <v>0.3</v>
      </c>
      <c r="I116">
        <v>1858</v>
      </c>
      <c r="J116">
        <v>4472</v>
      </c>
      <c r="K116"/>
      <c r="L116">
        <v>2149</v>
      </c>
      <c r="M116">
        <v>3.5579999999999998</v>
      </c>
      <c r="N116">
        <v>8.2319999999999993</v>
      </c>
      <c r="O116">
        <v>4.6740000000000004</v>
      </c>
      <c r="P116"/>
      <c r="Q116">
        <v>0.40200000000000002</v>
      </c>
      <c r="R116">
        <v>1</v>
      </c>
      <c r="S116">
        <v>0</v>
      </c>
      <c r="T116">
        <v>0</v>
      </c>
      <c r="U116"/>
      <c r="V116">
        <v>0</v>
      </c>
      <c r="W116"/>
      <c r="X116"/>
      <c r="Y116" s="54">
        <v>44074</v>
      </c>
      <c r="Z116" s="44">
        <v>0.87040509259259258</v>
      </c>
      <c r="AA116"/>
      <c r="AB116" s="47">
        <v>1</v>
      </c>
      <c r="AC116" s="15"/>
      <c r="AD116" s="15">
        <v>6.0663068904180086</v>
      </c>
      <c r="AE116" s="15">
        <v>10.858470109935602</v>
      </c>
      <c r="AF116" s="15">
        <v>4.7921632195175938</v>
      </c>
      <c r="AG116" s="15">
        <v>0.45272551008778528</v>
      </c>
      <c r="AH116" s="15"/>
      <c r="AI116"/>
      <c r="AJ116">
        <v>0.10946075954754426</v>
      </c>
      <c r="AK116"/>
      <c r="AL116" s="15">
        <v>115.97446907055674</v>
      </c>
      <c r="AM116"/>
      <c r="AN116"/>
      <c r="AO116">
        <v>0.47616872319212317</v>
      </c>
      <c r="AP116"/>
      <c r="AQ116">
        <v>98.951144285274992</v>
      </c>
      <c r="AR116"/>
      <c r="AS116" s="15"/>
      <c r="AT116" s="15">
        <v>0.94230927333557901</v>
      </c>
      <c r="AU116" s="15"/>
      <c r="AV116" s="15">
        <v>81.927819499993262</v>
      </c>
      <c r="AW116" s="15"/>
      <c r="AX116" s="15"/>
      <c r="AY116" s="15">
        <v>7.8945662110574863</v>
      </c>
      <c r="AZ116" s="15"/>
      <c r="BA116" s="15">
        <v>95.205830479499411</v>
      </c>
      <c r="BB116" s="15"/>
      <c r="BC116" s="15">
        <v>6.0629885937350174</v>
      </c>
      <c r="BD116" s="15">
        <v>10.83267919483084</v>
      </c>
      <c r="BE116" s="15">
        <v>4.7696906010958227</v>
      </c>
      <c r="BF116">
        <v>0.43553375957712331</v>
      </c>
      <c r="BG116"/>
      <c r="BH116" s="1">
        <v>85</v>
      </c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</row>
    <row r="117" spans="1:136" s="8" customFormat="1" ht="15">
      <c r="A117">
        <v>98</v>
      </c>
      <c r="B117">
        <v>31</v>
      </c>
      <c r="C117" t="s">
        <v>742</v>
      </c>
      <c r="D117" t="s">
        <v>25</v>
      </c>
      <c r="E117" t="s">
        <v>66</v>
      </c>
      <c r="F117"/>
      <c r="G117">
        <v>0.3</v>
      </c>
      <c r="H117">
        <v>0.3</v>
      </c>
      <c r="I117">
        <v>2064</v>
      </c>
      <c r="J117">
        <v>4909</v>
      </c>
      <c r="K117"/>
      <c r="L117">
        <v>1978</v>
      </c>
      <c r="M117">
        <v>3.9329999999999998</v>
      </c>
      <c r="N117">
        <v>9.0280000000000005</v>
      </c>
      <c r="O117">
        <v>5.0949999999999998</v>
      </c>
      <c r="P117"/>
      <c r="Q117">
        <v>0.36799999999999999</v>
      </c>
      <c r="R117">
        <v>1</v>
      </c>
      <c r="S117">
        <v>0</v>
      </c>
      <c r="T117">
        <v>0</v>
      </c>
      <c r="U117"/>
      <c r="V117">
        <v>0</v>
      </c>
      <c r="W117"/>
      <c r="X117"/>
      <c r="Y117" s="54">
        <v>44075</v>
      </c>
      <c r="Z117" s="44">
        <v>0.21048611111111112</v>
      </c>
      <c r="AA117"/>
      <c r="AB117" s="47">
        <v>1</v>
      </c>
      <c r="AC117" s="15"/>
      <c r="AD117" s="15">
        <v>6.7498760071142794</v>
      </c>
      <c r="AE117" s="15">
        <v>11.985533100013757</v>
      </c>
      <c r="AF117" s="15">
        <v>5.2356570928994781</v>
      </c>
      <c r="AG117" s="15">
        <v>0.40818324740107015</v>
      </c>
      <c r="AH117" s="15"/>
      <c r="AI117"/>
      <c r="AJ117">
        <v>0.34353488098949342</v>
      </c>
      <c r="AK117"/>
      <c r="AL117" s="15">
        <v>108.89543614684129</v>
      </c>
      <c r="AM117"/>
      <c r="AN117"/>
      <c r="AO117">
        <v>1.5797815727962263</v>
      </c>
      <c r="AP117"/>
      <c r="AQ117">
        <v>97.48965909600507</v>
      </c>
      <c r="AR117"/>
      <c r="AS117" s="15"/>
      <c r="AT117" s="15">
        <v>3.151154393732321</v>
      </c>
      <c r="AU117" s="15"/>
      <c r="AV117" s="15">
        <v>86.083882045168892</v>
      </c>
      <c r="AW117" s="15"/>
      <c r="AX117" s="15"/>
      <c r="AY117" s="15">
        <v>2.8930160073705298</v>
      </c>
      <c r="AZ117" s="15"/>
      <c r="BA117" s="15">
        <v>104.53973542846992</v>
      </c>
      <c r="BB117" s="15"/>
      <c r="BC117" s="15">
        <v>6.7614900455047504</v>
      </c>
      <c r="BD117" s="15">
        <v>12.080959485901381</v>
      </c>
      <c r="BE117" s="15">
        <v>5.3194694403966309</v>
      </c>
      <c r="BF117">
        <v>0.4141743119729675</v>
      </c>
      <c r="BG117"/>
      <c r="BH117" s="1">
        <v>86</v>
      </c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</row>
    <row r="118" spans="1:136" s="8" customFormat="1" ht="15">
      <c r="A118">
        <v>50</v>
      </c>
      <c r="B118">
        <v>19</v>
      </c>
      <c r="C118" t="s">
        <v>740</v>
      </c>
      <c r="D118" t="s">
        <v>25</v>
      </c>
      <c r="E118"/>
      <c r="F118"/>
      <c r="G118">
        <v>0.5</v>
      </c>
      <c r="H118">
        <v>0.5</v>
      </c>
      <c r="I118">
        <v>3310</v>
      </c>
      <c r="J118">
        <v>7761</v>
      </c>
      <c r="K118"/>
      <c r="L118">
        <v>2912</v>
      </c>
      <c r="M118">
        <v>2.9540000000000002</v>
      </c>
      <c r="N118">
        <v>6.8529999999999998</v>
      </c>
      <c r="O118">
        <v>3.899</v>
      </c>
      <c r="P118"/>
      <c r="Q118">
        <v>0.189</v>
      </c>
      <c r="R118">
        <v>1</v>
      </c>
      <c r="S118">
        <v>0</v>
      </c>
      <c r="T118">
        <v>0</v>
      </c>
      <c r="U118"/>
      <c r="V118">
        <v>0</v>
      </c>
      <c r="W118"/>
      <c r="X118"/>
      <c r="Y118" s="54">
        <v>44075</v>
      </c>
      <c r="Z118" s="44">
        <v>0.95011574074074068</v>
      </c>
      <c r="AA118"/>
      <c r="AB118" s="47">
        <v>1</v>
      </c>
      <c r="AC118" s="15"/>
      <c r="AD118" s="15">
        <v>6.5306842044730953</v>
      </c>
      <c r="AE118" s="15">
        <v>11.604661252735342</v>
      </c>
      <c r="AF118" s="15">
        <v>5.0739770482622468</v>
      </c>
      <c r="AG118" s="15">
        <v>0.39088353914026303</v>
      </c>
      <c r="AH118" s="15"/>
      <c r="AI118"/>
      <c r="AJ118">
        <v>0.39554087995913578</v>
      </c>
      <c r="AK118"/>
      <c r="AL118" s="15">
        <v>114.21577182857118</v>
      </c>
      <c r="AM118"/>
      <c r="AN118"/>
      <c r="AO118">
        <v>0.41423405102231914</v>
      </c>
      <c r="AP118"/>
      <c r="AQ118">
        <v>104.74980169799595</v>
      </c>
      <c r="AR118"/>
      <c r="AS118" s="15"/>
      <c r="AT118" s="15">
        <v>1.4662116549821855</v>
      </c>
      <c r="AU118" s="15"/>
      <c r="AV118" s="15">
        <v>95.283831567420705</v>
      </c>
      <c r="AW118" s="15"/>
      <c r="AX118" s="15"/>
      <c r="AY118" s="15">
        <v>2.4486222398471935</v>
      </c>
      <c r="AZ118" s="15"/>
      <c r="BA118" s="15">
        <v>99.269335145655845</v>
      </c>
      <c r="BB118" s="15"/>
      <c r="BC118" s="15">
        <v>6.5436255615367624</v>
      </c>
      <c r="BD118" s="15">
        <v>11.580675701687912</v>
      </c>
      <c r="BE118" s="15">
        <v>5.03705014015115</v>
      </c>
      <c r="BF118">
        <v>0.39572848701144958</v>
      </c>
      <c r="BG118"/>
      <c r="BH118" s="1">
        <v>87</v>
      </c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</row>
    <row r="119" spans="1:136" s="8" customFormat="1" ht="15">
      <c r="A119">
        <v>97</v>
      </c>
      <c r="B119">
        <v>31</v>
      </c>
      <c r="C119" t="s">
        <v>740</v>
      </c>
      <c r="D119" t="s">
        <v>25</v>
      </c>
      <c r="E119"/>
      <c r="F119"/>
      <c r="G119">
        <v>0.5</v>
      </c>
      <c r="H119">
        <v>0.5</v>
      </c>
      <c r="I119">
        <v>3793</v>
      </c>
      <c r="J119">
        <v>8589</v>
      </c>
      <c r="K119"/>
      <c r="L119">
        <v>3180</v>
      </c>
      <c r="M119">
        <v>3.3239999999999998</v>
      </c>
      <c r="N119">
        <v>7.5549999999999997</v>
      </c>
      <c r="O119">
        <v>4.2309999999999999</v>
      </c>
      <c r="P119"/>
      <c r="Q119">
        <v>0.217</v>
      </c>
      <c r="R119">
        <v>1</v>
      </c>
      <c r="S119">
        <v>0</v>
      </c>
      <c r="T119">
        <v>0</v>
      </c>
      <c r="U119"/>
      <c r="V119">
        <v>0</v>
      </c>
      <c r="W119"/>
      <c r="X119"/>
      <c r="Y119" s="54">
        <v>44076</v>
      </c>
      <c r="Z119" s="44">
        <v>0.30358796296296298</v>
      </c>
      <c r="AA119"/>
      <c r="AB119" s="47">
        <v>1</v>
      </c>
      <c r="AC119" s="15"/>
      <c r="AD119" s="15">
        <v>7.4923265832040631</v>
      </c>
      <c r="AE119" s="15">
        <v>12.88595391513998</v>
      </c>
      <c r="AF119" s="15">
        <v>5.3936273319359174</v>
      </c>
      <c r="AG119" s="15">
        <v>0.43276889492987597</v>
      </c>
      <c r="AH119" s="15"/>
      <c r="AI119"/>
      <c r="AJ119">
        <v>1.2837180609424903</v>
      </c>
      <c r="AK119"/>
      <c r="AL119" s="15">
        <v>127.42259262687776</v>
      </c>
      <c r="AM119"/>
      <c r="AN119"/>
      <c r="AO119">
        <v>0.371582703547921</v>
      </c>
      <c r="AP119"/>
      <c r="AQ119">
        <v>112.07442158774873</v>
      </c>
      <c r="AR119"/>
      <c r="AS119" s="15"/>
      <c r="AT119" s="15">
        <v>2.6263062591602555</v>
      </c>
      <c r="AU119" s="15"/>
      <c r="AV119" s="15">
        <v>96.726250548619674</v>
      </c>
      <c r="AW119" s="15"/>
      <c r="AX119" s="15"/>
      <c r="AY119" s="15">
        <v>1.5409225278237459</v>
      </c>
      <c r="AZ119" s="15"/>
      <c r="BA119" s="15">
        <v>102.18672311110157</v>
      </c>
      <c r="BB119" s="15"/>
      <c r="BC119" s="15">
        <v>7.4445431109689837</v>
      </c>
      <c r="BD119" s="15">
        <v>12.90993946618741</v>
      </c>
      <c r="BE119" s="15">
        <v>5.4653963552184264</v>
      </c>
      <c r="BF119">
        <v>0.43612910071150535</v>
      </c>
      <c r="BG119"/>
      <c r="BH119" s="1">
        <v>88</v>
      </c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</row>
    <row r="120" spans="1:136" s="8" customFormat="1" ht="15">
      <c r="A120">
        <v>50</v>
      </c>
      <c r="B120">
        <v>19</v>
      </c>
      <c r="C120" t="s">
        <v>740</v>
      </c>
      <c r="D120" t="s">
        <v>25</v>
      </c>
      <c r="E120"/>
      <c r="F120"/>
      <c r="G120">
        <v>0.5</v>
      </c>
      <c r="H120">
        <v>0.5</v>
      </c>
      <c r="I120">
        <v>4832</v>
      </c>
      <c r="J120">
        <v>9508</v>
      </c>
      <c r="K120"/>
      <c r="L120">
        <v>3410</v>
      </c>
      <c r="M120">
        <v>4.1219999999999999</v>
      </c>
      <c r="N120">
        <v>8.3330000000000002</v>
      </c>
      <c r="O120">
        <v>4.2110000000000003</v>
      </c>
      <c r="P120"/>
      <c r="Q120">
        <v>0.24099999999999999</v>
      </c>
      <c r="R120">
        <v>1</v>
      </c>
      <c r="S120">
        <v>0</v>
      </c>
      <c r="T120">
        <v>0</v>
      </c>
      <c r="U120"/>
      <c r="V120">
        <v>0</v>
      </c>
      <c r="W120"/>
      <c r="X120"/>
      <c r="Y120" s="54">
        <v>44076</v>
      </c>
      <c r="Z120" s="44">
        <v>0.87328703703703703</v>
      </c>
      <c r="AA120"/>
      <c r="AB120" s="47">
        <v>1</v>
      </c>
      <c r="AC120" s="15"/>
      <c r="AD120" s="15">
        <v>8.9628579955952841</v>
      </c>
      <c r="AE120" s="15">
        <v>13.287764292528617</v>
      </c>
      <c r="AF120" s="15">
        <v>4.3249062969333334</v>
      </c>
      <c r="AG120" s="15">
        <v>0.4290695148276748</v>
      </c>
      <c r="AH120" s="15"/>
      <c r="AI120"/>
      <c r="AJ120">
        <v>0.72301312240450744</v>
      </c>
      <c r="AK120"/>
      <c r="AL120" s="15">
        <v>142.89723928877584</v>
      </c>
      <c r="AM120"/>
      <c r="AN120"/>
      <c r="AO120">
        <v>0.19240627046606967</v>
      </c>
      <c r="AP120"/>
      <c r="AQ120">
        <v>110.45697720406339</v>
      </c>
      <c r="AR120"/>
      <c r="AS120" s="15"/>
      <c r="AT120" s="15">
        <v>2.1165372092422112</v>
      </c>
      <c r="AU120" s="15"/>
      <c r="AV120" s="15">
        <v>78.016715119351019</v>
      </c>
      <c r="AW120" s="15"/>
      <c r="AX120" s="15"/>
      <c r="AY120" s="15">
        <v>0.12031224562977505</v>
      </c>
      <c r="AZ120" s="15"/>
      <c r="BA120" s="15">
        <v>89.080574705071328</v>
      </c>
      <c r="BB120" s="15"/>
      <c r="BC120" s="15">
        <v>8.9953768731967614</v>
      </c>
      <c r="BD120" s="15">
        <v>13.274993332740545</v>
      </c>
      <c r="BE120" s="15">
        <v>4.2796164595437842</v>
      </c>
      <c r="BF120">
        <v>0.42932778177535802</v>
      </c>
      <c r="BG120"/>
      <c r="BH120" s="1">
        <v>89</v>
      </c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</row>
    <row r="121" spans="1:136" s="8" customFormat="1" ht="15">
      <c r="A121">
        <v>97</v>
      </c>
      <c r="B121">
        <v>31</v>
      </c>
      <c r="C121" t="s">
        <v>740</v>
      </c>
      <c r="D121" t="s">
        <v>25</v>
      </c>
      <c r="E121"/>
      <c r="F121"/>
      <c r="G121">
        <v>0.5</v>
      </c>
      <c r="H121">
        <v>0.5</v>
      </c>
      <c r="I121">
        <v>3391</v>
      </c>
      <c r="J121">
        <v>7710</v>
      </c>
      <c r="K121"/>
      <c r="L121">
        <v>2921</v>
      </c>
      <c r="M121">
        <v>3.0169999999999999</v>
      </c>
      <c r="N121">
        <v>6.81</v>
      </c>
      <c r="O121">
        <v>3.794</v>
      </c>
      <c r="P121"/>
      <c r="Q121">
        <v>0.189</v>
      </c>
      <c r="R121">
        <v>1</v>
      </c>
      <c r="S121">
        <v>0</v>
      </c>
      <c r="T121">
        <v>0</v>
      </c>
      <c r="U121"/>
      <c r="V121">
        <v>0</v>
      </c>
      <c r="W121"/>
      <c r="X121"/>
      <c r="Y121" s="54">
        <v>44077</v>
      </c>
      <c r="Z121" s="44">
        <v>0.23064814814814816</v>
      </c>
      <c r="AA121"/>
      <c r="AB121" s="47">
        <v>1</v>
      </c>
      <c r="AC121" s="15"/>
      <c r="AD121" s="15">
        <v>6.2851607028108107</v>
      </c>
      <c r="AE121" s="15">
        <v>10.736410325978063</v>
      </c>
      <c r="AF121" s="15">
        <v>4.4512496231672527</v>
      </c>
      <c r="AG121" s="15">
        <v>0.36592324611912702</v>
      </c>
      <c r="AH121" s="15"/>
      <c r="AI121"/>
      <c r="AJ121">
        <v>0.8312668770047088</v>
      </c>
      <c r="AK121"/>
      <c r="AL121" s="15">
        <v>114.06383448213295</v>
      </c>
      <c r="AM121"/>
      <c r="AN121"/>
      <c r="AO121">
        <v>0.30352199818611558</v>
      </c>
      <c r="AP121"/>
      <c r="AQ121">
        <v>99.211437612899275</v>
      </c>
      <c r="AR121"/>
      <c r="AS121" s="15"/>
      <c r="AT121" s="15">
        <v>1.884177907086523</v>
      </c>
      <c r="AU121" s="15"/>
      <c r="AV121" s="15">
        <v>84.359040743665602</v>
      </c>
      <c r="AW121" s="15"/>
      <c r="AX121" s="15"/>
      <c r="AY121" s="15">
        <v>3.6040002760686254</v>
      </c>
      <c r="AZ121" s="15"/>
      <c r="BA121" s="15">
        <v>91.27584376037872</v>
      </c>
      <c r="BB121" s="15"/>
      <c r="BC121" s="15">
        <v>6.2591456007296298</v>
      </c>
      <c r="BD121" s="15">
        <v>10.752728774596157</v>
      </c>
      <c r="BE121" s="15">
        <v>4.4935831738665275</v>
      </c>
      <c r="BF121">
        <v>0.37263818675889082</v>
      </c>
      <c r="BG121"/>
      <c r="BH121" s="1">
        <v>90</v>
      </c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</row>
    <row r="122" spans="1:136" s="8" customFormat="1" ht="15">
      <c r="A122">
        <v>50</v>
      </c>
      <c r="B122">
        <v>19</v>
      </c>
      <c r="C122" t="s">
        <v>740</v>
      </c>
      <c r="D122" t="s">
        <v>25</v>
      </c>
      <c r="E122"/>
      <c r="F122"/>
      <c r="G122">
        <v>0.5</v>
      </c>
      <c r="H122">
        <v>0.5</v>
      </c>
      <c r="I122">
        <v>2445</v>
      </c>
      <c r="J122">
        <v>8358</v>
      </c>
      <c r="K122"/>
      <c r="L122">
        <v>3901</v>
      </c>
      <c r="M122">
        <v>2.2909999999999999</v>
      </c>
      <c r="N122">
        <v>7.359</v>
      </c>
      <c r="O122">
        <v>5.069</v>
      </c>
      <c r="P122"/>
      <c r="Q122">
        <v>0.29199999999999998</v>
      </c>
      <c r="R122">
        <v>1</v>
      </c>
      <c r="S122">
        <v>0</v>
      </c>
      <c r="T122">
        <v>0</v>
      </c>
      <c r="U122"/>
      <c r="V122">
        <v>0</v>
      </c>
      <c r="W122"/>
      <c r="X122"/>
      <c r="Y122" s="54">
        <v>44077</v>
      </c>
      <c r="Z122" s="44">
        <v>0.81557870370370367</v>
      </c>
      <c r="AA122"/>
      <c r="AB122" s="47">
        <v>1</v>
      </c>
      <c r="AC122" s="15"/>
      <c r="AD122" s="15">
        <v>5.6974687823793193</v>
      </c>
      <c r="AE122" s="15">
        <v>11.442041701745435</v>
      </c>
      <c r="AF122" s="15">
        <v>5.7445729193661155</v>
      </c>
      <c r="AG122" s="15">
        <v>0.4816819097110433</v>
      </c>
      <c r="AH122" s="15"/>
      <c r="AI122"/>
      <c r="AJ122">
        <v>2.4767039516859595</v>
      </c>
      <c r="AK122"/>
      <c r="AL122" s="15">
        <v>94.238650345474227</v>
      </c>
      <c r="AM122"/>
      <c r="AN122"/>
      <c r="AO122">
        <v>2.1049644822836973</v>
      </c>
      <c r="AP122"/>
      <c r="AQ122">
        <v>105.17225114043272</v>
      </c>
      <c r="AR122"/>
      <c r="AS122" s="15"/>
      <c r="AT122" s="15">
        <v>6.4487540069375715</v>
      </c>
      <c r="AU122" s="15"/>
      <c r="AV122" s="15">
        <v>116.10585193539126</v>
      </c>
      <c r="AW122" s="15"/>
      <c r="AX122" s="15"/>
      <c r="AY122" s="15">
        <v>1.1290223278078291</v>
      </c>
      <c r="AZ122" s="15"/>
      <c r="BA122" s="15">
        <v>109.49192302659043</v>
      </c>
      <c r="BB122" s="15"/>
      <c r="BC122" s="15">
        <v>5.6277770935453617</v>
      </c>
      <c r="BD122" s="15">
        <v>11.563748096875427</v>
      </c>
      <c r="BE122" s="15">
        <v>5.9359710033300654</v>
      </c>
      <c r="BF122">
        <v>0.48441649490457162</v>
      </c>
      <c r="BG122"/>
      <c r="BH122" s="1">
        <v>91</v>
      </c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</row>
    <row r="123" spans="1:136" s="8" customFormat="1" ht="15">
      <c r="A123">
        <v>50</v>
      </c>
      <c r="B123">
        <v>19</v>
      </c>
      <c r="C123" t="s">
        <v>740</v>
      </c>
      <c r="D123" t="s">
        <v>25</v>
      </c>
      <c r="E123"/>
      <c r="F123"/>
      <c r="G123">
        <v>0.5</v>
      </c>
      <c r="H123">
        <v>0.5</v>
      </c>
      <c r="I123">
        <v>3940</v>
      </c>
      <c r="J123">
        <v>13155</v>
      </c>
      <c r="K123"/>
      <c r="L123">
        <v>4816</v>
      </c>
      <c r="M123">
        <v>3.4380000000000002</v>
      </c>
      <c r="N123">
        <v>11.423</v>
      </c>
      <c r="O123">
        <v>7.9859999999999998</v>
      </c>
      <c r="P123"/>
      <c r="Q123">
        <v>0.38800000000000001</v>
      </c>
      <c r="R123">
        <v>1</v>
      </c>
      <c r="S123">
        <v>0</v>
      </c>
      <c r="T123">
        <v>0</v>
      </c>
      <c r="U123"/>
      <c r="V123">
        <v>0</v>
      </c>
      <c r="W123"/>
      <c r="X123"/>
      <c r="Y123" s="54">
        <v>44118</v>
      </c>
      <c r="Z123" s="44">
        <v>0.78015046296296298</v>
      </c>
      <c r="AA123"/>
      <c r="AB123" s="47">
        <v>1</v>
      </c>
      <c r="AC123" s="15"/>
      <c r="AD123" s="15">
        <v>6.8599572417349401</v>
      </c>
      <c r="AE123" s="15">
        <v>12.255182996028392</v>
      </c>
      <c r="AF123" s="15">
        <v>5.3952257542934516</v>
      </c>
      <c r="AG123" s="15">
        <v>0.3973308954232766</v>
      </c>
      <c r="AH123" s="15"/>
      <c r="AI123"/>
      <c r="AJ123">
        <v>7.5598038032906476E-2</v>
      </c>
      <c r="AK123"/>
      <c r="AL123" s="15">
        <v>95.530218635474327</v>
      </c>
      <c r="AM123"/>
      <c r="AN123"/>
      <c r="AO123">
        <v>1.9055911540418211</v>
      </c>
      <c r="AP123"/>
      <c r="AQ123">
        <v>93.460868489810949</v>
      </c>
      <c r="AR123"/>
      <c r="AS123" s="15"/>
      <c r="AT123" s="15">
        <v>4.2813139334732861</v>
      </c>
      <c r="AU123" s="15"/>
      <c r="AV123" s="15">
        <v>91.391518344147599</v>
      </c>
      <c r="AW123" s="15"/>
      <c r="AX123" s="15"/>
      <c r="AY123" s="15">
        <v>3.9136339912840499</v>
      </c>
      <c r="AZ123" s="15"/>
      <c r="BA123" s="15">
        <v>65.692418506144023</v>
      </c>
      <c r="BB123" s="15"/>
      <c r="BC123" s="15">
        <v>6.8573652249495343</v>
      </c>
      <c r="BD123" s="15">
        <v>12.139518203513665</v>
      </c>
      <c r="BE123" s="15">
        <v>5.282152978564131</v>
      </c>
      <c r="BF123">
        <v>0.38970508018140648</v>
      </c>
      <c r="BG123"/>
      <c r="BH123" s="1">
        <v>92</v>
      </c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</row>
    <row r="124" spans="1:136" s="8" customFormat="1" ht="15">
      <c r="A124">
        <v>97</v>
      </c>
      <c r="B124">
        <v>31</v>
      </c>
      <c r="C124" t="s">
        <v>740</v>
      </c>
      <c r="D124" t="s">
        <v>25</v>
      </c>
      <c r="E124"/>
      <c r="F124"/>
      <c r="G124">
        <v>0.5</v>
      </c>
      <c r="H124">
        <v>0.5</v>
      </c>
      <c r="I124">
        <v>3957</v>
      </c>
      <c r="J124">
        <v>12405</v>
      </c>
      <c r="K124"/>
      <c r="L124">
        <v>4632</v>
      </c>
      <c r="M124">
        <v>3.4510000000000001</v>
      </c>
      <c r="N124">
        <v>10.788</v>
      </c>
      <c r="O124">
        <v>7.3369999999999997</v>
      </c>
      <c r="P124"/>
      <c r="Q124">
        <v>0.36799999999999999</v>
      </c>
      <c r="R124">
        <v>1</v>
      </c>
      <c r="S124">
        <v>0</v>
      </c>
      <c r="T124">
        <v>0</v>
      </c>
      <c r="U124"/>
      <c r="V124">
        <v>0</v>
      </c>
      <c r="W124"/>
      <c r="X124"/>
      <c r="Y124" s="54">
        <v>44119</v>
      </c>
      <c r="Z124" s="44">
        <v>0.11266203703703703</v>
      </c>
      <c r="AA124"/>
      <c r="AB124" s="47">
        <v>1</v>
      </c>
      <c r="AC124" s="15"/>
      <c r="AD124" s="15">
        <v>6.8893334319695443</v>
      </c>
      <c r="AE124" s="15">
        <v>11.558407137505943</v>
      </c>
      <c r="AF124" s="15">
        <v>4.6690737055363991</v>
      </c>
      <c r="AG124" s="15">
        <v>0.38315766305454824</v>
      </c>
      <c r="AH124" s="15"/>
      <c r="AI124"/>
      <c r="AJ124">
        <v>3.5235934539844593</v>
      </c>
      <c r="AK124"/>
      <c r="AL124" s="15">
        <v>113.7607366928319</v>
      </c>
      <c r="AM124"/>
      <c r="AN124"/>
      <c r="AO124">
        <v>0.25753881943815699</v>
      </c>
      <c r="AP124"/>
      <c r="AQ124">
        <v>95.845390316754447</v>
      </c>
      <c r="AR124"/>
      <c r="AS124" s="15"/>
      <c r="AT124" s="15">
        <v>6.1102560399335335</v>
      </c>
      <c r="AU124" s="15"/>
      <c r="AV124" s="15">
        <v>77.930043940676967</v>
      </c>
      <c r="AW124" s="15"/>
      <c r="AX124" s="15"/>
      <c r="AY124" s="15">
        <v>0.30200917545914552</v>
      </c>
      <c r="AZ124" s="15"/>
      <c r="BA124" s="15">
        <v>72.406730579373104</v>
      </c>
      <c r="BB124" s="15"/>
      <c r="BC124" s="15">
        <v>7.0128862320739112</v>
      </c>
      <c r="BD124" s="15">
        <v>11.543542585857464</v>
      </c>
      <c r="BE124" s="15">
        <v>4.5306563537835531</v>
      </c>
      <c r="BF124">
        <v>0.38257994977864895</v>
      </c>
      <c r="BG124"/>
      <c r="BH124" s="1">
        <v>93</v>
      </c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</row>
    <row r="125" spans="1:136" s="8" customFormat="1" ht="15">
      <c r="A125">
        <v>50</v>
      </c>
      <c r="B125">
        <v>19</v>
      </c>
      <c r="C125" t="s">
        <v>740</v>
      </c>
      <c r="D125" t="s">
        <v>25</v>
      </c>
      <c r="E125"/>
      <c r="F125"/>
      <c r="G125">
        <v>0.5</v>
      </c>
      <c r="H125">
        <v>0.5</v>
      </c>
      <c r="I125">
        <v>1816</v>
      </c>
      <c r="J125">
        <v>12659</v>
      </c>
      <c r="K125"/>
      <c r="L125">
        <v>4214</v>
      </c>
      <c r="M125">
        <v>1.8080000000000001</v>
      </c>
      <c r="N125">
        <v>11.003</v>
      </c>
      <c r="O125">
        <v>9.1950000000000003</v>
      </c>
      <c r="P125"/>
      <c r="Q125">
        <v>0.32500000000000001</v>
      </c>
      <c r="R125">
        <v>1</v>
      </c>
      <c r="S125">
        <v>0</v>
      </c>
      <c r="T125">
        <v>0</v>
      </c>
      <c r="U125"/>
      <c r="V125">
        <v>0</v>
      </c>
      <c r="W125"/>
      <c r="X125"/>
      <c r="Y125" s="54">
        <v>44120</v>
      </c>
      <c r="Z125" s="44">
        <v>0.8060532407407407</v>
      </c>
      <c r="AA125"/>
      <c r="AB125" s="47">
        <v>1</v>
      </c>
      <c r="AC125" s="15"/>
      <c r="AD125" s="15">
        <v>3.8257793031050547</v>
      </c>
      <c r="AE125" s="15">
        <v>9.9934918384352294</v>
      </c>
      <c r="AF125" s="15">
        <v>6.1677125353301747</v>
      </c>
      <c r="AG125" s="15">
        <v>0.33983863806686232</v>
      </c>
      <c r="AH125" s="15"/>
      <c r="AI125"/>
      <c r="AJ125">
        <v>1.1454073867457857</v>
      </c>
      <c r="AK125"/>
      <c r="AL125" s="15">
        <v>62.436987144077804</v>
      </c>
      <c r="AM125"/>
      <c r="AN125"/>
      <c r="AO125">
        <v>1.3780956836674603</v>
      </c>
      <c r="AP125"/>
      <c r="AQ125">
        <v>74.715959728960556</v>
      </c>
      <c r="AR125"/>
      <c r="AS125" s="15"/>
      <c r="AT125" s="15">
        <v>2.9758439580091265</v>
      </c>
      <c r="AU125" s="15"/>
      <c r="AV125" s="15">
        <v>86.994932313843336</v>
      </c>
      <c r="AW125" s="15"/>
      <c r="AX125" s="15"/>
      <c r="AY125" s="15">
        <v>2.4179026514868092</v>
      </c>
      <c r="AZ125" s="15"/>
      <c r="BA125" s="15">
        <v>81.496289040052986</v>
      </c>
      <c r="BB125" s="15"/>
      <c r="BC125" s="15">
        <v>3.8478158868029642</v>
      </c>
      <c r="BD125" s="15">
        <v>9.9251031295214887</v>
      </c>
      <c r="BE125" s="15">
        <v>6.0772872427185254</v>
      </c>
      <c r="BF125">
        <v>0.33577923060686954</v>
      </c>
      <c r="BG125"/>
      <c r="BH125" s="1">
        <v>94</v>
      </c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</row>
    <row r="126" spans="1:136" s="8" customFormat="1" ht="15">
      <c r="A126">
        <v>97</v>
      </c>
      <c r="B126">
        <v>31</v>
      </c>
      <c r="C126" t="s">
        <v>740</v>
      </c>
      <c r="D126" t="s">
        <v>25</v>
      </c>
      <c r="E126"/>
      <c r="F126"/>
      <c r="G126">
        <v>0.5</v>
      </c>
      <c r="H126">
        <v>0.5</v>
      </c>
      <c r="I126">
        <v>2317</v>
      </c>
      <c r="J126">
        <v>14013</v>
      </c>
      <c r="K126"/>
      <c r="L126">
        <v>4940</v>
      </c>
      <c r="M126">
        <v>2.1920000000000002</v>
      </c>
      <c r="N126">
        <v>12.15</v>
      </c>
      <c r="O126">
        <v>9.9580000000000002</v>
      </c>
      <c r="P126"/>
      <c r="Q126">
        <v>0.40100000000000002</v>
      </c>
      <c r="R126">
        <v>1</v>
      </c>
      <c r="S126">
        <v>0</v>
      </c>
      <c r="T126">
        <v>0</v>
      </c>
      <c r="U126"/>
      <c r="V126">
        <v>0</v>
      </c>
      <c r="W126"/>
      <c r="X126"/>
      <c r="Y126" s="54">
        <v>44121</v>
      </c>
      <c r="Z126" s="44">
        <v>0.15385416666666665</v>
      </c>
      <c r="AA126"/>
      <c r="AB126" s="47">
        <v>1</v>
      </c>
      <c r="AC126" s="15"/>
      <c r="AD126" s="15">
        <v>4.9298121463703355</v>
      </c>
      <c r="AE126" s="15">
        <v>11.045745382403464</v>
      </c>
      <c r="AF126" s="15">
        <v>6.1159332360331282</v>
      </c>
      <c r="AG126" s="15">
        <v>0.39819764432339216</v>
      </c>
      <c r="AH126" s="15"/>
      <c r="AI126"/>
      <c r="AJ126">
        <v>0.40149827850554681</v>
      </c>
      <c r="AK126"/>
      <c r="AL126" s="15">
        <v>87.22814380422632</v>
      </c>
      <c r="AM126"/>
      <c r="AN126"/>
      <c r="AO126">
        <v>0.86915065897343702</v>
      </c>
      <c r="AP126"/>
      <c r="AQ126">
        <v>90.822277822565908</v>
      </c>
      <c r="AR126"/>
      <c r="AS126" s="15"/>
      <c r="AT126" s="15">
        <v>1.9052071954975172</v>
      </c>
      <c r="AU126" s="15"/>
      <c r="AV126" s="15">
        <v>94.416411840905525</v>
      </c>
      <c r="AW126" s="15"/>
      <c r="AX126" s="15"/>
      <c r="AY126" s="15">
        <v>3.2829442680482734</v>
      </c>
      <c r="AZ126" s="15"/>
      <c r="BA126" s="15">
        <v>72.439657215118615</v>
      </c>
      <c r="BB126" s="15"/>
      <c r="BC126" s="15">
        <v>4.939728609034395</v>
      </c>
      <c r="BD126" s="15">
        <v>10.997951000605793</v>
      </c>
      <c r="BE126" s="15">
        <v>6.0582223915713982</v>
      </c>
      <c r="BF126">
        <v>0.3917668998323145</v>
      </c>
      <c r="BG126"/>
      <c r="BH126" s="1">
        <v>95</v>
      </c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</row>
    <row r="127" spans="1:136" s="8" customFormat="1" ht="15">
      <c r="A127">
        <v>50</v>
      </c>
      <c r="B127">
        <v>19</v>
      </c>
      <c r="C127" t="s">
        <v>740</v>
      </c>
      <c r="D127" t="s">
        <v>25</v>
      </c>
      <c r="E127"/>
      <c r="F127"/>
      <c r="G127">
        <v>0.5</v>
      </c>
      <c r="H127">
        <v>0.5</v>
      </c>
      <c r="I127">
        <v>2011</v>
      </c>
      <c r="J127">
        <v>14908</v>
      </c>
      <c r="K127"/>
      <c r="L127">
        <v>5578</v>
      </c>
      <c r="M127">
        <v>1.958</v>
      </c>
      <c r="N127">
        <v>12.909000000000001</v>
      </c>
      <c r="O127">
        <v>10.95</v>
      </c>
      <c r="P127"/>
      <c r="Q127">
        <v>0.46700000000000003</v>
      </c>
      <c r="R127">
        <v>1</v>
      </c>
      <c r="S127">
        <v>0</v>
      </c>
      <c r="T127">
        <v>0</v>
      </c>
      <c r="U127"/>
      <c r="V127">
        <v>0</v>
      </c>
      <c r="W127"/>
      <c r="X127"/>
      <c r="Y127" s="54">
        <v>44124</v>
      </c>
      <c r="Z127" s="44">
        <v>0.87487268518518524</v>
      </c>
      <c r="AA127"/>
      <c r="AB127" s="47">
        <v>1</v>
      </c>
      <c r="AC127" s="15"/>
      <c r="AD127" s="15">
        <v>5.8681691986872249</v>
      </c>
      <c r="AE127" s="15">
        <v>11.851235712638902</v>
      </c>
      <c r="AF127" s="15">
        <v>5.9830665139516768</v>
      </c>
      <c r="AG127" s="15">
        <v>0.4681779377611765</v>
      </c>
      <c r="AH127" s="15"/>
      <c r="AI127"/>
      <c r="AJ127">
        <v>3.4653745706404542</v>
      </c>
      <c r="AK127"/>
      <c r="AL127" s="15">
        <v>102.63221726740693</v>
      </c>
      <c r="AM127"/>
      <c r="AN127"/>
      <c r="AO127">
        <v>1.3406383001519881</v>
      </c>
      <c r="AP127"/>
      <c r="AQ127">
        <v>100.53326840246046</v>
      </c>
      <c r="AR127"/>
      <c r="AS127" s="15"/>
      <c r="AT127" s="15">
        <v>6.2882912560262998</v>
      </c>
      <c r="AU127" s="15"/>
      <c r="AV127" s="15">
        <v>98.434319537514057</v>
      </c>
      <c r="AW127" s="15"/>
      <c r="AX127" s="15"/>
      <c r="AY127" s="15">
        <v>0.65367215369882359</v>
      </c>
      <c r="AZ127" s="15"/>
      <c r="BA127" s="15">
        <v>94.928926416788855</v>
      </c>
      <c r="BB127" s="15"/>
      <c r="BC127" s="15">
        <v>5.9716390288655994</v>
      </c>
      <c r="BD127" s="15">
        <v>11.77232357331804</v>
      </c>
      <c r="BE127" s="15">
        <v>5.8006845444524409</v>
      </c>
      <c r="BF127">
        <v>0.46665274822636349</v>
      </c>
      <c r="BG127"/>
      <c r="BH127" s="1">
        <v>96</v>
      </c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</row>
    <row r="128" spans="1:136" s="8" customFormat="1" ht="15">
      <c r="A128">
        <v>97</v>
      </c>
      <c r="B128">
        <v>31</v>
      </c>
      <c r="C128" t="s">
        <v>740</v>
      </c>
      <c r="D128" t="s">
        <v>25</v>
      </c>
      <c r="E128"/>
      <c r="F128"/>
      <c r="G128">
        <v>0.5</v>
      </c>
      <c r="H128">
        <v>0.5</v>
      </c>
      <c r="I128">
        <v>2080</v>
      </c>
      <c r="J128">
        <v>13364</v>
      </c>
      <c r="K128"/>
      <c r="L128">
        <v>5232</v>
      </c>
      <c r="M128">
        <v>2.0099999999999998</v>
      </c>
      <c r="N128">
        <v>11.6</v>
      </c>
      <c r="O128">
        <v>9.59</v>
      </c>
      <c r="P128"/>
      <c r="Q128">
        <v>0.43099999999999999</v>
      </c>
      <c r="R128">
        <v>1</v>
      </c>
      <c r="S128">
        <v>0</v>
      </c>
      <c r="T128">
        <v>0</v>
      </c>
      <c r="U128"/>
      <c r="V128">
        <v>0</v>
      </c>
      <c r="W128"/>
      <c r="X128"/>
      <c r="Y128" s="54">
        <v>44125</v>
      </c>
      <c r="Z128" s="44">
        <v>0.22793981481481482</v>
      </c>
      <c r="AA128"/>
      <c r="AB128" s="47">
        <v>1</v>
      </c>
      <c r="AC128" s="15"/>
      <c r="AD128" s="15">
        <v>6.0721525781817354</v>
      </c>
      <c r="AE128" s="15">
        <v>10.620525176160019</v>
      </c>
      <c r="AF128" s="15">
        <v>4.5483725979782834</v>
      </c>
      <c r="AG128" s="15">
        <v>0.43886040559199269</v>
      </c>
      <c r="AH128" s="15"/>
      <c r="AI128"/>
      <c r="AJ128">
        <v>0.19455407562708804</v>
      </c>
      <c r="AK128"/>
      <c r="AL128" s="15">
        <v>122.53784173981803</v>
      </c>
      <c r="AM128"/>
      <c r="AN128"/>
      <c r="AO128">
        <v>0.87441024674837931</v>
      </c>
      <c r="AP128"/>
      <c r="AQ128">
        <v>104.60508165192914</v>
      </c>
      <c r="AR128"/>
      <c r="AS128" s="15"/>
      <c r="AT128" s="15">
        <v>2.319451245170669</v>
      </c>
      <c r="AU128" s="15"/>
      <c r="AV128" s="15">
        <v>86.672321564040203</v>
      </c>
      <c r="AW128" s="15"/>
      <c r="AX128" s="15"/>
      <c r="AY128" s="15">
        <v>3.2372949203700911</v>
      </c>
      <c r="AZ128" s="15"/>
      <c r="BA128" s="15">
        <v>106.25487092530786</v>
      </c>
      <c r="BB128" s="15"/>
      <c r="BC128" s="15">
        <v>6.0780651399062133</v>
      </c>
      <c r="BD128" s="15">
        <v>10.574293821810423</v>
      </c>
      <c r="BE128" s="15">
        <v>4.4962286819042099</v>
      </c>
      <c r="BF128">
        <v>0.43186995355743296</v>
      </c>
      <c r="BG128"/>
      <c r="BH128" s="1">
        <v>97</v>
      </c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</row>
    <row r="129" spans="1:136" s="8" customFormat="1" ht="15">
      <c r="A129">
        <v>50</v>
      </c>
      <c r="B129">
        <v>19</v>
      </c>
      <c r="C129" t="s">
        <v>740</v>
      </c>
      <c r="D129" t="s">
        <v>25</v>
      </c>
      <c r="E129"/>
      <c r="F129"/>
      <c r="G129">
        <v>0.5</v>
      </c>
      <c r="H129">
        <v>0.5</v>
      </c>
      <c r="I129">
        <v>1889</v>
      </c>
      <c r="J129">
        <v>12712</v>
      </c>
      <c r="K129"/>
      <c r="L129">
        <v>4993</v>
      </c>
      <c r="M129">
        <v>1.8640000000000001</v>
      </c>
      <c r="N129">
        <v>11.048</v>
      </c>
      <c r="O129">
        <v>9.1839999999999993</v>
      </c>
      <c r="P129"/>
      <c r="Q129">
        <v>0.40600000000000003</v>
      </c>
      <c r="R129">
        <v>1</v>
      </c>
      <c r="S129">
        <v>0</v>
      </c>
      <c r="T129">
        <v>0</v>
      </c>
      <c r="U129"/>
      <c r="V129">
        <v>0</v>
      </c>
      <c r="W129"/>
      <c r="X129"/>
      <c r="Y129" s="54">
        <v>44125</v>
      </c>
      <c r="Z129" s="44">
        <v>0.81283564814814813</v>
      </c>
      <c r="AA129"/>
      <c r="AB129" s="47">
        <v>1</v>
      </c>
      <c r="AC129" s="15"/>
      <c r="AD129" s="15">
        <v>5.5428766694096376</v>
      </c>
      <c r="AE129" s="15">
        <v>10.261317230355633</v>
      </c>
      <c r="AF129" s="15">
        <v>4.7184405609459956</v>
      </c>
      <c r="AG129" s="15">
        <v>0.43155311895483423</v>
      </c>
      <c r="AH129" s="15"/>
      <c r="AI129"/>
      <c r="AJ129">
        <v>4.0397839887166827</v>
      </c>
      <c r="AK129"/>
      <c r="AL129" s="15">
        <v>104.37486457099685</v>
      </c>
      <c r="AM129"/>
      <c r="AN129"/>
      <c r="AO129">
        <v>0.67407630715013167</v>
      </c>
      <c r="AP129"/>
      <c r="AQ129">
        <v>91.348052657729326</v>
      </c>
      <c r="AR129"/>
      <c r="AS129" s="15"/>
      <c r="AT129" s="15">
        <v>6.5096820465138086</v>
      </c>
      <c r="AU129" s="15"/>
      <c r="AV129" s="15">
        <v>78.321240744461775</v>
      </c>
      <c r="AW129" s="15"/>
      <c r="AX129" s="15"/>
      <c r="AY129" s="15">
        <v>2.7447409721444282</v>
      </c>
      <c r="AZ129" s="15"/>
      <c r="BA129" s="15">
        <v>100.13722575380469</v>
      </c>
      <c r="BB129" s="15"/>
      <c r="BC129" s="15">
        <v>5.6571448860726719</v>
      </c>
      <c r="BD129" s="15">
        <v>10.226848847829995</v>
      </c>
      <c r="BE129" s="15">
        <v>4.5697039617573223</v>
      </c>
      <c r="BF129">
        <v>0.42571078972068266</v>
      </c>
      <c r="BG129"/>
      <c r="BH129" s="1">
        <v>98</v>
      </c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</row>
    <row r="130" spans="1:136" s="8" customFormat="1" ht="15">
      <c r="A130">
        <v>97</v>
      </c>
      <c r="B130">
        <v>31</v>
      </c>
      <c r="C130" t="s">
        <v>740</v>
      </c>
      <c r="D130" t="s">
        <v>25</v>
      </c>
      <c r="E130"/>
      <c r="F130"/>
      <c r="G130">
        <v>0.5</v>
      </c>
      <c r="H130">
        <v>0.5</v>
      </c>
      <c r="I130">
        <v>2660</v>
      </c>
      <c r="J130">
        <v>13642</v>
      </c>
      <c r="K130"/>
      <c r="L130">
        <v>5191</v>
      </c>
      <c r="M130">
        <v>2.4550000000000001</v>
      </c>
      <c r="N130">
        <v>11.836</v>
      </c>
      <c r="O130">
        <v>9.3810000000000002</v>
      </c>
      <c r="P130"/>
      <c r="Q130">
        <v>0.42699999999999999</v>
      </c>
      <c r="R130">
        <v>1</v>
      </c>
      <c r="S130">
        <v>0</v>
      </c>
      <c r="T130">
        <v>0</v>
      </c>
      <c r="U130"/>
      <c r="V130">
        <v>0</v>
      </c>
      <c r="W130"/>
      <c r="X130"/>
      <c r="Y130" s="54">
        <v>44126</v>
      </c>
      <c r="Z130" s="44">
        <v>0.16653935185185184</v>
      </c>
      <c r="AA130"/>
      <c r="AB130" s="47">
        <v>1</v>
      </c>
      <c r="AC130" s="15"/>
      <c r="AD130" s="15">
        <v>7.8312090082979378</v>
      </c>
      <c r="AE130" s="15">
        <v>11.024545700566202</v>
      </c>
      <c r="AF130" s="15">
        <v>3.1933366922682644</v>
      </c>
      <c r="AG130" s="15">
        <v>0.44921390045654441</v>
      </c>
      <c r="AH130" s="15"/>
      <c r="AI130"/>
      <c r="AJ130">
        <v>0.56688431733625322</v>
      </c>
      <c r="AK130"/>
      <c r="AL130" s="15">
        <v>139.54573125819059</v>
      </c>
      <c r="AM130"/>
      <c r="AN130"/>
      <c r="AO130">
        <v>1.2428336235251098</v>
      </c>
      <c r="AP130"/>
      <c r="AQ130">
        <v>91.122366819763826</v>
      </c>
      <c r="AR130"/>
      <c r="AS130" s="15"/>
      <c r="AT130" s="15">
        <v>2.8812672581217349</v>
      </c>
      <c r="AU130" s="15"/>
      <c r="AV130" s="15">
        <v>42.699002381337067</v>
      </c>
      <c r="AW130" s="15"/>
      <c r="AX130" s="15"/>
      <c r="AY130" s="15">
        <v>2.6064307218136777</v>
      </c>
      <c r="AZ130" s="15"/>
      <c r="BA130" s="15">
        <v>98.947947538201319</v>
      </c>
      <c r="BB130" s="15"/>
      <c r="BC130" s="15">
        <v>7.8534690505050229</v>
      </c>
      <c r="BD130" s="15">
        <v>11.09348246561748</v>
      </c>
      <c r="BE130" s="15">
        <v>3.240013415112458</v>
      </c>
      <c r="BF130">
        <v>0.45514542555686632</v>
      </c>
      <c r="BG130"/>
      <c r="BH130" s="1">
        <v>99</v>
      </c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</row>
    <row r="131" spans="1:136" s="8" customFormat="1" ht="15">
      <c r="A131">
        <v>51</v>
      </c>
      <c r="B131">
        <v>19</v>
      </c>
      <c r="C131" t="s">
        <v>740</v>
      </c>
      <c r="D131" t="s">
        <v>25</v>
      </c>
      <c r="E131"/>
      <c r="F131"/>
      <c r="G131">
        <v>0.5</v>
      </c>
      <c r="H131">
        <v>0.5</v>
      </c>
      <c r="I131">
        <v>3524</v>
      </c>
      <c r="J131">
        <v>18588</v>
      </c>
      <c r="K131"/>
      <c r="L131">
        <v>29080</v>
      </c>
      <c r="M131">
        <v>3.1190000000000002</v>
      </c>
      <c r="N131">
        <v>16.026</v>
      </c>
      <c r="O131">
        <v>12.907999999999999</v>
      </c>
      <c r="P131"/>
      <c r="Q131">
        <v>2.9249999999999998</v>
      </c>
      <c r="R131">
        <v>1</v>
      </c>
      <c r="S131">
        <v>0</v>
      </c>
      <c r="T131">
        <v>0</v>
      </c>
      <c r="U131"/>
      <c r="V131">
        <v>0</v>
      </c>
      <c r="W131"/>
      <c r="X131"/>
      <c r="Y131" s="54">
        <v>44144</v>
      </c>
      <c r="Z131" s="44">
        <v>0.85124999999999995</v>
      </c>
      <c r="AA131"/>
      <c r="AB131" s="47">
        <v>1</v>
      </c>
      <c r="AC131" s="15"/>
      <c r="AD131" s="15">
        <v>10.267853812074787</v>
      </c>
      <c r="AE131" s="15">
        <v>16.355070943728094</v>
      </c>
      <c r="AF131" s="15">
        <v>6.0872171316533077</v>
      </c>
      <c r="AG131" s="15">
        <v>2.5904077878655558</v>
      </c>
      <c r="AH131" s="15"/>
      <c r="AI131"/>
      <c r="AJ131">
        <v>0.59707559097199925</v>
      </c>
      <c r="AK131"/>
      <c r="AL131" s="15">
        <v>156.8981773311225</v>
      </c>
      <c r="AM131"/>
      <c r="AN131"/>
      <c r="AO131">
        <v>5.9768643201501326E-2</v>
      </c>
      <c r="AP131"/>
      <c r="AQ131">
        <v>116.94490691318994</v>
      </c>
      <c r="AR131"/>
      <c r="AS131" s="15"/>
      <c r="AT131" s="15">
        <v>0.85314659506334789</v>
      </c>
      <c r="AU131" s="15"/>
      <c r="AV131" s="15">
        <v>76.991636495257353</v>
      </c>
      <c r="AW131" s="15"/>
      <c r="AX131" s="15"/>
      <c r="AY131" s="15">
        <v>0.33602832259342563</v>
      </c>
      <c r="AZ131" s="15"/>
      <c r="BA131" s="15">
        <v>87.566066575309847</v>
      </c>
      <c r="BB131" s="15"/>
      <c r="BC131" s="15">
        <v>10.298599022562687</v>
      </c>
      <c r="BD131" s="15">
        <v>16.359960006790278</v>
      </c>
      <c r="BE131" s="15">
        <v>6.0613609842275897</v>
      </c>
      <c r="BF131">
        <v>2.5947673644906057</v>
      </c>
      <c r="BG131"/>
      <c r="BH131" s="1">
        <v>100</v>
      </c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</row>
    <row r="132" spans="1:136" s="8" customFormat="1" ht="15">
      <c r="A132">
        <v>98</v>
      </c>
      <c r="B132">
        <v>31</v>
      </c>
      <c r="C132" t="s">
        <v>740</v>
      </c>
      <c r="D132" t="s">
        <v>25</v>
      </c>
      <c r="E132"/>
      <c r="F132"/>
      <c r="G132">
        <v>0.5</v>
      </c>
      <c r="H132">
        <v>0.5</v>
      </c>
      <c r="I132">
        <v>2565</v>
      </c>
      <c r="J132">
        <v>14051</v>
      </c>
      <c r="K132"/>
      <c r="L132">
        <v>6285</v>
      </c>
      <c r="M132">
        <v>2.383</v>
      </c>
      <c r="N132">
        <v>12.182</v>
      </c>
      <c r="O132">
        <v>9.8000000000000007</v>
      </c>
      <c r="P132"/>
      <c r="Q132">
        <v>0.54100000000000004</v>
      </c>
      <c r="R132">
        <v>1</v>
      </c>
      <c r="S132">
        <v>0</v>
      </c>
      <c r="T132">
        <v>0</v>
      </c>
      <c r="U132"/>
      <c r="V132">
        <v>0</v>
      </c>
      <c r="W132"/>
      <c r="X132"/>
      <c r="Y132" s="54">
        <v>44145</v>
      </c>
      <c r="Z132" s="44">
        <v>0.20075231481481481</v>
      </c>
      <c r="AA132"/>
      <c r="AB132" s="47">
        <v>1</v>
      </c>
      <c r="AC132" s="15"/>
      <c r="AD132" s="15">
        <v>7.4597912541796711</v>
      </c>
      <c r="AE132" s="15">
        <v>12.322038377704331</v>
      </c>
      <c r="AF132" s="15">
        <v>4.8622471235246598</v>
      </c>
      <c r="AG132" s="15">
        <v>0.54140677409222726</v>
      </c>
      <c r="AH132" s="15"/>
      <c r="AI132"/>
      <c r="AJ132">
        <v>0.43270585899125308</v>
      </c>
      <c r="AK132"/>
      <c r="AL132" s="15">
        <v>106.58339635806277</v>
      </c>
      <c r="AM132"/>
      <c r="AN132"/>
      <c r="AO132">
        <v>1.5631476009726115</v>
      </c>
      <c r="AP132"/>
      <c r="AQ132">
        <v>83.351117538937942</v>
      </c>
      <c r="AR132"/>
      <c r="AS132" s="15"/>
      <c r="AT132" s="15">
        <v>3.3225075451427601</v>
      </c>
      <c r="AU132" s="15"/>
      <c r="AV132" s="15">
        <v>60.118838719813162</v>
      </c>
      <c r="AW132" s="15"/>
      <c r="AX132" s="15"/>
      <c r="AY132" s="15">
        <v>5.0556510121687479</v>
      </c>
      <c r="AZ132" s="15"/>
      <c r="BA132" s="15">
        <v>81.318838215702442</v>
      </c>
      <c r="BB132" s="15"/>
      <c r="BC132" s="15">
        <v>7.4436866201145797</v>
      </c>
      <c r="BD132" s="15">
        <v>12.226479417852545</v>
      </c>
      <c r="BE132" s="15">
        <v>4.7827927977379652</v>
      </c>
      <c r="BF132">
        <v>0.52805837968357006</v>
      </c>
      <c r="BG132"/>
      <c r="BH132" s="1">
        <v>101</v>
      </c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</row>
    <row r="133" spans="1:136" s="8" customFormat="1" ht="15">
      <c r="A133">
        <v>51</v>
      </c>
      <c r="B133">
        <v>19</v>
      </c>
      <c r="C133" t="s">
        <v>740</v>
      </c>
      <c r="D133" t="s">
        <v>25</v>
      </c>
      <c r="E133"/>
      <c r="F133"/>
      <c r="G133">
        <v>0.5</v>
      </c>
      <c r="H133">
        <v>0.5</v>
      </c>
      <c r="I133">
        <v>5354</v>
      </c>
      <c r="J133">
        <v>14780</v>
      </c>
      <c r="K133"/>
      <c r="L133">
        <v>8968</v>
      </c>
      <c r="M133">
        <v>4.5220000000000002</v>
      </c>
      <c r="N133">
        <v>12.8</v>
      </c>
      <c r="O133">
        <v>8.2780000000000005</v>
      </c>
      <c r="P133"/>
      <c r="Q133">
        <v>0.82199999999999995</v>
      </c>
      <c r="R133">
        <v>1</v>
      </c>
      <c r="S133">
        <v>0</v>
      </c>
      <c r="T133">
        <v>0</v>
      </c>
      <c r="U133"/>
      <c r="V133">
        <v>0</v>
      </c>
      <c r="W133"/>
      <c r="X133"/>
      <c r="Y133" s="54">
        <v>44146</v>
      </c>
      <c r="Z133" s="44">
        <v>0.83195601851851853</v>
      </c>
      <c r="AA133"/>
      <c r="AB133" s="47">
        <v>1</v>
      </c>
      <c r="AC133" s="15"/>
      <c r="AD133" s="15">
        <v>8.1869852094717839</v>
      </c>
      <c r="AE133" s="15">
        <v>14.501754273418552</v>
      </c>
      <c r="AF133" s="15">
        <v>6.314769063946768</v>
      </c>
      <c r="AG133" s="15">
        <v>0.73598933010964285</v>
      </c>
      <c r="AH133" s="15"/>
      <c r="AI133"/>
      <c r="AJ133">
        <v>0.32012609785679763</v>
      </c>
      <c r="AK133"/>
      <c r="AL133" s="15">
        <v>113.18420622376907</v>
      </c>
      <c r="AM133"/>
      <c r="AN133"/>
      <c r="AO133">
        <v>0.49051643249535171</v>
      </c>
      <c r="AP133"/>
      <c r="AQ133">
        <v>118.89872802132743</v>
      </c>
      <c r="AR133"/>
      <c r="AS133" s="15"/>
      <c r="AT133" s="15">
        <v>0.71185644590687458</v>
      </c>
      <c r="AU133" s="15"/>
      <c r="AV133" s="15">
        <v>124.61324981888579</v>
      </c>
      <c r="AW133" s="15"/>
      <c r="AX133" s="15"/>
      <c r="AY133" s="15">
        <v>1.1800073883584503</v>
      </c>
      <c r="AZ133" s="15"/>
      <c r="BA133" s="15">
        <v>77.184146056444405</v>
      </c>
      <c r="BB133" s="15"/>
      <c r="BC133" s="15">
        <v>8.1739018130134617</v>
      </c>
      <c r="BD133" s="15">
        <v>14.466274546508295</v>
      </c>
      <c r="BE133" s="15">
        <v>6.2923727334948332</v>
      </c>
      <c r="BF133">
        <v>0.74035746651219658</v>
      </c>
      <c r="BG133"/>
      <c r="BH133" s="1">
        <v>102</v>
      </c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</row>
    <row r="134" spans="1:136" s="8" customFormat="1" ht="15">
      <c r="A134">
        <v>98</v>
      </c>
      <c r="B134">
        <v>31</v>
      </c>
      <c r="C134" t="s">
        <v>740</v>
      </c>
      <c r="D134" t="s">
        <v>25</v>
      </c>
      <c r="E134"/>
      <c r="F134"/>
      <c r="G134">
        <v>0.5</v>
      </c>
      <c r="H134">
        <v>0.5</v>
      </c>
      <c r="I134">
        <v>2962</v>
      </c>
      <c r="J134">
        <v>11929</v>
      </c>
      <c r="K134"/>
      <c r="L134">
        <v>4497</v>
      </c>
      <c r="M134">
        <v>2.6869999999999998</v>
      </c>
      <c r="N134">
        <v>10.385</v>
      </c>
      <c r="O134">
        <v>7.6970000000000001</v>
      </c>
      <c r="P134"/>
      <c r="Q134">
        <v>0.35399999999999998</v>
      </c>
      <c r="R134">
        <v>1</v>
      </c>
      <c r="S134">
        <v>0</v>
      </c>
      <c r="T134">
        <v>0</v>
      </c>
      <c r="U134"/>
      <c r="V134">
        <v>0</v>
      </c>
      <c r="W134"/>
      <c r="X134"/>
      <c r="Y134" s="54">
        <v>44147</v>
      </c>
      <c r="Z134" s="44">
        <v>0.16815972222222222</v>
      </c>
      <c r="AA134"/>
      <c r="AB134" s="47">
        <v>1</v>
      </c>
      <c r="AC134" s="15"/>
      <c r="AD134" s="15">
        <v>4.5051635237883465</v>
      </c>
      <c r="AE134" s="15">
        <v>11.652382402400303</v>
      </c>
      <c r="AF134" s="15">
        <v>7.1472188786119561</v>
      </c>
      <c r="AG134" s="15">
        <v>0.36749993660364932</v>
      </c>
      <c r="AH134" s="15"/>
      <c r="AI134"/>
      <c r="AJ134">
        <v>0.61309835523739664</v>
      </c>
      <c r="AK134"/>
      <c r="AL134" s="15">
        <v>63.723836867597974</v>
      </c>
      <c r="AM134"/>
      <c r="AN134"/>
      <c r="AO134">
        <v>0.41254690717623071</v>
      </c>
      <c r="AP134"/>
      <c r="AQ134">
        <v>107.1887524260636</v>
      </c>
      <c r="AR134"/>
      <c r="AS134" s="15"/>
      <c r="AT134" s="15">
        <v>1.0644895762710631</v>
      </c>
      <c r="AU134" s="15"/>
      <c r="AV134" s="15">
        <v>150.65366798452919</v>
      </c>
      <c r="AW134" s="15"/>
      <c r="AX134" s="15"/>
      <c r="AY134" s="15">
        <v>1.0369715053027695</v>
      </c>
      <c r="AZ134" s="15"/>
      <c r="BA134" s="15">
        <v>76.469859600680905</v>
      </c>
      <c r="BB134" s="15"/>
      <c r="BC134" s="15">
        <v>4.5190165318030413</v>
      </c>
      <c r="BD134" s="15">
        <v>11.628396108151113</v>
      </c>
      <c r="BE134" s="15">
        <v>7.109379576348072</v>
      </c>
      <c r="BF134">
        <v>0.36560433024027694</v>
      </c>
      <c r="BG134"/>
      <c r="BH134" s="1">
        <v>103</v>
      </c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</row>
    <row r="135" spans="1:136" s="8" customFormat="1" ht="15">
      <c r="A135">
        <v>51</v>
      </c>
      <c r="B135">
        <v>19</v>
      </c>
      <c r="C135" t="s">
        <v>740</v>
      </c>
      <c r="D135" t="s">
        <v>25</v>
      </c>
      <c r="E135"/>
      <c r="F135"/>
      <c r="G135">
        <v>0.5</v>
      </c>
      <c r="H135">
        <v>0.5</v>
      </c>
      <c r="I135">
        <v>4464</v>
      </c>
      <c r="J135">
        <v>10919</v>
      </c>
      <c r="K135"/>
      <c r="L135">
        <v>4327</v>
      </c>
      <c r="M135">
        <v>3.84</v>
      </c>
      <c r="N135">
        <v>9.5289999999999999</v>
      </c>
      <c r="O135">
        <v>5.6890000000000001</v>
      </c>
      <c r="P135"/>
      <c r="Q135">
        <v>0.33600000000000002</v>
      </c>
      <c r="R135">
        <v>1</v>
      </c>
      <c r="S135">
        <v>0</v>
      </c>
      <c r="T135">
        <v>0</v>
      </c>
      <c r="U135"/>
      <c r="V135">
        <v>0</v>
      </c>
      <c r="W135"/>
      <c r="X135"/>
      <c r="Y135" s="54">
        <v>44147</v>
      </c>
      <c r="Z135" s="44">
        <v>0.9236805555555555</v>
      </c>
      <c r="AA135"/>
      <c r="AB135" s="47">
        <v>1</v>
      </c>
      <c r="AC135" s="15"/>
      <c r="AD135" s="15">
        <v>8.8328072857599977</v>
      </c>
      <c r="AE135" s="15">
        <v>11.25265051042031</v>
      </c>
      <c r="AF135" s="15">
        <v>2.4198432246603119</v>
      </c>
      <c r="AG135" s="15">
        <v>0.38874954492232905</v>
      </c>
      <c r="AH135" s="15"/>
      <c r="AI135"/>
      <c r="AJ135">
        <v>1.4104632550879799</v>
      </c>
      <c r="AK135"/>
      <c r="AL135" s="15">
        <v>126.7206259003333</v>
      </c>
      <c r="AM135"/>
      <c r="AN135"/>
      <c r="AO135">
        <v>0.79029441271035616</v>
      </c>
      <c r="AP135"/>
      <c r="AQ135">
        <v>111.59336477416561</v>
      </c>
      <c r="AR135"/>
      <c r="AS135" s="15"/>
      <c r="AT135" s="15">
        <v>1.5066714180046419</v>
      </c>
      <c r="AU135" s="15"/>
      <c r="AV135" s="15">
        <v>96.466103647997912</v>
      </c>
      <c r="AW135" s="15"/>
      <c r="AX135" s="15"/>
      <c r="AY135" s="15">
        <v>1.1487246002316256</v>
      </c>
      <c r="AZ135" s="15"/>
      <c r="BA135" s="15">
        <v>94.220175171029751</v>
      </c>
      <c r="BB135" s="15"/>
      <c r="BC135" s="15">
        <v>8.8955414575599985</v>
      </c>
      <c r="BD135" s="15">
        <v>11.297291441946966</v>
      </c>
      <c r="BE135" s="15">
        <v>2.4017499843869672</v>
      </c>
      <c r="BF135">
        <v>0.38652946539426519</v>
      </c>
      <c r="BG135"/>
      <c r="BH135" s="1">
        <v>104</v>
      </c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</row>
    <row r="136" spans="1:136" s="8" customFormat="1" ht="15">
      <c r="A136">
        <v>98</v>
      </c>
      <c r="B136">
        <v>31</v>
      </c>
      <c r="C136" t="s">
        <v>740</v>
      </c>
      <c r="D136" t="s">
        <v>25</v>
      </c>
      <c r="E136"/>
      <c r="F136"/>
      <c r="G136">
        <v>0.5</v>
      </c>
      <c r="H136">
        <v>0.5</v>
      </c>
      <c r="I136">
        <v>4055</v>
      </c>
      <c r="J136">
        <v>11379</v>
      </c>
      <c r="K136"/>
      <c r="L136">
        <v>5213</v>
      </c>
      <c r="M136">
        <v>3.5259999999999998</v>
      </c>
      <c r="N136">
        <v>9.9190000000000005</v>
      </c>
      <c r="O136">
        <v>6.3929999999999998</v>
      </c>
      <c r="P136"/>
      <c r="Q136">
        <v>0.42899999999999999</v>
      </c>
      <c r="R136">
        <v>1</v>
      </c>
      <c r="S136">
        <v>0</v>
      </c>
      <c r="T136">
        <v>0</v>
      </c>
      <c r="U136"/>
      <c r="V136">
        <v>0</v>
      </c>
      <c r="W136"/>
      <c r="X136"/>
      <c r="Y136" s="54">
        <v>44148</v>
      </c>
      <c r="Z136" s="44">
        <v>0.26190972222222225</v>
      </c>
      <c r="AA136"/>
      <c r="AB136" s="47">
        <v>1</v>
      </c>
      <c r="AC136" s="15"/>
      <c r="AD136" s="15">
        <v>8.2958585315000004</v>
      </c>
      <c r="AE136" s="15">
        <v>11.747465655053126</v>
      </c>
      <c r="AF136" s="15">
        <v>3.451607123553126</v>
      </c>
      <c r="AG136" s="15">
        <v>0.46742916339691187</v>
      </c>
      <c r="AH136" s="15"/>
      <c r="AI136"/>
      <c r="AJ136">
        <v>0.80660110023311071</v>
      </c>
      <c r="AK136"/>
      <c r="AL136" s="15">
        <v>115.59819013100005</v>
      </c>
      <c r="AM136"/>
      <c r="AN136"/>
      <c r="AO136">
        <v>0.1007749120434419</v>
      </c>
      <c r="AP136"/>
      <c r="AQ136">
        <v>105.83844950506652</v>
      </c>
      <c r="AR136"/>
      <c r="AS136" s="15"/>
      <c r="AT136" s="15">
        <v>2.3158179645527039</v>
      </c>
      <c r="AU136" s="15"/>
      <c r="AV136" s="15">
        <v>96.078708879133046</v>
      </c>
      <c r="AW136" s="15"/>
      <c r="AX136" s="15"/>
      <c r="AY136" s="15">
        <v>1.2040931442565421</v>
      </c>
      <c r="AZ136" s="15"/>
      <c r="BA136" s="15">
        <v>91.748486629785347</v>
      </c>
      <c r="BB136" s="15"/>
      <c r="BC136" s="15">
        <v>8.3294512542300012</v>
      </c>
      <c r="BD136" s="15">
        <v>11.741549387019473</v>
      </c>
      <c r="BE136" s="15">
        <v>3.412098132789473</v>
      </c>
      <c r="BF136">
        <v>0.46463186319155142</v>
      </c>
      <c r="BG136"/>
      <c r="BH136" s="1">
        <v>105</v>
      </c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</row>
    <row r="137" spans="1:136" s="8" customFormat="1" ht="15">
      <c r="A137">
        <v>51</v>
      </c>
      <c r="B137">
        <v>19</v>
      </c>
      <c r="C137" t="s">
        <v>740</v>
      </c>
      <c r="D137" t="s">
        <v>25</v>
      </c>
      <c r="E137"/>
      <c r="F137"/>
      <c r="G137">
        <v>0.5</v>
      </c>
      <c r="H137">
        <v>0.5</v>
      </c>
      <c r="I137">
        <v>1808</v>
      </c>
      <c r="J137">
        <v>23433</v>
      </c>
      <c r="K137"/>
      <c r="L137">
        <v>13378</v>
      </c>
      <c r="M137">
        <v>1.802</v>
      </c>
      <c r="N137">
        <v>20.131</v>
      </c>
      <c r="O137">
        <v>18.329000000000001</v>
      </c>
      <c r="P137"/>
      <c r="Q137">
        <v>1.2829999999999999</v>
      </c>
      <c r="R137">
        <v>1</v>
      </c>
      <c r="S137">
        <v>0</v>
      </c>
      <c r="T137">
        <v>0</v>
      </c>
      <c r="U137"/>
      <c r="V137">
        <v>0</v>
      </c>
      <c r="W137"/>
      <c r="X137"/>
      <c r="Y137" s="54">
        <v>44152</v>
      </c>
      <c r="Z137" s="44">
        <v>0.94112268518518516</v>
      </c>
      <c r="AA137"/>
      <c r="AB137" s="47">
        <v>1</v>
      </c>
      <c r="AC137" s="15"/>
      <c r="AD137" s="15">
        <v>6.7423475775251562</v>
      </c>
      <c r="AE137" s="15">
        <v>15.409661961790759</v>
      </c>
      <c r="AF137" s="15">
        <v>8.6673143842656017</v>
      </c>
      <c r="AG137" s="15">
        <v>0.79058650778812267</v>
      </c>
      <c r="AH137" s="15"/>
      <c r="AI137"/>
      <c r="AJ137">
        <v>2.1412765639599884</v>
      </c>
      <c r="AK137"/>
      <c r="AL137" s="15">
        <v>103.08979833889229</v>
      </c>
      <c r="AM137"/>
      <c r="AN137"/>
      <c r="AO137">
        <v>0.64601947226871548</v>
      </c>
      <c r="AP137"/>
      <c r="AQ137">
        <v>119.05319934285615</v>
      </c>
      <c r="AR137"/>
      <c r="AS137" s="15"/>
      <c r="AT137" s="15">
        <v>2.8691786171624125</v>
      </c>
      <c r="AU137" s="15"/>
      <c r="AV137" s="15">
        <v>135.01660034681998</v>
      </c>
      <c r="AW137" s="15"/>
      <c r="AX137" s="15"/>
      <c r="AY137" s="15">
        <v>1.4702810168966383</v>
      </c>
      <c r="AZ137" s="15"/>
      <c r="BA137" s="15">
        <v>99.593375609646074</v>
      </c>
      <c r="BB137" s="15"/>
      <c r="BC137" s="15">
        <v>6.8153149484002338</v>
      </c>
      <c r="BD137" s="15">
        <v>15.360047512849391</v>
      </c>
      <c r="BE137" s="15">
        <v>8.5447325644491574</v>
      </c>
      <c r="BF137">
        <v>0.78481700010317534</v>
      </c>
      <c r="BG137"/>
      <c r="BH137" s="1">
        <v>106</v>
      </c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</row>
    <row r="138" spans="1:136" s="8" customFormat="1" ht="15">
      <c r="A138">
        <v>98</v>
      </c>
      <c r="B138">
        <v>31</v>
      </c>
      <c r="C138" t="s">
        <v>740</v>
      </c>
      <c r="D138" t="s">
        <v>25</v>
      </c>
      <c r="E138"/>
      <c r="F138"/>
      <c r="G138">
        <v>0.5</v>
      </c>
      <c r="H138">
        <v>0.5</v>
      </c>
      <c r="I138">
        <v>1523</v>
      </c>
      <c r="J138">
        <v>21834</v>
      </c>
      <c r="K138"/>
      <c r="L138">
        <v>8398</v>
      </c>
      <c r="M138">
        <v>1.583</v>
      </c>
      <c r="N138">
        <v>18.776</v>
      </c>
      <c r="O138">
        <v>17.192</v>
      </c>
      <c r="P138"/>
      <c r="Q138">
        <v>0.76200000000000001</v>
      </c>
      <c r="R138">
        <v>1</v>
      </c>
      <c r="S138">
        <v>0</v>
      </c>
      <c r="T138">
        <v>0</v>
      </c>
      <c r="U138"/>
      <c r="V138">
        <v>0</v>
      </c>
      <c r="W138"/>
      <c r="X138"/>
      <c r="Y138" s="54">
        <v>44153</v>
      </c>
      <c r="Z138" s="44">
        <v>0.33171296296296299</v>
      </c>
      <c r="AA138"/>
      <c r="AB138" s="47">
        <v>1</v>
      </c>
      <c r="AC138" s="15"/>
      <c r="AD138" s="15">
        <v>5.6759013878124769</v>
      </c>
      <c r="AE138" s="15">
        <v>14.379356716891461</v>
      </c>
      <c r="AF138" s="15">
        <v>8.7034553290789844</v>
      </c>
      <c r="AG138" s="15">
        <v>0.50469448519073346</v>
      </c>
      <c r="AH138" s="15"/>
      <c r="AI138"/>
      <c r="AJ138">
        <v>3.079305307300054</v>
      </c>
      <c r="AK138"/>
      <c r="AL138" s="15">
        <v>89.930725471677363</v>
      </c>
      <c r="AM138"/>
      <c r="AN138"/>
      <c r="AO138">
        <v>1.0608286864564191</v>
      </c>
      <c r="AP138"/>
      <c r="AQ138">
        <v>106.40258876862879</v>
      </c>
      <c r="AR138"/>
      <c r="AS138" s="15"/>
      <c r="AT138" s="15">
        <v>3.6710433404991458</v>
      </c>
      <c r="AU138" s="15"/>
      <c r="AV138" s="15">
        <v>122.87445206558019</v>
      </c>
      <c r="AW138" s="15"/>
      <c r="AX138" s="15"/>
      <c r="AY138" s="15">
        <v>0.20495639308823063</v>
      </c>
      <c r="AZ138" s="15"/>
      <c r="BA138" s="15">
        <v>85.509270614219119</v>
      </c>
      <c r="BB138" s="15"/>
      <c r="BC138" s="15">
        <v>5.5898373093444356</v>
      </c>
      <c r="BD138" s="15">
        <v>14.456033592528119</v>
      </c>
      <c r="BE138" s="15">
        <v>8.8661962831836831</v>
      </c>
      <c r="BF138">
        <v>0.50417781286073815</v>
      </c>
      <c r="BG138"/>
      <c r="BH138" s="1">
        <v>107</v>
      </c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</row>
    <row r="139" spans="1:136" s="8" customFormat="1" ht="15">
      <c r="A139">
        <v>53</v>
      </c>
      <c r="B139">
        <v>19</v>
      </c>
      <c r="C139" t="s">
        <v>740</v>
      </c>
      <c r="D139" t="s">
        <v>25</v>
      </c>
      <c r="E139"/>
      <c r="F139"/>
      <c r="G139">
        <v>0.5</v>
      </c>
      <c r="H139">
        <v>0.5</v>
      </c>
      <c r="I139">
        <v>1571</v>
      </c>
      <c r="J139">
        <v>16797</v>
      </c>
      <c r="K139"/>
      <c r="L139">
        <v>5821</v>
      </c>
      <c r="M139">
        <v>1.621</v>
      </c>
      <c r="N139">
        <v>14.509</v>
      </c>
      <c r="O139">
        <v>12.888</v>
      </c>
      <c r="P139"/>
      <c r="Q139">
        <v>0.49299999999999999</v>
      </c>
      <c r="R139">
        <v>1</v>
      </c>
      <c r="S139">
        <v>0</v>
      </c>
      <c r="T139">
        <v>0</v>
      </c>
      <c r="U139"/>
      <c r="V139">
        <v>0</v>
      </c>
      <c r="W139"/>
      <c r="X139"/>
      <c r="Y139" s="54">
        <v>44236</v>
      </c>
      <c r="Z139" s="44">
        <v>0.99773148148148139</v>
      </c>
      <c r="AA139"/>
      <c r="AB139" s="47">
        <v>1</v>
      </c>
      <c r="AC139" s="15"/>
      <c r="AD139" s="15">
        <v>6.8338828007769576</v>
      </c>
      <c r="AE139" s="15">
        <v>11.725038800804761</v>
      </c>
      <c r="AF139" s="15">
        <v>4.8911560000278032</v>
      </c>
      <c r="AG139" s="15">
        <v>0.39412104139962717</v>
      </c>
      <c r="AH139" s="15"/>
      <c r="AI139"/>
      <c r="AJ139">
        <v>1.8340918062237084</v>
      </c>
      <c r="AK139"/>
      <c r="AL139" s="15">
        <v>107.96098946100224</v>
      </c>
      <c r="AM139"/>
      <c r="AN139"/>
      <c r="AO139">
        <v>0.20739895826939708</v>
      </c>
      <c r="AP139"/>
      <c r="AQ139">
        <v>77.062513508383233</v>
      </c>
      <c r="AR139"/>
      <c r="AS139" s="15"/>
      <c r="AT139" s="15">
        <v>2.110645797766205</v>
      </c>
      <c r="AU139" s="15"/>
      <c r="AV139" s="15">
        <v>46.164037555764232</v>
      </c>
      <c r="AW139" s="15"/>
      <c r="AX139" s="15"/>
      <c r="AY139" s="15">
        <v>0.4391881392138573</v>
      </c>
      <c r="AZ139" s="15"/>
      <c r="BA139" s="15">
        <v>79.459962114706741</v>
      </c>
      <c r="BB139" s="15"/>
      <c r="BC139" s="15">
        <v>6.8971326733904741</v>
      </c>
      <c r="BD139" s="15">
        <v>11.737210226674767</v>
      </c>
      <c r="BE139" s="15">
        <v>4.840077553284293</v>
      </c>
      <c r="BF139">
        <v>0.39325747131433475</v>
      </c>
      <c r="BG139"/>
      <c r="BH139" s="1">
        <v>108</v>
      </c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  <c r="ED139" s="15"/>
      <c r="EE139" s="15"/>
      <c r="EF139" s="15"/>
    </row>
    <row r="140" spans="1:136" s="8" customFormat="1" ht="15">
      <c r="A140">
        <v>100</v>
      </c>
      <c r="B140">
        <v>31</v>
      </c>
      <c r="C140" t="s">
        <v>740</v>
      </c>
      <c r="D140" t="s">
        <v>25</v>
      </c>
      <c r="E140"/>
      <c r="F140"/>
      <c r="G140">
        <v>0.5</v>
      </c>
      <c r="H140">
        <v>0.5</v>
      </c>
      <c r="I140">
        <v>1572</v>
      </c>
      <c r="J140">
        <v>13146</v>
      </c>
      <c r="K140"/>
      <c r="L140">
        <v>5568</v>
      </c>
      <c r="M140">
        <v>1.621</v>
      </c>
      <c r="N140">
        <v>11.414999999999999</v>
      </c>
      <c r="O140">
        <v>9.7949999999999999</v>
      </c>
      <c r="P140"/>
      <c r="Q140">
        <v>0.46600000000000003</v>
      </c>
      <c r="R140">
        <v>1</v>
      </c>
      <c r="S140">
        <v>0</v>
      </c>
      <c r="T140">
        <v>0</v>
      </c>
      <c r="U140"/>
      <c r="V140">
        <v>0</v>
      </c>
      <c r="W140"/>
      <c r="X140"/>
      <c r="Y140" s="54">
        <v>44237</v>
      </c>
      <c r="Z140" s="44">
        <v>0.33937499999999998</v>
      </c>
      <c r="AA140"/>
      <c r="AB140" s="47">
        <v>1</v>
      </c>
      <c r="AC140" s="15"/>
      <c r="AD140" s="15">
        <v>6.8382448609572002</v>
      </c>
      <c r="AE140" s="15">
        <v>9.1857316092965746</v>
      </c>
      <c r="AF140" s="15">
        <v>2.3474867483393744</v>
      </c>
      <c r="AG140" s="15">
        <v>0.37664238287330853</v>
      </c>
      <c r="AH140" s="15"/>
      <c r="AI140"/>
      <c r="AJ140">
        <v>1.0785679426588688</v>
      </c>
      <c r="AK140"/>
      <c r="AL140" s="15">
        <v>108.61529848803858</v>
      </c>
      <c r="AM140"/>
      <c r="AN140"/>
      <c r="AO140">
        <v>0.41730883340380642</v>
      </c>
      <c r="AP140"/>
      <c r="AQ140">
        <v>73.683493850186252</v>
      </c>
      <c r="AR140"/>
      <c r="AS140" s="15"/>
      <c r="AT140" s="15">
        <v>4.9059016282122316</v>
      </c>
      <c r="AU140" s="15"/>
      <c r="AV140" s="15">
        <v>38.751689212333844</v>
      </c>
      <c r="AW140" s="15"/>
      <c r="AX140" s="15"/>
      <c r="AY140" s="15">
        <v>2.5637113380298215</v>
      </c>
      <c r="AZ140" s="15"/>
      <c r="BA140" s="15">
        <v>75.061511813617315</v>
      </c>
      <c r="BB140" s="15"/>
      <c r="BC140" s="15">
        <v>6.8753223724892614</v>
      </c>
      <c r="BD140" s="15">
        <v>9.1666050829294221</v>
      </c>
      <c r="BE140" s="15">
        <v>2.2912827104401599</v>
      </c>
      <c r="BF140">
        <v>0.37187547600249438</v>
      </c>
      <c r="BG140"/>
      <c r="BH140" s="1">
        <v>109</v>
      </c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  <c r="ED140" s="15"/>
      <c r="EE140" s="15"/>
      <c r="EF140" s="15"/>
    </row>
    <row r="141" spans="1:136" s="8" customFormat="1" ht="15">
      <c r="A141">
        <v>53</v>
      </c>
      <c r="B141">
        <v>19</v>
      </c>
      <c r="C141" t="s">
        <v>740</v>
      </c>
      <c r="D141" t="s">
        <v>25</v>
      </c>
      <c r="E141"/>
      <c r="F141"/>
      <c r="G141">
        <v>0.5</v>
      </c>
      <c r="H141">
        <v>0.5</v>
      </c>
      <c r="I141">
        <v>3070</v>
      </c>
      <c r="J141">
        <v>19194</v>
      </c>
      <c r="K141"/>
      <c r="L141">
        <v>7245</v>
      </c>
      <c r="M141">
        <v>2.77</v>
      </c>
      <c r="N141">
        <v>16.54</v>
      </c>
      <c r="O141">
        <v>13.769</v>
      </c>
      <c r="P141"/>
      <c r="Q141">
        <v>0.64200000000000002</v>
      </c>
      <c r="R141">
        <v>1</v>
      </c>
      <c r="S141">
        <v>0</v>
      </c>
      <c r="T141">
        <v>0</v>
      </c>
      <c r="U141"/>
      <c r="V141">
        <v>0</v>
      </c>
      <c r="W141"/>
      <c r="X141"/>
      <c r="Y141" s="54">
        <v>44237</v>
      </c>
      <c r="Z141" s="44">
        <v>0.90461805555555552</v>
      </c>
      <c r="AA141"/>
      <c r="AB141" s="47">
        <v>1</v>
      </c>
      <c r="AC141" s="15"/>
      <c r="AD141" s="15">
        <v>12.63344224831086</v>
      </c>
      <c r="AE141" s="15">
        <v>14.12588978735238</v>
      </c>
      <c r="AF141" s="15">
        <v>1.4924475390415193</v>
      </c>
      <c r="AG141" s="15">
        <v>0.56343640817413454</v>
      </c>
      <c r="AH141" s="15"/>
      <c r="AI141"/>
      <c r="AJ141">
        <v>1.706289501593796</v>
      </c>
      <c r="AK141"/>
      <c r="AL141" s="15">
        <v>104.30379338340444</v>
      </c>
      <c r="AM141"/>
      <c r="AN141"/>
      <c r="AO141">
        <v>0.2884353254098086</v>
      </c>
      <c r="AP141"/>
      <c r="AQ141">
        <v>61.265070351261215</v>
      </c>
      <c r="AR141"/>
      <c r="AS141" s="15"/>
      <c r="AT141" s="15">
        <v>12.578168015738861</v>
      </c>
      <c r="AU141" s="15"/>
      <c r="AV141" s="15">
        <v>18.226347319118002</v>
      </c>
      <c r="AW141" s="15"/>
      <c r="AX141" s="15"/>
      <c r="AY141" s="15">
        <v>0.51968771561085481</v>
      </c>
      <c r="AZ141" s="15"/>
      <c r="BA141" s="15">
        <v>76.121243360516644</v>
      </c>
      <c r="BB141" s="15"/>
      <c r="BC141" s="15">
        <v>12.742151242777215</v>
      </c>
      <c r="BD141" s="15">
        <v>14.146291237935159</v>
      </c>
      <c r="BE141" s="15">
        <v>1.4041399951579425</v>
      </c>
      <c r="BF141">
        <v>0.56490427724102554</v>
      </c>
      <c r="BG141"/>
      <c r="BH141" s="1">
        <v>110</v>
      </c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  <c r="ED141" s="15"/>
      <c r="EE141" s="15"/>
      <c r="EF141" s="15"/>
    </row>
    <row r="142" spans="1:136" s="8" customFormat="1" ht="15">
      <c r="A142">
        <v>100</v>
      </c>
      <c r="B142">
        <v>31</v>
      </c>
      <c r="C142" t="s">
        <v>740</v>
      </c>
      <c r="D142" t="s">
        <v>25</v>
      </c>
      <c r="E142"/>
      <c r="F142"/>
      <c r="G142">
        <v>0.5</v>
      </c>
      <c r="H142">
        <v>0.5</v>
      </c>
      <c r="I142">
        <v>1587</v>
      </c>
      <c r="J142">
        <v>11507</v>
      </c>
      <c r="K142"/>
      <c r="L142">
        <v>5967</v>
      </c>
      <c r="M142">
        <v>1.6319999999999999</v>
      </c>
      <c r="N142">
        <v>10.026999999999999</v>
      </c>
      <c r="O142">
        <v>8.3949999999999996</v>
      </c>
      <c r="P142"/>
      <c r="Q142">
        <v>0.50800000000000001</v>
      </c>
      <c r="R142">
        <v>1</v>
      </c>
      <c r="S142">
        <v>0</v>
      </c>
      <c r="T142">
        <v>0</v>
      </c>
      <c r="U142"/>
      <c r="V142">
        <v>0</v>
      </c>
      <c r="W142"/>
      <c r="X142"/>
      <c r="Y142" s="54">
        <v>44238</v>
      </c>
      <c r="Z142" s="44">
        <v>0.24334490740740741</v>
      </c>
      <c r="AA142"/>
      <c r="AB142" s="47">
        <v>1</v>
      </c>
      <c r="AC142" s="15"/>
      <c r="AD142" s="15">
        <v>6.3112681779734414</v>
      </c>
      <c r="AE142" s="15">
        <v>8.5249629791445116</v>
      </c>
      <c r="AF142" s="15">
        <v>2.2136948011710702</v>
      </c>
      <c r="AG142" s="15">
        <v>0.46963957479980684</v>
      </c>
      <c r="AH142" s="15"/>
      <c r="AI142"/>
      <c r="AJ142">
        <v>5.3896245291145073</v>
      </c>
      <c r="AK142"/>
      <c r="AL142" s="15">
        <v>110.62738848634932</v>
      </c>
      <c r="AM142"/>
      <c r="AN142"/>
      <c r="AO142">
        <v>1.134595946390127</v>
      </c>
      <c r="AP142"/>
      <c r="AQ142">
        <v>68.004835275929224</v>
      </c>
      <c r="AR142"/>
      <c r="AS142" s="15"/>
      <c r="AT142" s="15">
        <v>22.39040140092872</v>
      </c>
      <c r="AU142" s="15"/>
      <c r="AV142" s="15">
        <v>25.382282065509131</v>
      </c>
      <c r="AW142" s="15"/>
      <c r="AX142" s="15"/>
      <c r="AY142" s="15">
        <v>0.34439951273743846</v>
      </c>
      <c r="AZ142" s="15"/>
      <c r="BA142" s="15">
        <v>92.487983456350008</v>
      </c>
      <c r="BB142" s="15"/>
      <c r="BC142" s="15">
        <v>6.4860551886840518</v>
      </c>
      <c r="BD142" s="15">
        <v>8.4768738456279618</v>
      </c>
      <c r="BE142" s="15">
        <v>1.9908186569439104</v>
      </c>
      <c r="BF142">
        <v>0.46883224681301683</v>
      </c>
      <c r="BG142"/>
      <c r="BH142" s="1">
        <v>111</v>
      </c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  <c r="ED142" s="15"/>
      <c r="EE142" s="15"/>
      <c r="EF142" s="15"/>
    </row>
    <row r="143" spans="1:136" s="8" customFormat="1" ht="15">
      <c r="A143">
        <v>53</v>
      </c>
      <c r="B143">
        <v>19</v>
      </c>
      <c r="C143" t="s">
        <v>740</v>
      </c>
      <c r="D143" t="s">
        <v>25</v>
      </c>
      <c r="E143"/>
      <c r="F143"/>
      <c r="G143">
        <v>0.5</v>
      </c>
      <c r="H143">
        <v>0.5</v>
      </c>
      <c r="I143">
        <v>1800</v>
      </c>
      <c r="J143">
        <v>16139</v>
      </c>
      <c r="K143"/>
      <c r="L143">
        <v>5405</v>
      </c>
      <c r="M143">
        <v>1.796</v>
      </c>
      <c r="N143">
        <v>13.951000000000001</v>
      </c>
      <c r="O143">
        <v>12.154999999999999</v>
      </c>
      <c r="P143"/>
      <c r="Q143">
        <v>0.44900000000000001</v>
      </c>
      <c r="R143">
        <v>1</v>
      </c>
      <c r="S143">
        <v>0</v>
      </c>
      <c r="T143">
        <v>0</v>
      </c>
      <c r="U143"/>
      <c r="V143">
        <v>0</v>
      </c>
      <c r="W143"/>
      <c r="X143"/>
      <c r="Y143" s="54">
        <v>44238</v>
      </c>
      <c r="Z143" s="44">
        <v>0.88603009259259258</v>
      </c>
      <c r="AA143"/>
      <c r="AB143" s="47">
        <v>1</v>
      </c>
      <c r="AC143" s="15"/>
      <c r="AD143" s="15">
        <v>5.484</v>
      </c>
      <c r="AE143" s="15">
        <v>12.333224589238537</v>
      </c>
      <c r="AF143" s="15">
        <v>6.8492245892385366</v>
      </c>
      <c r="AG143" s="15">
        <v>0.41543222995098811</v>
      </c>
      <c r="AH143" s="15"/>
      <c r="AI143"/>
      <c r="AJ143">
        <v>5.5900827544949898</v>
      </c>
      <c r="AK143"/>
      <c r="AL143" s="15">
        <v>105.03630666666665</v>
      </c>
      <c r="AM143"/>
      <c r="AN143"/>
      <c r="AO143">
        <v>0.30610952489209836</v>
      </c>
      <c r="AP143"/>
      <c r="AQ143">
        <v>85.832609020886622</v>
      </c>
      <c r="AR143"/>
      <c r="AS143" s="15"/>
      <c r="AT143" s="15">
        <v>5.2912770548584067</v>
      </c>
      <c r="AU143" s="15"/>
      <c r="AV143" s="15">
        <v>66.628911375106526</v>
      </c>
      <c r="AW143" s="15"/>
      <c r="AX143" s="15"/>
      <c r="AY143" s="15">
        <v>1.773155312278762</v>
      </c>
      <c r="AZ143" s="15"/>
      <c r="BA143" s="15">
        <v>89.835216476979411</v>
      </c>
      <c r="BB143" s="15"/>
      <c r="BC143" s="15">
        <v>5.6416874999999997</v>
      </c>
      <c r="BD143" s="15">
        <v>12.31437684900558</v>
      </c>
      <c r="BE143" s="15">
        <v>6.6726893490055801</v>
      </c>
      <c r="BF143">
        <v>0.4191483051707186</v>
      </c>
      <c r="BG143"/>
      <c r="BH143" s="1">
        <v>112</v>
      </c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</row>
    <row r="144" spans="1:136" s="8" customFormat="1" ht="15">
      <c r="A144">
        <v>100</v>
      </c>
      <c r="B144">
        <v>31</v>
      </c>
      <c r="C144" t="s">
        <v>740</v>
      </c>
      <c r="D144" t="s">
        <v>25</v>
      </c>
      <c r="E144"/>
      <c r="F144"/>
      <c r="G144">
        <v>0.5</v>
      </c>
      <c r="H144">
        <v>0.5</v>
      </c>
      <c r="I144">
        <v>2256</v>
      </c>
      <c r="J144">
        <v>15390</v>
      </c>
      <c r="K144"/>
      <c r="L144">
        <v>10443</v>
      </c>
      <c r="M144">
        <v>2.1459999999999999</v>
      </c>
      <c r="N144">
        <v>13.317</v>
      </c>
      <c r="O144">
        <v>11.170999999999999</v>
      </c>
      <c r="P144"/>
      <c r="Q144">
        <v>0.97599999999999998</v>
      </c>
      <c r="R144">
        <v>1</v>
      </c>
      <c r="S144">
        <v>0</v>
      </c>
      <c r="T144">
        <v>0</v>
      </c>
      <c r="U144"/>
      <c r="V144">
        <v>0</v>
      </c>
      <c r="W144"/>
      <c r="X144"/>
      <c r="Y144" s="54">
        <v>44239</v>
      </c>
      <c r="Z144" s="44">
        <v>0.23010416666666667</v>
      </c>
      <c r="AA144"/>
      <c r="AB144" s="47">
        <v>1</v>
      </c>
      <c r="AC144" s="15"/>
      <c r="AD144" s="15">
        <v>7.5057215999999993</v>
      </c>
      <c r="AE144" s="15">
        <v>11.768546291859142</v>
      </c>
      <c r="AF144" s="15">
        <v>4.2628246918591426</v>
      </c>
      <c r="AG144" s="15">
        <v>0.77895819028112634</v>
      </c>
      <c r="AH144" s="15"/>
      <c r="AI144"/>
      <c r="AJ144">
        <v>2.4899920340464532</v>
      </c>
      <c r="AK144"/>
      <c r="AL144" s="15">
        <v>102.15464666666665</v>
      </c>
      <c r="AM144"/>
      <c r="AN144"/>
      <c r="AO144">
        <v>0.33367507362620202</v>
      </c>
      <c r="AP144"/>
      <c r="AQ144">
        <v>83.596010513242334</v>
      </c>
      <c r="AR144"/>
      <c r="AS144" s="15"/>
      <c r="AT144" s="15">
        <v>5.5067095511232766</v>
      </c>
      <c r="AU144" s="15"/>
      <c r="AV144" s="15">
        <v>65.03737435981806</v>
      </c>
      <c r="AW144" s="15"/>
      <c r="AX144" s="15"/>
      <c r="AY144" s="15">
        <v>1.0229609751851207</v>
      </c>
      <c r="AZ144" s="15"/>
      <c r="BA144" s="15">
        <v>77.88123988017648</v>
      </c>
      <c r="BB144" s="15"/>
      <c r="BC144" s="15">
        <v>7.6003455999999989</v>
      </c>
      <c r="BD144" s="15">
        <v>11.748944642016866</v>
      </c>
      <c r="BE144" s="15">
        <v>4.1485990420168672</v>
      </c>
      <c r="BF144">
        <v>0.78296289270238928</v>
      </c>
      <c r="BG144"/>
      <c r="BH144" s="1">
        <v>113</v>
      </c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</row>
    <row r="145" spans="1:136" s="8" customFormat="1" ht="15">
      <c r="A145">
        <v>58</v>
      </c>
      <c r="B145">
        <v>19</v>
      </c>
      <c r="C145" t="s">
        <v>740</v>
      </c>
      <c r="D145" t="s">
        <v>25</v>
      </c>
      <c r="E145"/>
      <c r="F145"/>
      <c r="G145">
        <v>0.5</v>
      </c>
      <c r="H145">
        <v>0.5</v>
      </c>
      <c r="I145">
        <v>4872</v>
      </c>
      <c r="J145">
        <v>10694</v>
      </c>
      <c r="K145"/>
      <c r="L145">
        <v>5689</v>
      </c>
      <c r="M145">
        <v>4.1520000000000001</v>
      </c>
      <c r="N145">
        <v>9.3390000000000004</v>
      </c>
      <c r="O145">
        <v>5.1859999999999999</v>
      </c>
      <c r="P145"/>
      <c r="Q145">
        <v>0.47899999999999998</v>
      </c>
      <c r="R145">
        <v>1</v>
      </c>
      <c r="S145">
        <v>0</v>
      </c>
      <c r="T145">
        <v>0</v>
      </c>
      <c r="U145"/>
      <c r="V145">
        <v>0</v>
      </c>
      <c r="W145"/>
      <c r="X145"/>
      <c r="Y145" s="54">
        <v>44362</v>
      </c>
      <c r="Z145" s="44">
        <v>0.92380787037037038</v>
      </c>
      <c r="AA145"/>
      <c r="AB145" s="47">
        <v>1</v>
      </c>
      <c r="AC145" s="15"/>
      <c r="AD145" s="15">
        <v>4.8136309120014058</v>
      </c>
      <c r="AE145" s="15">
        <v>10.251785432094008</v>
      </c>
      <c r="AF145" s="15">
        <v>5.4381545200926027</v>
      </c>
      <c r="AG145" s="15">
        <v>0.56324557670362496</v>
      </c>
      <c r="AH145" s="15"/>
      <c r="AI145"/>
      <c r="AJ145">
        <v>1.0578743487104867</v>
      </c>
      <c r="AK145"/>
      <c r="AL145" s="15">
        <v>87.195304007960019</v>
      </c>
      <c r="AM145"/>
      <c r="AN145"/>
      <c r="AO145">
        <v>0.20479699498723369</v>
      </c>
      <c r="AP145"/>
      <c r="AQ145">
        <v>94.050490815638895</v>
      </c>
      <c r="AR145"/>
      <c r="AS145" s="15"/>
      <c r="AT145" s="15">
        <v>0.55643934700431386</v>
      </c>
      <c r="AU145" s="15"/>
      <c r="AV145" s="15">
        <v>100.90567762331783</v>
      </c>
      <c r="AW145" s="15"/>
      <c r="AX145" s="15"/>
      <c r="AY145" s="15">
        <v>0.83323351142410973</v>
      </c>
      <c r="AZ145" s="15"/>
      <c r="BA145" s="15">
        <v>116.39008390391378</v>
      </c>
      <c r="BB145" s="15"/>
      <c r="BC145" s="15">
        <v>4.8392273845900817</v>
      </c>
      <c r="BD145" s="15">
        <v>10.262293866822013</v>
      </c>
      <c r="BE145" s="15">
        <v>5.4230664822319321</v>
      </c>
      <c r="BF145">
        <v>0.56560196927827566</v>
      </c>
      <c r="BG145"/>
      <c r="BH145" s="1">
        <v>114</v>
      </c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</row>
    <row r="146" spans="1:136" s="8" customFormat="1" ht="15">
      <c r="A146">
        <v>105</v>
      </c>
      <c r="B146">
        <v>31</v>
      </c>
      <c r="C146" t="s">
        <v>740</v>
      </c>
      <c r="D146" t="s">
        <v>25</v>
      </c>
      <c r="E146"/>
      <c r="F146"/>
      <c r="G146">
        <v>0.5</v>
      </c>
      <c r="H146">
        <v>0.5</v>
      </c>
      <c r="I146">
        <v>5148</v>
      </c>
      <c r="J146">
        <v>10515</v>
      </c>
      <c r="K146"/>
      <c r="L146">
        <v>5420</v>
      </c>
      <c r="M146">
        <v>4.3650000000000002</v>
      </c>
      <c r="N146">
        <v>9.1869999999999994</v>
      </c>
      <c r="O146">
        <v>4.8220000000000001</v>
      </c>
      <c r="P146"/>
      <c r="Q146">
        <v>0.45100000000000001</v>
      </c>
      <c r="R146">
        <v>1</v>
      </c>
      <c r="S146">
        <v>0</v>
      </c>
      <c r="T146">
        <v>0</v>
      </c>
      <c r="U146"/>
      <c r="V146">
        <v>0</v>
      </c>
      <c r="W146"/>
      <c r="X146"/>
      <c r="Y146" s="54">
        <v>44363</v>
      </c>
      <c r="Z146" s="44">
        <v>0.2664583333333333</v>
      </c>
      <c r="AA146"/>
      <c r="AB146" s="47">
        <v>1</v>
      </c>
      <c r="AC146" s="15"/>
      <c r="AD146" s="15">
        <v>5.0906750859023688</v>
      </c>
      <c r="AE146" s="15">
        <v>10.072641640064221</v>
      </c>
      <c r="AF146" s="15">
        <v>4.9819665541618523</v>
      </c>
      <c r="AG146" s="15">
        <v>0.53789079260038342</v>
      </c>
      <c r="AH146" s="15"/>
      <c r="AI146"/>
      <c r="AJ146">
        <v>0.66817485073356653</v>
      </c>
      <c r="AK146"/>
      <c r="AL146" s="15">
        <v>87.764114509930593</v>
      </c>
      <c r="AM146"/>
      <c r="AN146"/>
      <c r="AO146">
        <v>8.9382752148378736E-2</v>
      </c>
      <c r="AP146"/>
      <c r="AQ146">
        <v>103.01602044469026</v>
      </c>
      <c r="AR146"/>
      <c r="AS146" s="15"/>
      <c r="AT146" s="15">
        <v>0.50552120493883768</v>
      </c>
      <c r="AU146" s="15"/>
      <c r="AV146" s="15">
        <v>118.26792637944995</v>
      </c>
      <c r="AW146" s="15"/>
      <c r="AX146" s="15"/>
      <c r="AY146" s="15">
        <v>0.56231912176642795</v>
      </c>
      <c r="AZ146" s="15"/>
      <c r="BA146" s="15">
        <v>124.74742290200824</v>
      </c>
      <c r="BB146" s="15"/>
      <c r="BC146" s="15">
        <v>5.1077394009614858</v>
      </c>
      <c r="BD146" s="15">
        <v>10.077145254947652</v>
      </c>
      <c r="BE146" s="15">
        <v>4.9694058539861663</v>
      </c>
      <c r="BF146">
        <v>0.53638270135260691</v>
      </c>
      <c r="BG146"/>
      <c r="BH146" s="1">
        <v>115</v>
      </c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  <c r="ED146" s="15"/>
      <c r="EE146" s="15"/>
      <c r="EF146" s="15"/>
    </row>
    <row r="147" spans="1:136" s="8" customFormat="1" ht="15">
      <c r="A147">
        <v>58</v>
      </c>
      <c r="B147">
        <v>19</v>
      </c>
      <c r="C147" t="s">
        <v>740</v>
      </c>
      <c r="D147" t="s">
        <v>25</v>
      </c>
      <c r="E147"/>
      <c r="F147"/>
      <c r="G147">
        <v>0.5</v>
      </c>
      <c r="H147">
        <v>0.5</v>
      </c>
      <c r="I147">
        <v>5932</v>
      </c>
      <c r="J147">
        <v>10572</v>
      </c>
      <c r="K147"/>
      <c r="L147">
        <v>4866</v>
      </c>
      <c r="M147">
        <v>4.9660000000000002</v>
      </c>
      <c r="N147">
        <v>9.2349999999999994</v>
      </c>
      <c r="O147">
        <v>4.2690000000000001</v>
      </c>
      <c r="P147"/>
      <c r="Q147">
        <v>0.39300000000000002</v>
      </c>
      <c r="R147">
        <v>1</v>
      </c>
      <c r="S147">
        <v>0</v>
      </c>
      <c r="T147">
        <v>0</v>
      </c>
      <c r="U147"/>
      <c r="V147">
        <v>0</v>
      </c>
      <c r="W147"/>
      <c r="X147"/>
      <c r="Y147" s="54">
        <v>44364</v>
      </c>
      <c r="Z147" s="44">
        <v>0.96719907407407402</v>
      </c>
      <c r="AA147"/>
      <c r="AB147" s="47">
        <v>2</v>
      </c>
      <c r="AC147" s="15" t="s">
        <v>760</v>
      </c>
      <c r="AD147" s="15">
        <v>5.9773397903672709</v>
      </c>
      <c r="AE147" s="15">
        <v>10.399676664445623</v>
      </c>
      <c r="AF147" s="15">
        <v>4.4223368740783524</v>
      </c>
      <c r="AG147" s="15">
        <v>0.52386255888792888</v>
      </c>
      <c r="AH147" s="15"/>
      <c r="AI147"/>
      <c r="AJ147">
        <v>0</v>
      </c>
      <c r="AK147"/>
      <c r="AL147" s="15">
        <v>103.94637325302222</v>
      </c>
      <c r="AM147"/>
      <c r="AN147"/>
      <c r="AO147">
        <v>13.20348763284237</v>
      </c>
      <c r="AP147"/>
      <c r="AQ147">
        <v>104.71841692648638</v>
      </c>
      <c r="AR147"/>
      <c r="AS147" s="15"/>
      <c r="AT147" s="15">
        <v>28.506031727619202</v>
      </c>
      <c r="AU147" s="15"/>
      <c r="AV147" s="15">
        <v>105.49046059995055</v>
      </c>
      <c r="AW147" s="15"/>
      <c r="AX147" s="15"/>
      <c r="AY147" s="15">
        <v>16.12509697379393</v>
      </c>
      <c r="AZ147" s="15"/>
      <c r="BA147" s="15">
        <v>138.58674986343121</v>
      </c>
      <c r="BB147" s="15"/>
      <c r="BC147" s="15">
        <v>5.9773397903672709</v>
      </c>
      <c r="BD147" s="15">
        <v>11.134765347229346</v>
      </c>
      <c r="BE147" s="15">
        <v>5.1574255568620746</v>
      </c>
      <c r="BF147">
        <v>0.56980321976106474</v>
      </c>
      <c r="BG147"/>
      <c r="BH147" s="1">
        <v>116</v>
      </c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  <c r="ED147" s="15"/>
      <c r="EE147" s="15"/>
      <c r="EF147" s="15"/>
    </row>
    <row r="148" spans="1:136" s="8" customFormat="1" ht="15">
      <c r="A148">
        <v>105</v>
      </c>
      <c r="B148">
        <v>31</v>
      </c>
      <c r="C148" t="s">
        <v>740</v>
      </c>
      <c r="D148" t="s">
        <v>25</v>
      </c>
      <c r="E148"/>
      <c r="F148"/>
      <c r="G148">
        <v>0.5</v>
      </c>
      <c r="H148">
        <v>0.5</v>
      </c>
      <c r="I148">
        <v>5593</v>
      </c>
      <c r="J148">
        <v>10538</v>
      </c>
      <c r="K148"/>
      <c r="L148">
        <v>5402</v>
      </c>
      <c r="M148">
        <v>4.7060000000000004</v>
      </c>
      <c r="N148">
        <v>9.2070000000000007</v>
      </c>
      <c r="O148">
        <v>4.5010000000000003</v>
      </c>
      <c r="P148"/>
      <c r="Q148">
        <v>0.44900000000000001</v>
      </c>
      <c r="R148">
        <v>1</v>
      </c>
      <c r="S148">
        <v>0</v>
      </c>
      <c r="T148">
        <v>0</v>
      </c>
      <c r="U148"/>
      <c r="V148">
        <v>0</v>
      </c>
      <c r="W148"/>
      <c r="X148"/>
      <c r="Y148" s="54">
        <v>44365</v>
      </c>
      <c r="Z148" s="44">
        <v>0.3112847222222222</v>
      </c>
      <c r="AA148"/>
      <c r="AB148" s="47">
        <v>1</v>
      </c>
      <c r="AC148" s="15"/>
      <c r="AD148" s="15">
        <v>5.6421671156737911</v>
      </c>
      <c r="AE148" s="15">
        <v>10.366061311097074</v>
      </c>
      <c r="AF148" s="15">
        <v>4.7238941954232825</v>
      </c>
      <c r="AG148" s="15">
        <v>0.58242187928745526</v>
      </c>
      <c r="AH148" s="15"/>
      <c r="AI148"/>
      <c r="AJ148">
        <v>0.36867363747604848</v>
      </c>
      <c r="AK148"/>
      <c r="AL148" s="15">
        <v>87.91279348523679</v>
      </c>
      <c r="AM148"/>
      <c r="AN148"/>
      <c r="AO148">
        <v>1.4581019309343524</v>
      </c>
      <c r="AP148"/>
      <c r="AQ148">
        <v>101.63700953620268</v>
      </c>
      <c r="AR148"/>
      <c r="AS148" s="15"/>
      <c r="AT148" s="15">
        <v>3.5968011547004211</v>
      </c>
      <c r="AU148" s="15"/>
      <c r="AV148" s="15">
        <v>115.36122558716859</v>
      </c>
      <c r="AW148" s="15"/>
      <c r="AX148" s="15"/>
      <c r="AY148" s="15">
        <v>0.13122197154251655</v>
      </c>
      <c r="AZ148" s="15"/>
      <c r="BA148" s="15">
        <v>153.90030348780982</v>
      </c>
      <c r="BB148" s="15"/>
      <c r="BC148" s="15">
        <v>5.6317856611478874</v>
      </c>
      <c r="BD148" s="15">
        <v>10.442190199562905</v>
      </c>
      <c r="BE148" s="15">
        <v>4.8104045384150194</v>
      </c>
      <c r="BF148">
        <v>0.58280426290946707</v>
      </c>
      <c r="BG148"/>
      <c r="BH148" s="1">
        <v>117</v>
      </c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</row>
    <row r="149" spans="1:136" s="8" customFormat="1" ht="15">
      <c r="A149">
        <v>58</v>
      </c>
      <c r="B149">
        <v>19</v>
      </c>
      <c r="C149" t="s">
        <v>740</v>
      </c>
      <c r="D149" t="s">
        <v>25</v>
      </c>
      <c r="E149"/>
      <c r="F149"/>
      <c r="G149">
        <v>0.5</v>
      </c>
      <c r="H149">
        <v>0.5</v>
      </c>
      <c r="I149">
        <v>5798</v>
      </c>
      <c r="J149">
        <v>10596</v>
      </c>
      <c r="K149"/>
      <c r="L149">
        <v>3902</v>
      </c>
      <c r="M149">
        <v>4.8630000000000004</v>
      </c>
      <c r="N149">
        <v>9.2550000000000008</v>
      </c>
      <c r="O149">
        <v>4.3920000000000003</v>
      </c>
      <c r="P149"/>
      <c r="Q149">
        <v>0.29199999999999998</v>
      </c>
      <c r="R149">
        <v>1</v>
      </c>
      <c r="S149">
        <v>0</v>
      </c>
      <c r="T149">
        <v>0</v>
      </c>
      <c r="U149"/>
      <c r="V149">
        <v>0</v>
      </c>
      <c r="W149"/>
      <c r="X149"/>
      <c r="Y149" s="54">
        <v>44365</v>
      </c>
      <c r="Z149" s="44">
        <v>0.88375000000000004</v>
      </c>
      <c r="AA149"/>
      <c r="AB149" s="47">
        <v>1</v>
      </c>
      <c r="AC149" s="15"/>
      <c r="AD149" s="15">
        <v>5.6801194920566376</v>
      </c>
      <c r="AE149" s="15">
        <v>10.791990110202564</v>
      </c>
      <c r="AF149" s="15">
        <v>5.1118706181459261</v>
      </c>
      <c r="AG149" s="15">
        <v>0.43747263831547772</v>
      </c>
      <c r="AH149" s="15"/>
      <c r="AI149"/>
      <c r="AJ149">
        <v>0.32892949517228331</v>
      </c>
      <c r="AK149"/>
      <c r="AL149" s="15">
        <v>87.202383340691753</v>
      </c>
      <c r="AM149"/>
      <c r="AN149"/>
      <c r="AO149">
        <v>0.20579438273319181</v>
      </c>
      <c r="AP149"/>
      <c r="AQ149">
        <v>94.729547137131732</v>
      </c>
      <c r="AR149"/>
      <c r="AS149" s="15"/>
      <c r="AT149" s="15">
        <v>0.80332884559341755</v>
      </c>
      <c r="AU149" s="15"/>
      <c r="AV149" s="15">
        <v>102.25671093357164</v>
      </c>
      <c r="AW149" s="15"/>
      <c r="AX149" s="15"/>
      <c r="AY149" s="15">
        <v>0.39193506095980724</v>
      </c>
      <c r="AZ149" s="15"/>
      <c r="BA149" s="15">
        <v>98.321115180375429</v>
      </c>
      <c r="BB149" s="15"/>
      <c r="BC149" s="15">
        <v>5.6894766755099875</v>
      </c>
      <c r="BD149" s="15">
        <v>10.780896870119083</v>
      </c>
      <c r="BE149" s="15">
        <v>5.0914201946090945</v>
      </c>
      <c r="BF149">
        <v>0.4366170107418717</v>
      </c>
      <c r="BG149"/>
      <c r="BH149" s="1">
        <v>118</v>
      </c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  <c r="ED149" s="15"/>
      <c r="EE149" s="15"/>
      <c r="EF149" s="15"/>
    </row>
    <row r="150" spans="1:136" s="8" customFormat="1" ht="15">
      <c r="A150">
        <v>105</v>
      </c>
      <c r="B150">
        <v>31</v>
      </c>
      <c r="C150" t="s">
        <v>740</v>
      </c>
      <c r="D150" t="s">
        <v>25</v>
      </c>
      <c r="E150"/>
      <c r="F150"/>
      <c r="G150">
        <v>0.5</v>
      </c>
      <c r="H150">
        <v>0.5</v>
      </c>
      <c r="I150">
        <v>5715</v>
      </c>
      <c r="J150">
        <v>10618</v>
      </c>
      <c r="K150"/>
      <c r="L150">
        <v>4145</v>
      </c>
      <c r="M150">
        <v>4.7990000000000004</v>
      </c>
      <c r="N150">
        <v>9.2739999999999991</v>
      </c>
      <c r="O150">
        <v>4.4749999999999996</v>
      </c>
      <c r="P150"/>
      <c r="Q150">
        <v>0.318</v>
      </c>
      <c r="R150">
        <v>1</v>
      </c>
      <c r="S150">
        <v>0</v>
      </c>
      <c r="T150">
        <v>0</v>
      </c>
      <c r="U150"/>
      <c r="V150">
        <v>0</v>
      </c>
      <c r="W150"/>
      <c r="X150"/>
      <c r="Y150" s="54">
        <v>44366</v>
      </c>
      <c r="Z150" s="44">
        <v>0.22666666666666668</v>
      </c>
      <c r="AA150"/>
      <c r="AB150" s="47">
        <v>1</v>
      </c>
      <c r="AC150" s="15"/>
      <c r="AD150" s="15">
        <v>5.598367257674739</v>
      </c>
      <c r="AE150" s="15">
        <v>10.814176590369529</v>
      </c>
      <c r="AF150" s="15">
        <v>5.2158093326947901</v>
      </c>
      <c r="AG150" s="15">
        <v>0.46519497170031382</v>
      </c>
      <c r="AH150" s="15"/>
      <c r="AI150"/>
      <c r="AJ150">
        <v>0.54689985060265178</v>
      </c>
      <c r="AK150"/>
      <c r="AL150" s="15">
        <v>89.123068365326716</v>
      </c>
      <c r="AM150"/>
      <c r="AN150"/>
      <c r="AO150">
        <v>3.7295056424648386E-2</v>
      </c>
      <c r="AP150"/>
      <c r="AQ150">
        <v>94.855606683534901</v>
      </c>
      <c r="AR150"/>
      <c r="AS150" s="15"/>
      <c r="AT150" s="15">
        <v>0.66056289782178679</v>
      </c>
      <c r="AU150" s="15"/>
      <c r="AV150" s="15">
        <v>100.58814500174306</v>
      </c>
      <c r="AW150" s="15"/>
      <c r="AX150" s="15"/>
      <c r="AY150" s="15">
        <v>0.19638337318992793</v>
      </c>
      <c r="AZ150" s="15"/>
      <c r="BA150" s="15">
        <v>100.31757951878953</v>
      </c>
      <c r="BB150" s="15"/>
      <c r="BC150" s="15">
        <v>5.5831002741455897</v>
      </c>
      <c r="BD150" s="15">
        <v>10.81619354311198</v>
      </c>
      <c r="BE150" s="15">
        <v>5.2330932689663907</v>
      </c>
      <c r="BF150">
        <v>0.46473863699439055</v>
      </c>
      <c r="BG150"/>
      <c r="BH150" s="1">
        <v>119</v>
      </c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  <c r="ED150" s="15"/>
      <c r="EE150" s="15"/>
      <c r="EF150" s="15"/>
    </row>
    <row r="151" spans="1:136" s="8" customFormat="1" ht="15">
      <c r="A151">
        <v>58</v>
      </c>
      <c r="B151">
        <v>19</v>
      </c>
      <c r="C151" t="s">
        <v>740</v>
      </c>
      <c r="D151" t="s">
        <v>25</v>
      </c>
      <c r="E151"/>
      <c r="F151"/>
      <c r="G151">
        <v>0.5</v>
      </c>
      <c r="H151">
        <v>0.5</v>
      </c>
      <c r="I151">
        <v>5571</v>
      </c>
      <c r="J151">
        <v>10530</v>
      </c>
      <c r="K151"/>
      <c r="L151">
        <v>3769</v>
      </c>
      <c r="M151">
        <v>4.6890000000000001</v>
      </c>
      <c r="N151">
        <v>9.1999999999999993</v>
      </c>
      <c r="O151">
        <v>4.5110000000000001</v>
      </c>
      <c r="P151"/>
      <c r="Q151">
        <v>0.27800000000000002</v>
      </c>
      <c r="R151">
        <v>1</v>
      </c>
      <c r="S151">
        <v>0</v>
      </c>
      <c r="T151">
        <v>0</v>
      </c>
      <c r="U151"/>
      <c r="V151">
        <v>0</v>
      </c>
      <c r="W151"/>
      <c r="X151"/>
      <c r="Y151" s="54">
        <v>44369</v>
      </c>
      <c r="Z151" s="44">
        <v>2.883101851851852E-2</v>
      </c>
      <c r="AA151"/>
      <c r="AB151" s="47">
        <v>1</v>
      </c>
      <c r="AC151" s="15"/>
      <c r="AD151" s="15">
        <v>5.4047169788436236</v>
      </c>
      <c r="AE151" s="15">
        <v>10.095897573233488</v>
      </c>
      <c r="AF151" s="15">
        <v>4.6911805943898646</v>
      </c>
      <c r="AG151" s="15">
        <v>0.39293197561814769</v>
      </c>
      <c r="AH151" s="15"/>
      <c r="AI151"/>
      <c r="AJ151">
        <v>1.085676755123721</v>
      </c>
      <c r="AK151"/>
      <c r="AL151" s="15">
        <v>88.287148679446133</v>
      </c>
      <c r="AM151"/>
      <c r="AN151"/>
      <c r="AO151">
        <v>0.23058752899512736</v>
      </c>
      <c r="AP151"/>
      <c r="AQ151">
        <v>91.487094126967591</v>
      </c>
      <c r="AR151"/>
      <c r="AS151" s="15"/>
      <c r="AT151" s="15">
        <v>1.7258548806193228</v>
      </c>
      <c r="AU151" s="15"/>
      <c r="AV151" s="15">
        <v>94.687039574489035</v>
      </c>
      <c r="AW151" s="15"/>
      <c r="AX151" s="15"/>
      <c r="AY151" s="15">
        <v>2.9635632751869689</v>
      </c>
      <c r="AZ151" s="15"/>
      <c r="BA151" s="15">
        <v>87.376852267661604</v>
      </c>
      <c r="BB151" s="15"/>
      <c r="BC151" s="15">
        <v>5.3755365037016833</v>
      </c>
      <c r="BD151" s="15">
        <v>10.107550949221356</v>
      </c>
      <c r="BE151" s="15">
        <v>4.7320144455196704</v>
      </c>
      <c r="BF151">
        <v>0.39884194228190212</v>
      </c>
      <c r="BG151"/>
      <c r="BH151" s="1">
        <v>120</v>
      </c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  <c r="ED151" s="15"/>
      <c r="EE151" s="15"/>
      <c r="EF151" s="15"/>
    </row>
    <row r="152" spans="1:136" s="8" customFormat="1" ht="15">
      <c r="A152">
        <v>105</v>
      </c>
      <c r="B152">
        <v>31</v>
      </c>
      <c r="C152" t="s">
        <v>740</v>
      </c>
      <c r="D152" t="s">
        <v>25</v>
      </c>
      <c r="E152"/>
      <c r="F152"/>
      <c r="G152">
        <v>0.5</v>
      </c>
      <c r="H152">
        <v>0.5</v>
      </c>
      <c r="I152">
        <v>5881</v>
      </c>
      <c r="J152">
        <v>10471</v>
      </c>
      <c r="K152"/>
      <c r="L152">
        <v>4036</v>
      </c>
      <c r="M152">
        <v>4.9269999999999996</v>
      </c>
      <c r="N152">
        <v>9.1489999999999991</v>
      </c>
      <c r="O152">
        <v>4.2220000000000004</v>
      </c>
      <c r="P152"/>
      <c r="Q152">
        <v>0.30599999999999999</v>
      </c>
      <c r="R152">
        <v>1</v>
      </c>
      <c r="S152">
        <v>0</v>
      </c>
      <c r="T152">
        <v>0</v>
      </c>
      <c r="U152"/>
      <c r="V152">
        <v>0</v>
      </c>
      <c r="W152"/>
      <c r="X152"/>
      <c r="Y152" s="54">
        <v>44369</v>
      </c>
      <c r="Z152" s="44">
        <v>0.3714351851851852</v>
      </c>
      <c r="AA152"/>
      <c r="AB152" s="47">
        <v>1</v>
      </c>
      <c r="AC152" s="15"/>
      <c r="AD152" s="15">
        <v>5.7062485553103324</v>
      </c>
      <c r="AE152" s="15">
        <v>10.038601807959809</v>
      </c>
      <c r="AF152" s="15">
        <v>4.3323532526494768</v>
      </c>
      <c r="AG152" s="15">
        <v>0.42086049064863329</v>
      </c>
      <c r="AH152" s="15"/>
      <c r="AI152"/>
      <c r="AJ152">
        <v>0.28936136583689237</v>
      </c>
      <c r="AK152"/>
      <c r="AL152" s="15">
        <v>88.189880428972955</v>
      </c>
      <c r="AM152"/>
      <c r="AN152"/>
      <c r="AO152">
        <v>0.45363751503146871</v>
      </c>
      <c r="AP152"/>
      <c r="AQ152">
        <v>93.413138213851127</v>
      </c>
      <c r="AR152"/>
      <c r="AS152" s="15"/>
      <c r="AT152" s="15">
        <v>0.66959769499878696</v>
      </c>
      <c r="AU152" s="15"/>
      <c r="AV152" s="15">
        <v>98.636395998729213</v>
      </c>
      <c r="AW152" s="15"/>
      <c r="AX152" s="15"/>
      <c r="AY152" s="15">
        <v>0.19863549974045672</v>
      </c>
      <c r="AZ152" s="15"/>
      <c r="BA152" s="15">
        <v>101.7943815624254</v>
      </c>
      <c r="BB152" s="15"/>
      <c r="BC152" s="15">
        <v>5.7145163566005479</v>
      </c>
      <c r="BD152" s="15">
        <v>10.061423002602716</v>
      </c>
      <c r="BE152" s="15">
        <v>4.3469066460021661</v>
      </c>
      <c r="BF152">
        <v>0.42127889536819113</v>
      </c>
      <c r="BG152"/>
      <c r="BH152" s="1">
        <v>121</v>
      </c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  <c r="ED152" s="15"/>
      <c r="EE152" s="15"/>
      <c r="EF152" s="15"/>
    </row>
    <row r="153" spans="1:136" s="8" customFormat="1" ht="15">
      <c r="A153">
        <v>58</v>
      </c>
      <c r="B153">
        <v>19</v>
      </c>
      <c r="C153" t="s">
        <v>740</v>
      </c>
      <c r="D153" t="s">
        <v>25</v>
      </c>
      <c r="E153"/>
      <c r="F153"/>
      <c r="G153">
        <v>0.5</v>
      </c>
      <c r="H153">
        <v>0.5</v>
      </c>
      <c r="I153">
        <v>6558</v>
      </c>
      <c r="J153">
        <v>11247</v>
      </c>
      <c r="K153"/>
      <c r="L153">
        <v>3621</v>
      </c>
      <c r="M153">
        <v>5.4459999999999997</v>
      </c>
      <c r="N153">
        <v>9.8070000000000004</v>
      </c>
      <c r="O153">
        <v>4.3609999999999998</v>
      </c>
      <c r="P153"/>
      <c r="Q153">
        <v>0.26300000000000001</v>
      </c>
      <c r="R153">
        <v>1</v>
      </c>
      <c r="S153">
        <v>0</v>
      </c>
      <c r="T153">
        <v>0</v>
      </c>
      <c r="U153"/>
      <c r="V153">
        <v>0</v>
      </c>
      <c r="W153"/>
      <c r="X153"/>
      <c r="Y153" s="54">
        <v>44369</v>
      </c>
      <c r="Z153" s="44">
        <v>0.91158564814814813</v>
      </c>
      <c r="AA153"/>
      <c r="AB153" s="47">
        <v>1</v>
      </c>
      <c r="AC153" s="15"/>
      <c r="AD153" s="15">
        <v>6.3774683409173702</v>
      </c>
      <c r="AE153" s="15">
        <v>11.12813392701907</v>
      </c>
      <c r="AF153" s="15">
        <v>4.7506655861016993</v>
      </c>
      <c r="AG153" s="15">
        <v>0.36562320747473714</v>
      </c>
      <c r="AH153" s="15"/>
      <c r="AI153"/>
      <c r="AJ153">
        <v>1.9232093110455815</v>
      </c>
      <c r="AK153"/>
      <c r="AL153" s="15">
        <v>89.485466168261937</v>
      </c>
      <c r="AM153"/>
      <c r="AN153"/>
      <c r="AO153">
        <v>1.1736214184438325</v>
      </c>
      <c r="AP153"/>
      <c r="AQ153">
        <v>80.428819525545336</v>
      </c>
      <c r="AR153"/>
      <c r="AS153" s="15"/>
      <c r="AT153" s="15">
        <v>5.486437021620695</v>
      </c>
      <c r="AU153" s="15"/>
      <c r="AV153" s="15">
        <v>71.372172882828679</v>
      </c>
      <c r="AW153" s="15"/>
      <c r="AX153" s="15"/>
      <c r="AY153" s="15">
        <v>0.3671436817446988</v>
      </c>
      <c r="AZ153" s="15"/>
      <c r="BA153" s="15">
        <v>76.494708483860094</v>
      </c>
      <c r="BB153" s="15"/>
      <c r="BC153" s="15">
        <v>6.4393898131478604</v>
      </c>
      <c r="BD153" s="15">
        <v>11.063213803635222</v>
      </c>
      <c r="BE153" s="15">
        <v>4.6238239904873604</v>
      </c>
      <c r="BF153">
        <v>0.36495325606425644</v>
      </c>
      <c r="BG153"/>
      <c r="BH153" s="1">
        <v>122</v>
      </c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</row>
    <row r="154" spans="1:136" s="8" customFormat="1" ht="15">
      <c r="A154">
        <v>58</v>
      </c>
      <c r="B154">
        <v>19</v>
      </c>
      <c r="C154" t="s">
        <v>761</v>
      </c>
      <c r="D154" t="s">
        <v>25</v>
      </c>
      <c r="E154"/>
      <c r="F154"/>
      <c r="G154">
        <v>0.5</v>
      </c>
      <c r="H154">
        <v>0.5</v>
      </c>
      <c r="I154">
        <v>8358</v>
      </c>
      <c r="J154">
        <v>14593</v>
      </c>
      <c r="K154"/>
      <c r="L154">
        <v>38260</v>
      </c>
      <c r="M154">
        <v>6.827</v>
      </c>
      <c r="N154">
        <v>12.641</v>
      </c>
      <c r="O154">
        <v>5.8140000000000001</v>
      </c>
      <c r="P154"/>
      <c r="Q154">
        <v>3.8860000000000001</v>
      </c>
      <c r="R154">
        <v>1</v>
      </c>
      <c r="S154">
        <v>0</v>
      </c>
      <c r="T154">
        <v>0</v>
      </c>
      <c r="U154"/>
      <c r="V154">
        <v>0</v>
      </c>
      <c r="W154"/>
      <c r="X154"/>
      <c r="Y154" s="54">
        <v>44398</v>
      </c>
      <c r="Z154" s="44">
        <v>0.92517361111111107</v>
      </c>
      <c r="AA154"/>
      <c r="AB154" s="47">
        <v>1</v>
      </c>
      <c r="AC154" s="15"/>
      <c r="AD154" s="15">
        <v>6.9562718707848568</v>
      </c>
      <c r="AE154" s="15">
        <v>11.687405351464239</v>
      </c>
      <c r="AF154" s="15">
        <v>4.7311334806793823</v>
      </c>
      <c r="AG154" s="15">
        <v>0.33146095262437369</v>
      </c>
      <c r="AH154" s="15"/>
      <c r="AI154"/>
      <c r="AJ154">
        <v>0.29060316027412081</v>
      </c>
      <c r="AK154"/>
      <c r="AL154" s="15">
        <v>95.709591390678852</v>
      </c>
      <c r="AM154"/>
      <c r="AN154"/>
      <c r="AO154">
        <v>6.6813744415666632</v>
      </c>
      <c r="AP154"/>
      <c r="AQ154">
        <v>96.017372556752946</v>
      </c>
      <c r="AR154"/>
      <c r="AS154" s="15"/>
      <c r="AT154" s="15">
        <v>16.093832394587434</v>
      </c>
      <c r="AU154" s="15"/>
      <c r="AV154" s="15">
        <v>96.325153722827054</v>
      </c>
      <c r="AW154" s="15"/>
      <c r="AX154" s="15"/>
      <c r="AY154" s="15">
        <v>14.003163921469584</v>
      </c>
      <c r="AZ154" s="15"/>
      <c r="BA154" s="65"/>
      <c r="BB154" s="15">
        <v>9.6177685689066426</v>
      </c>
      <c r="BC154" s="15">
        <v>6.9461789629924802</v>
      </c>
      <c r="BD154" s="15">
        <v>12.091339174074101</v>
      </c>
      <c r="BE154" s="15">
        <v>5.1451602110816204</v>
      </c>
      <c r="BF154">
        <v>0.35641568922648376</v>
      </c>
      <c r="BG154"/>
      <c r="BH154" s="1">
        <v>123</v>
      </c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  <c r="ED154" s="15"/>
      <c r="EE154" s="15"/>
      <c r="EF154" s="15"/>
    </row>
    <row r="155" spans="1:136" s="8" customFormat="1" ht="15">
      <c r="A155">
        <v>105</v>
      </c>
      <c r="B155">
        <v>31</v>
      </c>
      <c r="C155" t="s">
        <v>762</v>
      </c>
      <c r="D155" t="s">
        <v>25</v>
      </c>
      <c r="E155"/>
      <c r="F155"/>
      <c r="G155">
        <v>0.5</v>
      </c>
      <c r="H155">
        <v>0.5</v>
      </c>
      <c r="I155">
        <v>7830</v>
      </c>
      <c r="J155">
        <v>15900</v>
      </c>
      <c r="K155"/>
      <c r="L155">
        <v>50407</v>
      </c>
      <c r="M155">
        <v>6.4219999999999997</v>
      </c>
      <c r="N155">
        <v>13.749000000000001</v>
      </c>
      <c r="O155">
        <v>7.327</v>
      </c>
      <c r="P155"/>
      <c r="Q155">
        <v>5.1559999999999997</v>
      </c>
      <c r="R155">
        <v>1</v>
      </c>
      <c r="S155">
        <v>0</v>
      </c>
      <c r="T155">
        <v>0</v>
      </c>
      <c r="U155"/>
      <c r="V155">
        <v>0</v>
      </c>
      <c r="W155"/>
      <c r="X155"/>
      <c r="Y155" s="54">
        <v>44399</v>
      </c>
      <c r="Z155" s="44">
        <v>0.31452546296296297</v>
      </c>
      <c r="AA155"/>
      <c r="AB155" s="47">
        <v>1</v>
      </c>
      <c r="AC155" s="15"/>
      <c r="AD155" s="15">
        <v>6.512183927920292</v>
      </c>
      <c r="AE155" s="15">
        <v>12.752877614130416</v>
      </c>
      <c r="AF155" s="15">
        <v>6.2406936862101237</v>
      </c>
      <c r="AG155" s="15">
        <v>0.43791404674406842</v>
      </c>
      <c r="AH155" s="15"/>
      <c r="AI155"/>
      <c r="AJ155">
        <v>1.0790417151248257</v>
      </c>
      <c r="AK155"/>
      <c r="AL155" s="15">
        <v>98.786077900925022</v>
      </c>
      <c r="AM155"/>
      <c r="AN155"/>
      <c r="AO155">
        <v>0.1660622688798811</v>
      </c>
      <c r="AP155"/>
      <c r="AQ155">
        <v>93.455191651914205</v>
      </c>
      <c r="AR155"/>
      <c r="AS155" s="15"/>
      <c r="AT155" s="15">
        <v>0.79561304856936199</v>
      </c>
      <c r="AU155" s="15"/>
      <c r="AV155" s="15">
        <v>88.124305402903374</v>
      </c>
      <c r="AW155" s="15"/>
      <c r="AX155" s="15"/>
      <c r="AY155" s="15">
        <v>10.999136028000443</v>
      </c>
      <c r="AZ155" s="15"/>
      <c r="BA155" s="65"/>
      <c r="BB155" s="15">
        <v>10.202855263801894</v>
      </c>
      <c r="BC155" s="15">
        <v>6.5475091051936101</v>
      </c>
      <c r="BD155" s="15">
        <v>12.763475272443086</v>
      </c>
      <c r="BE155" s="15">
        <v>6.2159661672494764</v>
      </c>
      <c r="BF155">
        <v>0.46339898933895385</v>
      </c>
      <c r="BG155"/>
      <c r="BH155" s="1">
        <v>124</v>
      </c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  <c r="ED155" s="15"/>
      <c r="EE155" s="15"/>
      <c r="EF155" s="15"/>
    </row>
    <row r="156" spans="1:136" s="8" customFormat="1" ht="15">
      <c r="A156">
        <v>58</v>
      </c>
      <c r="B156">
        <v>19</v>
      </c>
      <c r="C156" t="s">
        <v>763</v>
      </c>
      <c r="D156" t="s">
        <v>25</v>
      </c>
      <c r="E156"/>
      <c r="F156"/>
      <c r="G156">
        <v>0.5</v>
      </c>
      <c r="H156">
        <v>0.5</v>
      </c>
      <c r="I156">
        <v>8578</v>
      </c>
      <c r="J156">
        <v>14310</v>
      </c>
      <c r="K156"/>
      <c r="L156">
        <v>36318</v>
      </c>
      <c r="M156">
        <v>6.9960000000000004</v>
      </c>
      <c r="N156">
        <v>12.401999999999999</v>
      </c>
      <c r="O156">
        <v>5.4059999999999997</v>
      </c>
      <c r="P156"/>
      <c r="Q156">
        <v>3.6819999999999999</v>
      </c>
      <c r="R156">
        <v>1</v>
      </c>
      <c r="S156">
        <v>0</v>
      </c>
      <c r="T156">
        <v>0</v>
      </c>
      <c r="U156"/>
      <c r="V156">
        <v>0</v>
      </c>
      <c r="W156"/>
      <c r="X156"/>
      <c r="Y156" s="54">
        <v>44399</v>
      </c>
      <c r="Z156" s="44">
        <v>0.93952546296296291</v>
      </c>
      <c r="AA156"/>
      <c r="AB156" s="47">
        <v>1</v>
      </c>
      <c r="AC156" s="15"/>
      <c r="AD156" s="15">
        <v>7.1413085136450913</v>
      </c>
      <c r="AE156" s="15">
        <v>11.45670248204226</v>
      </c>
      <c r="AF156" s="15">
        <v>4.3153939683971689</v>
      </c>
      <c r="AG156" s="15">
        <v>0.31444177844305748</v>
      </c>
      <c r="AH156" s="15"/>
      <c r="AI156"/>
      <c r="AJ156">
        <v>0.48405081288698493</v>
      </c>
      <c r="AK156"/>
      <c r="AL156" s="15">
        <v>84.0299523319934</v>
      </c>
      <c r="AM156"/>
      <c r="AN156"/>
      <c r="AO156">
        <v>0.49684935297134775</v>
      </c>
      <c r="AP156"/>
      <c r="AQ156">
        <v>86.66029922362415</v>
      </c>
      <c r="AR156"/>
      <c r="AS156" s="15"/>
      <c r="AT156" s="15">
        <v>2.0991718713063157</v>
      </c>
      <c r="AU156" s="15"/>
      <c r="AV156" s="15">
        <v>89.290646115254887</v>
      </c>
      <c r="AW156" s="15"/>
      <c r="AX156" s="15"/>
      <c r="AY156" s="15">
        <v>0.65559415590629344</v>
      </c>
      <c r="AZ156" s="15"/>
      <c r="BA156" s="65"/>
      <c r="BB156" s="15">
        <v>8.6600256425846034</v>
      </c>
      <c r="BC156" s="15">
        <v>7.124066462833115</v>
      </c>
      <c r="BD156" s="15">
        <v>11.485234639037911</v>
      </c>
      <c r="BE156" s="15">
        <v>4.3611681762047958</v>
      </c>
      <c r="BF156">
        <v>0.31547589922235475</v>
      </c>
      <c r="BG156"/>
      <c r="BH156" s="1">
        <v>125</v>
      </c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  <c r="ED156" s="15"/>
      <c r="EE156" s="15"/>
      <c r="EF156" s="15"/>
    </row>
    <row r="157" spans="1:136" s="8" customFormat="1" ht="15">
      <c r="A157">
        <v>105</v>
      </c>
      <c r="B157">
        <v>31</v>
      </c>
      <c r="C157" t="s">
        <v>764</v>
      </c>
      <c r="D157" t="s">
        <v>25</v>
      </c>
      <c r="E157"/>
      <c r="F157"/>
      <c r="G157">
        <v>0.5</v>
      </c>
      <c r="H157">
        <v>0.5</v>
      </c>
      <c r="I157">
        <v>7272</v>
      </c>
      <c r="J157">
        <v>14415</v>
      </c>
      <c r="K157"/>
      <c r="L157">
        <v>40199</v>
      </c>
      <c r="M157">
        <v>5.9939999999999998</v>
      </c>
      <c r="N157">
        <v>12.491</v>
      </c>
      <c r="O157">
        <v>6.4960000000000004</v>
      </c>
      <c r="P157"/>
      <c r="Q157">
        <v>4.0880000000000001</v>
      </c>
      <c r="R157">
        <v>1</v>
      </c>
      <c r="S157">
        <v>0</v>
      </c>
      <c r="T157">
        <v>0</v>
      </c>
      <c r="U157"/>
      <c r="V157">
        <v>0</v>
      </c>
      <c r="W157"/>
      <c r="X157"/>
      <c r="Y157" s="54">
        <v>44400</v>
      </c>
      <c r="Z157" s="44">
        <v>0.32709490740740738</v>
      </c>
      <c r="AA157"/>
      <c r="AB157" s="47">
        <v>1</v>
      </c>
      <c r="AC157" s="15"/>
      <c r="AD157" s="15">
        <v>6.0428637155747866</v>
      </c>
      <c r="AE157" s="15">
        <v>11.542298953029213</v>
      </c>
      <c r="AF157" s="15">
        <v>5.4994352374544269</v>
      </c>
      <c r="AG157" s="15">
        <v>0.34845383559943655</v>
      </c>
      <c r="AH157" s="15"/>
      <c r="AI157"/>
      <c r="AJ157">
        <v>5.5689479974449993E-2</v>
      </c>
      <c r="AK157"/>
      <c r="AL157" s="15">
        <v>90.643960969685097</v>
      </c>
      <c r="AM157"/>
      <c r="AN157"/>
      <c r="AO157">
        <v>0.3112449064593209</v>
      </c>
      <c r="AP157"/>
      <c r="AQ157">
        <v>84.85233871548256</v>
      </c>
      <c r="AR157"/>
      <c r="AS157" s="15"/>
      <c r="AT157" s="15">
        <v>0.59280705057947614</v>
      </c>
      <c r="AU157" s="15"/>
      <c r="AV157" s="15">
        <v>79.060716461280009</v>
      </c>
      <c r="AW157" s="15"/>
      <c r="AX157" s="15"/>
      <c r="AY157" s="15">
        <v>1.3415146448584949</v>
      </c>
      <c r="AZ157" s="15"/>
      <c r="BA157" s="65"/>
      <c r="BB157" s="15">
        <v>7.8446428792604808</v>
      </c>
      <c r="BC157" s="15">
        <v>6.0411815642760578</v>
      </c>
      <c r="BD157" s="15">
        <v>11.524364454346234</v>
      </c>
      <c r="BE157" s="15">
        <v>5.4831828900701751</v>
      </c>
      <c r="BF157">
        <v>0.35080689855910874</v>
      </c>
      <c r="BG157"/>
      <c r="BH157" s="1">
        <v>126</v>
      </c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</row>
    <row r="158" spans="1:136" s="8" customFormat="1" ht="15">
      <c r="A158">
        <v>56</v>
      </c>
      <c r="B158">
        <v>19</v>
      </c>
      <c r="C158" t="s">
        <v>740</v>
      </c>
      <c r="D158" t="s">
        <v>25</v>
      </c>
      <c r="E158"/>
      <c r="F158"/>
      <c r="G158">
        <v>0.5</v>
      </c>
      <c r="H158">
        <v>0.5</v>
      </c>
      <c r="I158">
        <v>6453</v>
      </c>
      <c r="J158">
        <v>10665</v>
      </c>
      <c r="K158"/>
      <c r="L158">
        <v>4961</v>
      </c>
      <c r="M158">
        <v>5.3659999999999997</v>
      </c>
      <c r="N158">
        <v>9.3140000000000001</v>
      </c>
      <c r="O158">
        <v>3.948</v>
      </c>
      <c r="P158"/>
      <c r="Q158">
        <v>0.40300000000000002</v>
      </c>
      <c r="R158">
        <v>1</v>
      </c>
      <c r="S158">
        <v>0</v>
      </c>
      <c r="T158">
        <v>0</v>
      </c>
      <c r="U158"/>
      <c r="V158">
        <v>0</v>
      </c>
      <c r="W158"/>
      <c r="X158"/>
      <c r="Y158" s="54">
        <v>44410</v>
      </c>
      <c r="Z158" s="44">
        <v>0.90812500000000007</v>
      </c>
      <c r="AA158"/>
      <c r="AB158" s="47">
        <v>1</v>
      </c>
      <c r="AC158" s="15"/>
      <c r="AD158" s="15">
        <v>6.0801319857273537</v>
      </c>
      <c r="AE158" s="15">
        <v>10.03286718401284</v>
      </c>
      <c r="AF158" s="15">
        <v>3.9527351982854864</v>
      </c>
      <c r="AG158" s="15">
        <v>0.47043026244789554</v>
      </c>
      <c r="AH158" s="15"/>
      <c r="AI158"/>
      <c r="AJ158">
        <v>0.81236285716360579</v>
      </c>
      <c r="AK158"/>
      <c r="AL158" s="15">
        <v>97.405615113996433</v>
      </c>
      <c r="AM158"/>
      <c r="AN158"/>
      <c r="AO158">
        <v>0.33999024063197425</v>
      </c>
      <c r="AP158"/>
      <c r="AQ158">
        <v>83.716129981738092</v>
      </c>
      <c r="AR158"/>
      <c r="AS158" s="15"/>
      <c r="AT158" s="15">
        <v>0.39100718535204271</v>
      </c>
      <c r="AU158" s="15"/>
      <c r="AV158" s="15">
        <v>70.026644849479737</v>
      </c>
      <c r="AW158" s="15"/>
      <c r="AX158" s="15"/>
      <c r="AY158" s="15">
        <v>2.3219890671819421</v>
      </c>
      <c r="AZ158" s="15"/>
      <c r="BA158" s="15">
        <v>106.96124193712497</v>
      </c>
      <c r="BB158" s="15"/>
      <c r="BC158" s="15">
        <v>6.1049290738534374</v>
      </c>
      <c r="BD158" s="15">
        <v>10.049951611346247</v>
      </c>
      <c r="BE158" s="15">
        <v>3.9450225374928092</v>
      </c>
      <c r="BF158">
        <v>0.47595608659556354</v>
      </c>
      <c r="BG158"/>
      <c r="BH158" s="1">
        <v>127</v>
      </c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</row>
    <row r="159" spans="1:136" s="8" customFormat="1" ht="15">
      <c r="A159">
        <v>101</v>
      </c>
      <c r="B159">
        <v>31</v>
      </c>
      <c r="C159" t="s">
        <v>740</v>
      </c>
      <c r="D159" t="s">
        <v>25</v>
      </c>
      <c r="E159"/>
      <c r="F159"/>
      <c r="G159">
        <v>0.5</v>
      </c>
      <c r="H159">
        <v>0.5</v>
      </c>
      <c r="I159">
        <v>7079</v>
      </c>
      <c r="J159">
        <v>12200</v>
      </c>
      <c r="K159"/>
      <c r="L159">
        <v>4566</v>
      </c>
      <c r="M159">
        <v>5.8460000000000001</v>
      </c>
      <c r="N159">
        <v>10.614000000000001</v>
      </c>
      <c r="O159">
        <v>4.7679999999999998</v>
      </c>
      <c r="P159"/>
      <c r="Q159">
        <v>0.36099999999999999</v>
      </c>
      <c r="R159">
        <v>1</v>
      </c>
      <c r="S159">
        <v>0</v>
      </c>
      <c r="T159">
        <v>0</v>
      </c>
      <c r="U159"/>
      <c r="V159">
        <v>0</v>
      </c>
      <c r="W159"/>
      <c r="X159"/>
      <c r="Y159" s="54">
        <v>44411</v>
      </c>
      <c r="Z159" s="44">
        <v>0.25214120370370369</v>
      </c>
      <c r="AA159"/>
      <c r="AB159" s="47">
        <v>1</v>
      </c>
      <c r="AC159" s="15"/>
      <c r="AD159" s="15">
        <v>6.6888761883519976</v>
      </c>
      <c r="AE159" s="15">
        <v>11.531415524400238</v>
      </c>
      <c r="AF159" s="15">
        <v>4.8425393360482403</v>
      </c>
      <c r="AG159" s="15">
        <v>0.43145346712059435</v>
      </c>
      <c r="AH159" s="15"/>
      <c r="AI159"/>
      <c r="AJ159">
        <v>1.829448511527811</v>
      </c>
      <c r="AK159"/>
      <c r="AL159" s="15">
        <v>94.049937007898805</v>
      </c>
      <c r="AM159"/>
      <c r="AN159"/>
      <c r="AO159">
        <v>0.80752009373117106</v>
      </c>
      <c r="AP159"/>
      <c r="AQ159">
        <v>92.074970795062939</v>
      </c>
      <c r="AR159"/>
      <c r="AS159" s="15"/>
      <c r="AT159" s="15">
        <v>4.5674731440400276</v>
      </c>
      <c r="AU159" s="15"/>
      <c r="AV159" s="15">
        <v>90.100004582227044</v>
      </c>
      <c r="AW159" s="15"/>
      <c r="AX159" s="15"/>
      <c r="AY159" s="15">
        <v>0.7745843757726294</v>
      </c>
      <c r="AZ159" s="15"/>
      <c r="BA159" s="15">
        <v>103.19822147618386</v>
      </c>
      <c r="BB159" s="15"/>
      <c r="BC159" s="15">
        <v>6.7506257999600887</v>
      </c>
      <c r="BD159" s="15">
        <v>11.485043507352419</v>
      </c>
      <c r="BE159" s="15">
        <v>4.7344177073923301</v>
      </c>
      <c r="BF159">
        <v>0.43313094945113639</v>
      </c>
      <c r="BG159"/>
      <c r="BH159" s="1">
        <v>128</v>
      </c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</row>
    <row r="160" spans="1:136" s="8" customFormat="1" ht="15">
      <c r="A160">
        <v>56</v>
      </c>
      <c r="B160">
        <v>19</v>
      </c>
      <c r="C160" t="s">
        <v>740</v>
      </c>
      <c r="D160" t="s">
        <v>25</v>
      </c>
      <c r="E160"/>
      <c r="F160"/>
      <c r="G160">
        <v>0.5</v>
      </c>
      <c r="H160">
        <v>0.5</v>
      </c>
      <c r="I160">
        <v>6761</v>
      </c>
      <c r="J160">
        <v>10967</v>
      </c>
      <c r="K160"/>
      <c r="L160">
        <v>5214</v>
      </c>
      <c r="M160">
        <v>5.601</v>
      </c>
      <c r="N160">
        <v>9.5690000000000008</v>
      </c>
      <c r="O160">
        <v>3.968</v>
      </c>
      <c r="P160"/>
      <c r="Q160">
        <v>0.42899999999999999</v>
      </c>
      <c r="R160">
        <v>1</v>
      </c>
      <c r="S160">
        <v>0</v>
      </c>
      <c r="T160">
        <v>0</v>
      </c>
      <c r="U160"/>
      <c r="V160">
        <v>0</v>
      </c>
      <c r="W160"/>
      <c r="X160"/>
      <c r="Y160" s="54">
        <v>44412</v>
      </c>
      <c r="Z160" s="44">
        <v>0.93261574074074083</v>
      </c>
      <c r="AA160"/>
      <c r="AB160" s="47">
        <v>1</v>
      </c>
      <c r="AC160" s="15"/>
      <c r="AD160" s="15">
        <v>6.2595162847025874</v>
      </c>
      <c r="AE160" s="15">
        <v>10.757064842767864</v>
      </c>
      <c r="AF160" s="15">
        <v>4.4975485580652768</v>
      </c>
      <c r="AG160" s="15">
        <v>0.52153579941583394</v>
      </c>
      <c r="AH160" s="15"/>
      <c r="AI160"/>
      <c r="AJ160">
        <v>1.7690244807776443</v>
      </c>
      <c r="AK160"/>
      <c r="AL160" s="15">
        <v>94.150132126821759</v>
      </c>
      <c r="AM160"/>
      <c r="AN160"/>
      <c r="AO160">
        <v>0.79130069228193489</v>
      </c>
      <c r="AP160"/>
      <c r="AQ160">
        <v>97.099284635526487</v>
      </c>
      <c r="AR160"/>
      <c r="AS160" s="15"/>
      <c r="AT160" s="15">
        <v>0.5856214208421946</v>
      </c>
      <c r="AU160" s="15"/>
      <c r="AV160" s="15">
        <v>100.04843714423123</v>
      </c>
      <c r="AW160" s="15"/>
      <c r="AX160" s="15"/>
      <c r="AY160" s="15">
        <v>1.4997488119017202</v>
      </c>
      <c r="AZ160" s="15"/>
      <c r="BA160" s="15">
        <v>101.31489927418872</v>
      </c>
      <c r="BB160" s="15"/>
      <c r="BC160" s="15">
        <v>6.3153765634327979</v>
      </c>
      <c r="BD160" s="15">
        <v>10.799794266164456</v>
      </c>
      <c r="BE160" s="15">
        <v>4.4844177027316583</v>
      </c>
      <c r="BF160">
        <v>0.52547621103172115</v>
      </c>
      <c r="BG160"/>
      <c r="BH160" s="1">
        <v>129</v>
      </c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</row>
    <row r="161" spans="1:136" s="8" customFormat="1" ht="15">
      <c r="A161">
        <v>101</v>
      </c>
      <c r="B161">
        <v>31</v>
      </c>
      <c r="C161" t="s">
        <v>740</v>
      </c>
      <c r="D161" t="s">
        <v>25</v>
      </c>
      <c r="E161"/>
      <c r="F161"/>
      <c r="G161">
        <v>0.5</v>
      </c>
      <c r="H161">
        <v>0.5</v>
      </c>
      <c r="I161">
        <v>6571</v>
      </c>
      <c r="J161">
        <v>11271</v>
      </c>
      <c r="K161"/>
      <c r="L161">
        <v>8764</v>
      </c>
      <c r="M161">
        <v>5.4560000000000004</v>
      </c>
      <c r="N161">
        <v>9.827</v>
      </c>
      <c r="O161">
        <v>4.3710000000000004</v>
      </c>
      <c r="P161"/>
      <c r="Q161">
        <v>0.80100000000000005</v>
      </c>
      <c r="R161">
        <v>1</v>
      </c>
      <c r="S161">
        <v>0</v>
      </c>
      <c r="T161">
        <v>0</v>
      </c>
      <c r="U161"/>
      <c r="V161">
        <v>0</v>
      </c>
      <c r="W161"/>
      <c r="X161"/>
      <c r="Y161" s="54">
        <v>44413</v>
      </c>
      <c r="Z161" s="44">
        <v>0.27839120370370368</v>
      </c>
      <c r="AA161"/>
      <c r="AB161" s="47">
        <v>1</v>
      </c>
      <c r="AC161" s="15"/>
      <c r="AD161" s="15">
        <v>6.0811389240514977</v>
      </c>
      <c r="AE161" s="15">
        <v>11.062705894828197</v>
      </c>
      <c r="AF161" s="15">
        <v>4.981566970776699</v>
      </c>
      <c r="AG161" s="15">
        <v>0.88487245490673394</v>
      </c>
      <c r="AH161" s="15"/>
      <c r="AI161"/>
      <c r="AJ161">
        <v>0.63097587099294195</v>
      </c>
      <c r="AK161"/>
      <c r="AL161" s="15">
        <v>96.667412216894206</v>
      </c>
      <c r="AM161"/>
      <c r="AN161"/>
      <c r="AO161">
        <v>0.29946075652155618</v>
      </c>
      <c r="AP161"/>
      <c r="AQ161">
        <v>94.711497429578372</v>
      </c>
      <c r="AR161"/>
      <c r="AS161" s="15"/>
      <c r="AT161" s="15">
        <v>0.10672649607052789</v>
      </c>
      <c r="AU161" s="15"/>
      <c r="AV161" s="15">
        <v>92.755582642262567</v>
      </c>
      <c r="AW161" s="15"/>
      <c r="AX161" s="15"/>
      <c r="AY161" s="15">
        <v>0.85227013275665764</v>
      </c>
      <c r="AZ161" s="15"/>
      <c r="BA161" s="15">
        <v>98.37874676246652</v>
      </c>
      <c r="BB161" s="15"/>
      <c r="BC161" s="15">
        <v>6.1003849024375363</v>
      </c>
      <c r="BD161" s="15">
        <v>11.079294965088049</v>
      </c>
      <c r="BE161" s="15">
        <v>4.9789100626505141</v>
      </c>
      <c r="BF161">
        <v>0.88865934399213198</v>
      </c>
      <c r="BG161"/>
      <c r="BH161" s="1">
        <v>130</v>
      </c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</row>
    <row r="162" spans="1:136" s="8" customFormat="1" ht="15">
      <c r="A162">
        <v>56</v>
      </c>
      <c r="B162">
        <v>19</v>
      </c>
      <c r="C162" t="s">
        <v>740</v>
      </c>
      <c r="D162" t="s">
        <v>25</v>
      </c>
      <c r="E162"/>
      <c r="F162"/>
      <c r="G162">
        <v>0.5</v>
      </c>
      <c r="H162">
        <v>0.5</v>
      </c>
      <c r="I162">
        <v>7226</v>
      </c>
      <c r="J162">
        <v>10876</v>
      </c>
      <c r="K162"/>
      <c r="L162">
        <v>5097</v>
      </c>
      <c r="M162">
        <v>5.9580000000000002</v>
      </c>
      <c r="N162">
        <v>9.4930000000000003</v>
      </c>
      <c r="O162">
        <v>3.5339999999999998</v>
      </c>
      <c r="P162"/>
      <c r="Q162">
        <v>0.41699999999999998</v>
      </c>
      <c r="R162">
        <v>1</v>
      </c>
      <c r="S162">
        <v>0</v>
      </c>
      <c r="T162">
        <v>0</v>
      </c>
      <c r="U162"/>
      <c r="V162">
        <v>0</v>
      </c>
      <c r="W162"/>
      <c r="X162"/>
      <c r="Y162" s="54">
        <v>44413</v>
      </c>
      <c r="Z162" s="44">
        <v>0.98909722222222218</v>
      </c>
      <c r="AA162"/>
      <c r="AB162" s="47">
        <v>1</v>
      </c>
      <c r="AC162" s="15"/>
      <c r="AD162" s="15">
        <v>6.6816549974136681</v>
      </c>
      <c r="AE162" s="15">
        <v>10.456519993294519</v>
      </c>
      <c r="AF162" s="15">
        <v>3.7748649958808507</v>
      </c>
      <c r="AG162" s="15">
        <v>0.50075431121439473</v>
      </c>
      <c r="AH162" s="15"/>
      <c r="AI162"/>
      <c r="AJ162">
        <v>0.66071824326611484</v>
      </c>
      <c r="AK162"/>
      <c r="AL162" s="15">
        <v>94.853650287624305</v>
      </c>
      <c r="AM162"/>
      <c r="AN162"/>
      <c r="AO162">
        <v>1.6187538274169009</v>
      </c>
      <c r="AP162"/>
      <c r="AQ162">
        <v>94.087926604445244</v>
      </c>
      <c r="AR162"/>
      <c r="AS162" s="15"/>
      <c r="AT162" s="15">
        <v>5.5290466378222094</v>
      </c>
      <c r="AU162" s="15"/>
      <c r="AV162" s="15">
        <v>93.322202921266211</v>
      </c>
      <c r="AW162" s="15"/>
      <c r="AX162" s="15"/>
      <c r="AY162" s="15">
        <v>2.2973861494703129</v>
      </c>
      <c r="AZ162" s="15"/>
      <c r="BA162" s="15">
        <v>104.86864535661822</v>
      </c>
      <c r="BB162" s="15"/>
      <c r="BC162" s="15">
        <v>6.6596542222213388</v>
      </c>
      <c r="BD162" s="15">
        <v>10.541843238748282</v>
      </c>
      <c r="BE162" s="15">
        <v>3.8821890165269437</v>
      </c>
      <c r="BF162">
        <v>0.50657328343972541</v>
      </c>
      <c r="BG162"/>
      <c r="BH162" s="1">
        <v>131</v>
      </c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</row>
    <row r="163" spans="1:136" s="8" customFormat="1" ht="15">
      <c r="A163">
        <v>101</v>
      </c>
      <c r="B163">
        <v>31</v>
      </c>
      <c r="C163" t="s">
        <v>740</v>
      </c>
      <c r="D163" t="s">
        <v>25</v>
      </c>
      <c r="E163"/>
      <c r="F163"/>
      <c r="G163">
        <v>0.5</v>
      </c>
      <c r="H163">
        <v>0.5</v>
      </c>
      <c r="I163">
        <v>5819</v>
      </c>
      <c r="J163">
        <v>7809</v>
      </c>
      <c r="K163"/>
      <c r="L163">
        <v>6925</v>
      </c>
      <c r="M163">
        <v>4.8789999999999996</v>
      </c>
      <c r="N163">
        <v>6.8940000000000001</v>
      </c>
      <c r="O163">
        <v>2.0150000000000001</v>
      </c>
      <c r="P163"/>
      <c r="Q163">
        <v>0.60799999999999998</v>
      </c>
      <c r="R163">
        <v>1</v>
      </c>
      <c r="S163">
        <v>0</v>
      </c>
      <c r="T163">
        <v>0</v>
      </c>
      <c r="U163"/>
      <c r="V163">
        <v>0</v>
      </c>
      <c r="W163"/>
      <c r="X163"/>
      <c r="Y163" s="54">
        <v>44414</v>
      </c>
      <c r="Z163" s="44">
        <v>0.33560185185185182</v>
      </c>
      <c r="AA163"/>
      <c r="AB163" s="47">
        <v>1</v>
      </c>
      <c r="AC163" s="15"/>
      <c r="AD163" s="15">
        <v>5.3644170954729411</v>
      </c>
      <c r="AE163" s="15">
        <v>7.4658183497894512</v>
      </c>
      <c r="AF163" s="15">
        <v>2.1014012543165101</v>
      </c>
      <c r="AG163" s="15">
        <v>0.68258475955463971</v>
      </c>
      <c r="AH163" s="15"/>
      <c r="AI163"/>
      <c r="AJ163">
        <v>0.12223933581255467</v>
      </c>
      <c r="AK163"/>
      <c r="AL163" s="15">
        <v>102.0941522135798</v>
      </c>
      <c r="AM163"/>
      <c r="AN163"/>
      <c r="AO163">
        <v>0.15661124076256994</v>
      </c>
      <c r="AP163"/>
      <c r="AQ163">
        <v>41.507086544441286</v>
      </c>
      <c r="AR163"/>
      <c r="AS163" s="15"/>
      <c r="AT163" s="15">
        <v>0.86494422177956443</v>
      </c>
      <c r="AU163" s="15"/>
      <c r="AV163" s="15">
        <v>-19.079979124697218</v>
      </c>
      <c r="AW163" s="15"/>
      <c r="AX163" s="15"/>
      <c r="AY163" s="15">
        <v>0.82719657415731473</v>
      </c>
      <c r="AZ163" s="15"/>
      <c r="BA163" s="15">
        <v>170.47488809600051</v>
      </c>
      <c r="BB163" s="15"/>
      <c r="BC163" s="15">
        <v>5.3611403842740835</v>
      </c>
      <c r="BD163" s="15">
        <v>7.4716690866205662</v>
      </c>
      <c r="BE163" s="15">
        <v>2.1105287023464827</v>
      </c>
      <c r="BF163">
        <v>0.68541964345928796</v>
      </c>
      <c r="BG163"/>
      <c r="BH163" s="1">
        <v>132</v>
      </c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</row>
    <row r="164" spans="1:136" s="8" customFormat="1" ht="15">
      <c r="A164">
        <v>53</v>
      </c>
      <c r="B164">
        <v>19</v>
      </c>
      <c r="C164" t="s">
        <v>740</v>
      </c>
      <c r="D164" t="s">
        <v>25</v>
      </c>
      <c r="E164"/>
      <c r="F164"/>
      <c r="G164">
        <v>0.5</v>
      </c>
      <c r="H164">
        <v>0.5</v>
      </c>
      <c r="I164">
        <v>4973</v>
      </c>
      <c r="J164">
        <v>10152</v>
      </c>
      <c r="K164"/>
      <c r="L164">
        <v>4222</v>
      </c>
      <c r="M164">
        <v>4.2300000000000004</v>
      </c>
      <c r="N164">
        <v>8.8789999999999996</v>
      </c>
      <c r="O164">
        <v>4.649</v>
      </c>
      <c r="P164"/>
      <c r="Q164">
        <v>0.32600000000000001</v>
      </c>
      <c r="R164">
        <v>1</v>
      </c>
      <c r="S164">
        <v>0</v>
      </c>
      <c r="T164">
        <v>0</v>
      </c>
      <c r="U164"/>
      <c r="V164">
        <v>0</v>
      </c>
      <c r="W164"/>
      <c r="X164"/>
      <c r="Y164" s="54">
        <v>44474</v>
      </c>
      <c r="Z164" s="44">
        <v>2.7314814814814819E-3</v>
      </c>
      <c r="AA164"/>
      <c r="AB164" s="47">
        <v>1</v>
      </c>
      <c r="AC164" s="15"/>
      <c r="AD164" s="15">
        <v>6.2765128985147571</v>
      </c>
      <c r="AE164" s="15">
        <v>13.054265225619231</v>
      </c>
      <c r="AF164" s="15">
        <v>6.7777523271044737</v>
      </c>
      <c r="AG164" s="15">
        <v>0.61615028663561799</v>
      </c>
      <c r="AH164" s="15"/>
      <c r="AI164"/>
      <c r="AJ164">
        <v>0.33638063915667277</v>
      </c>
      <c r="AK164"/>
      <c r="AL164" s="15">
        <v>97.78155538982584</v>
      </c>
      <c r="AM164"/>
      <c r="AN164"/>
      <c r="AO164">
        <v>8.246063203789944E-2</v>
      </c>
      <c r="AP164"/>
      <c r="AQ164">
        <v>96.423881040814933</v>
      </c>
      <c r="AR164"/>
      <c r="AS164" s="15"/>
      <c r="AT164" s="15">
        <v>0.15325770911990694</v>
      </c>
      <c r="AU164" s="15"/>
      <c r="AV164" s="15">
        <v>95.066206691804027</v>
      </c>
      <c r="AW164" s="15"/>
      <c r="AX164" s="15"/>
      <c r="AY164" s="15">
        <v>0.31861811775624804</v>
      </c>
      <c r="AZ164" s="15"/>
      <c r="BA164" s="15">
        <v>99.964675530414027</v>
      </c>
      <c r="BB164" s="15"/>
      <c r="BC164" s="15">
        <v>6.2870871705190217</v>
      </c>
      <c r="BD164" s="15">
        <v>13.059649760486447</v>
      </c>
      <c r="BE164" s="15">
        <v>6.7725625899674258</v>
      </c>
      <c r="BF164">
        <v>0.61713343610469862</v>
      </c>
      <c r="BG164"/>
      <c r="BH164" s="1">
        <v>133</v>
      </c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</row>
    <row r="165" spans="1:136" s="8" customFormat="1" ht="15">
      <c r="A165">
        <v>95</v>
      </c>
      <c r="B165">
        <v>31</v>
      </c>
      <c r="C165" t="s">
        <v>740</v>
      </c>
      <c r="D165" t="s">
        <v>25</v>
      </c>
      <c r="E165"/>
      <c r="F165"/>
      <c r="G165">
        <v>0.5</v>
      </c>
      <c r="H165">
        <v>0.5</v>
      </c>
      <c r="I165">
        <v>5090</v>
      </c>
      <c r="J165">
        <v>9897</v>
      </c>
      <c r="K165"/>
      <c r="L165">
        <v>3957</v>
      </c>
      <c r="M165">
        <v>4.32</v>
      </c>
      <c r="N165">
        <v>8.6630000000000003</v>
      </c>
      <c r="O165">
        <v>4.343</v>
      </c>
      <c r="P165"/>
      <c r="Q165">
        <v>0.29799999999999999</v>
      </c>
      <c r="R165">
        <v>1</v>
      </c>
      <c r="S165">
        <v>0</v>
      </c>
      <c r="T165">
        <v>0</v>
      </c>
      <c r="U165"/>
      <c r="V165">
        <v>0</v>
      </c>
      <c r="W165"/>
      <c r="X165"/>
      <c r="Y165" s="54">
        <v>44474</v>
      </c>
      <c r="Z165" s="44">
        <v>0.35140046296296296</v>
      </c>
      <c r="AA165"/>
      <c r="AB165" s="47">
        <v>1</v>
      </c>
      <c r="AC165" s="15"/>
      <c r="AD165" s="15">
        <v>6.4311616265771194</v>
      </c>
      <c r="AE165" s="15">
        <v>12.711001127834134</v>
      </c>
      <c r="AF165" s="15">
        <v>6.2798395012570145</v>
      </c>
      <c r="AG165" s="15">
        <v>0.57606803905002224</v>
      </c>
      <c r="AH165" s="15"/>
      <c r="AI165"/>
      <c r="AJ165">
        <v>1.225611275168887</v>
      </c>
      <c r="AK165"/>
      <c r="AL165" s="15">
        <v>102.68321511793575</v>
      </c>
      <c r="AM165"/>
      <c r="AN165"/>
      <c r="AO165">
        <v>0.20101354886470629</v>
      </c>
      <c r="AP165"/>
      <c r="AQ165">
        <v>106.9855227872708</v>
      </c>
      <c r="AR165"/>
      <c r="AS165" s="15"/>
      <c r="AT165" s="15">
        <v>0.85927907666302505</v>
      </c>
      <c r="AU165" s="15"/>
      <c r="AV165" s="15">
        <v>111.28783045660583</v>
      </c>
      <c r="AW165" s="15"/>
      <c r="AX165" s="15"/>
      <c r="AY165" s="15">
        <v>1.2264753178884054</v>
      </c>
      <c r="AZ165" s="15"/>
      <c r="BA165" s="15">
        <v>115.75899696015549</v>
      </c>
      <c r="BB165" s="15"/>
      <c r="BC165" s="15">
        <v>6.4708151465931101</v>
      </c>
      <c r="BD165" s="15">
        <v>12.723789398143774</v>
      </c>
      <c r="BE165" s="15">
        <v>6.2529742515506639</v>
      </c>
      <c r="BF165">
        <v>0.57962250251516001</v>
      </c>
      <c r="BG165"/>
      <c r="BH165" s="1">
        <v>134</v>
      </c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</row>
    <row r="166" spans="1:136" s="8" customFormat="1" ht="15">
      <c r="A166">
        <v>53</v>
      </c>
      <c r="B166">
        <v>19</v>
      </c>
      <c r="C166" t="s">
        <v>740</v>
      </c>
      <c r="D166" t="s">
        <v>25</v>
      </c>
      <c r="E166"/>
      <c r="F166"/>
      <c r="G166">
        <v>0.5</v>
      </c>
      <c r="H166">
        <v>0.5</v>
      </c>
      <c r="I166">
        <v>6377</v>
      </c>
      <c r="J166">
        <v>10820</v>
      </c>
      <c r="K166"/>
      <c r="L166">
        <v>7764</v>
      </c>
      <c r="M166">
        <v>5.3070000000000004</v>
      </c>
      <c r="N166">
        <v>9.4450000000000003</v>
      </c>
      <c r="O166">
        <v>4.1379999999999999</v>
      </c>
      <c r="P166"/>
      <c r="Q166">
        <v>0.69599999999999995</v>
      </c>
      <c r="R166">
        <v>1</v>
      </c>
      <c r="S166">
        <v>0</v>
      </c>
      <c r="T166">
        <v>0</v>
      </c>
      <c r="U166"/>
      <c r="V166">
        <v>0</v>
      </c>
      <c r="W166"/>
      <c r="X166"/>
      <c r="Y166" s="54">
        <v>44475</v>
      </c>
      <c r="Z166" s="44">
        <v>4.6956018518518522E-2</v>
      </c>
      <c r="AA166"/>
      <c r="AB166" s="47">
        <v>1</v>
      </c>
      <c r="AC166" s="15"/>
      <c r="AD166" s="15">
        <v>8.1060303028996952</v>
      </c>
      <c r="AE166" s="15">
        <v>13.85933171914067</v>
      </c>
      <c r="AF166" s="15">
        <v>5.7533014162409746</v>
      </c>
      <c r="AG166" s="15">
        <v>1.190611707297764</v>
      </c>
      <c r="AH166" s="15"/>
      <c r="AI166"/>
      <c r="AJ166">
        <v>0.19461093583284719</v>
      </c>
      <c r="AK166"/>
      <c r="AL166" s="15">
        <v>102.81405903010821</v>
      </c>
      <c r="AM166"/>
      <c r="AN166"/>
      <c r="AO166">
        <v>0.95296345749682687</v>
      </c>
      <c r="AP166"/>
      <c r="AQ166">
        <v>97.615551682005247</v>
      </c>
      <c r="AR166"/>
      <c r="AS166" s="15"/>
      <c r="AT166" s="15">
        <v>2.0117161416755969</v>
      </c>
      <c r="AU166" s="15"/>
      <c r="AV166" s="15">
        <v>92.417044333902254</v>
      </c>
      <c r="AW166" s="15"/>
      <c r="AX166" s="15"/>
      <c r="AY166" s="15">
        <v>0.75107529619141089</v>
      </c>
      <c r="AZ166" s="15"/>
      <c r="BA166" s="15">
        <v>84.754808844288661</v>
      </c>
      <c r="BB166" s="15"/>
      <c r="BC166" s="15">
        <v>8.1139255961674372</v>
      </c>
      <c r="BD166" s="15">
        <v>13.925685064074029</v>
      </c>
      <c r="BE166" s="15">
        <v>5.8117594679065929</v>
      </c>
      <c r="BF166">
        <v>1.1861572402948437</v>
      </c>
      <c r="BG166"/>
      <c r="BH166" s="1">
        <v>135</v>
      </c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</row>
    <row r="167" spans="1:136" s="8" customFormat="1" ht="15">
      <c r="A167">
        <v>95</v>
      </c>
      <c r="B167">
        <v>31</v>
      </c>
      <c r="C167" t="s">
        <v>740</v>
      </c>
      <c r="D167" t="s">
        <v>25</v>
      </c>
      <c r="E167"/>
      <c r="F167"/>
      <c r="G167">
        <v>0.5</v>
      </c>
      <c r="H167">
        <v>0.5</v>
      </c>
      <c r="I167">
        <v>4708</v>
      </c>
      <c r="J167">
        <v>8525</v>
      </c>
      <c r="K167"/>
      <c r="L167">
        <v>2887</v>
      </c>
      <c r="M167">
        <v>4.0259999999999998</v>
      </c>
      <c r="N167">
        <v>7.5010000000000003</v>
      </c>
      <c r="O167">
        <v>3.4750000000000001</v>
      </c>
      <c r="P167"/>
      <c r="Q167">
        <v>0.186</v>
      </c>
      <c r="R167">
        <v>1</v>
      </c>
      <c r="S167">
        <v>0</v>
      </c>
      <c r="T167">
        <v>0</v>
      </c>
      <c r="U167"/>
      <c r="V167">
        <v>0</v>
      </c>
      <c r="W167"/>
      <c r="X167"/>
      <c r="Y167" s="54">
        <v>44475</v>
      </c>
      <c r="Z167" s="44">
        <v>0.39188657407407407</v>
      </c>
      <c r="AA167"/>
      <c r="AB167" s="47">
        <v>1</v>
      </c>
      <c r="AC167" s="15"/>
      <c r="AD167" s="15">
        <v>5.9098228922562672</v>
      </c>
      <c r="AE167" s="15">
        <v>10.81371318669944</v>
      </c>
      <c r="AF167" s="15">
        <v>4.9038902944431726</v>
      </c>
      <c r="AG167" s="15">
        <v>0.42835080999104164</v>
      </c>
      <c r="AH167" s="15"/>
      <c r="AI167"/>
      <c r="AJ167">
        <v>1.4578407506547868</v>
      </c>
      <c r="AK167"/>
      <c r="AL167" s="15">
        <v>101.96454740586937</v>
      </c>
      <c r="AM167"/>
      <c r="AN167"/>
      <c r="AO167">
        <v>0.25738190273885952</v>
      </c>
      <c r="AP167"/>
      <c r="AQ167">
        <v>100.13674655276566</v>
      </c>
      <c r="AR167"/>
      <c r="AS167" s="15"/>
      <c r="AT167" s="15">
        <v>2.2860331798862483</v>
      </c>
      <c r="AU167" s="15"/>
      <c r="AV167" s="15">
        <v>98.308945699661919</v>
      </c>
      <c r="AW167" s="15"/>
      <c r="AX167" s="15"/>
      <c r="AY167" s="15">
        <v>3.6494761840177907E-2</v>
      </c>
      <c r="AZ167" s="15"/>
      <c r="BA167" s="15">
        <v>104.62324254916157</v>
      </c>
      <c r="BB167" s="15"/>
      <c r="BC167" s="15">
        <v>5.8670567203893338</v>
      </c>
      <c r="BD167" s="15">
        <v>10.827647389135446</v>
      </c>
      <c r="BE167" s="15">
        <v>4.9605906687461108</v>
      </c>
      <c r="BF167">
        <v>0.42827266144713078</v>
      </c>
      <c r="BG167"/>
      <c r="BH167" s="1">
        <v>136</v>
      </c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</row>
    <row r="168" spans="1:136" s="8" customFormat="1" ht="15">
      <c r="A168">
        <v>53</v>
      </c>
      <c r="B168">
        <v>19</v>
      </c>
      <c r="C168" t="s">
        <v>740</v>
      </c>
      <c r="D168" t="s">
        <v>25</v>
      </c>
      <c r="E168"/>
      <c r="F168"/>
      <c r="G168">
        <v>0.5</v>
      </c>
      <c r="H168">
        <v>0.5</v>
      </c>
      <c r="I168">
        <v>5804</v>
      </c>
      <c r="J168">
        <v>9193</v>
      </c>
      <c r="K168"/>
      <c r="L168">
        <v>5857</v>
      </c>
      <c r="M168">
        <v>4.8680000000000003</v>
      </c>
      <c r="N168">
        <v>8.0670000000000002</v>
      </c>
      <c r="O168">
        <v>3.1989999999999998</v>
      </c>
      <c r="P168"/>
      <c r="Q168">
        <v>0.497</v>
      </c>
      <c r="R168">
        <v>1</v>
      </c>
      <c r="S168">
        <v>0</v>
      </c>
      <c r="T168">
        <v>0</v>
      </c>
      <c r="U168"/>
      <c r="V168">
        <v>0</v>
      </c>
      <c r="W168"/>
      <c r="X168"/>
      <c r="Y168" s="54">
        <v>44475</v>
      </c>
      <c r="Z168" s="44">
        <v>0.97618055555555561</v>
      </c>
      <c r="AA168"/>
      <c r="AB168" s="47">
        <v>1</v>
      </c>
      <c r="AC168" s="15"/>
      <c r="AD168" s="15">
        <v>7.4068539674610836</v>
      </c>
      <c r="AE168" s="15">
        <v>11.629437065493875</v>
      </c>
      <c r="AF168" s="15">
        <v>4.222583098032791</v>
      </c>
      <c r="AG168" s="15">
        <v>0.85357908416473915</v>
      </c>
      <c r="AH168" s="15"/>
      <c r="AI168"/>
      <c r="AJ168">
        <v>0.37024686342882446</v>
      </c>
      <c r="AK168"/>
      <c r="AL168" s="15">
        <v>95.901160553462319</v>
      </c>
      <c r="AM168"/>
      <c r="AN168"/>
      <c r="AO168">
        <v>5.6859475004596413E-2</v>
      </c>
      <c r="AP168"/>
      <c r="AQ168">
        <v>90.994099660401574</v>
      </c>
      <c r="AR168"/>
      <c r="AS168" s="15"/>
      <c r="AT168" s="15">
        <v>0.49523815801516269</v>
      </c>
      <c r="AU168" s="15"/>
      <c r="AV168" s="15">
        <v>86.087038767340843</v>
      </c>
      <c r="AW168" s="15"/>
      <c r="AX168" s="15"/>
      <c r="AY168" s="15">
        <v>1.3306237139016208</v>
      </c>
      <c r="AZ168" s="15"/>
      <c r="BA168" s="15">
        <v>98.720293029595183</v>
      </c>
      <c r="BB168" s="15"/>
      <c r="BC168" s="15">
        <v>7.4205912205821232</v>
      </c>
      <c r="BD168" s="15">
        <v>11.632744224141112</v>
      </c>
      <c r="BE168" s="15">
        <v>4.2121530035589885</v>
      </c>
      <c r="BF168">
        <v>0.84793765441039626</v>
      </c>
      <c r="BG168"/>
      <c r="BH168" s="1">
        <v>137</v>
      </c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</row>
    <row r="169" spans="1:136" s="8" customFormat="1" ht="15">
      <c r="A169">
        <v>95</v>
      </c>
      <c r="B169">
        <v>31</v>
      </c>
      <c r="C169" t="s">
        <v>740</v>
      </c>
      <c r="D169" t="s">
        <v>25</v>
      </c>
      <c r="E169"/>
      <c r="F169"/>
      <c r="G169">
        <v>0.5</v>
      </c>
      <c r="H169">
        <v>0.5</v>
      </c>
      <c r="I169">
        <v>5763</v>
      </c>
      <c r="J169">
        <v>9637</v>
      </c>
      <c r="K169"/>
      <c r="L169">
        <v>8998</v>
      </c>
      <c r="M169">
        <v>4.8360000000000003</v>
      </c>
      <c r="N169">
        <v>8.4429999999999996</v>
      </c>
      <c r="O169">
        <v>3.6070000000000002</v>
      </c>
      <c r="P169"/>
      <c r="Q169">
        <v>0.82499999999999996</v>
      </c>
      <c r="R169">
        <v>1</v>
      </c>
      <c r="S169">
        <v>0</v>
      </c>
      <c r="T169">
        <v>0</v>
      </c>
      <c r="U169"/>
      <c r="V169">
        <v>0</v>
      </c>
      <c r="W169"/>
      <c r="X169"/>
      <c r="Y169" s="54">
        <v>44476</v>
      </c>
      <c r="Z169" s="44">
        <v>0.32450231481481479</v>
      </c>
      <c r="AA169"/>
      <c r="AB169" s="47">
        <v>1</v>
      </c>
      <c r="AC169" s="15"/>
      <c r="AD169" s="15">
        <v>7.3532132647979704</v>
      </c>
      <c r="AE169" s="15">
        <v>12.216788441243239</v>
      </c>
      <c r="AF169" s="15">
        <v>4.8635751764452682</v>
      </c>
      <c r="AG169" s="15">
        <v>1.3198877909645061</v>
      </c>
      <c r="AH169" s="15"/>
      <c r="AI169"/>
      <c r="AJ169">
        <v>0.51731291133842172</v>
      </c>
      <c r="AK169"/>
      <c r="AL169" s="15">
        <v>99.86560097321258</v>
      </c>
      <c r="AM169"/>
      <c r="AN169"/>
      <c r="AO169">
        <v>0.9483669016229852</v>
      </c>
      <c r="AP169"/>
      <c r="AQ169">
        <v>87.639968336511259</v>
      </c>
      <c r="AR169"/>
      <c r="AS169" s="15"/>
      <c r="AT169" s="15">
        <v>3.1240786783584422</v>
      </c>
      <c r="AU169" s="15"/>
      <c r="AV169" s="15">
        <v>75.414335699809882</v>
      </c>
      <c r="AW169" s="15"/>
      <c r="AX169" s="15"/>
      <c r="AY169" s="15">
        <v>2.2498181893023092E-2</v>
      </c>
      <c r="AZ169" s="15"/>
      <c r="BA169" s="15">
        <v>71.235742128695463</v>
      </c>
      <c r="BB169" s="15"/>
      <c r="BC169" s="15">
        <v>7.3342427723927237</v>
      </c>
      <c r="BD169" s="15">
        <v>12.274994433434617</v>
      </c>
      <c r="BE169" s="15">
        <v>4.9407516610418938</v>
      </c>
      <c r="BF169">
        <v>1.3197393322867603</v>
      </c>
      <c r="BG169"/>
      <c r="BH169" s="1">
        <v>138</v>
      </c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</row>
    <row r="170" spans="1:136" s="8" customFormat="1" ht="15">
      <c r="A170">
        <v>53</v>
      </c>
      <c r="B170">
        <v>19</v>
      </c>
      <c r="C170" t="s">
        <v>740</v>
      </c>
      <c r="D170" t="s">
        <v>25</v>
      </c>
      <c r="E170"/>
      <c r="F170"/>
      <c r="G170">
        <v>0.5</v>
      </c>
      <c r="H170">
        <v>0.5</v>
      </c>
      <c r="I170">
        <v>8165</v>
      </c>
      <c r="J170">
        <v>15661</v>
      </c>
      <c r="K170"/>
      <c r="L170">
        <v>6597</v>
      </c>
      <c r="M170">
        <v>6.6790000000000003</v>
      </c>
      <c r="N170">
        <v>13.547000000000001</v>
      </c>
      <c r="O170">
        <v>6.8680000000000003</v>
      </c>
      <c r="P170"/>
      <c r="Q170">
        <v>0.57399999999999995</v>
      </c>
      <c r="R170">
        <v>1</v>
      </c>
      <c r="S170">
        <v>0</v>
      </c>
      <c r="T170">
        <v>0</v>
      </c>
      <c r="U170"/>
      <c r="V170">
        <v>0</v>
      </c>
      <c r="W170"/>
      <c r="X170"/>
      <c r="Y170" s="54">
        <v>44540</v>
      </c>
      <c r="Z170" s="44">
        <v>2.1736111111111112E-2</v>
      </c>
      <c r="AA170"/>
      <c r="AB170" s="47">
        <v>1</v>
      </c>
      <c r="AC170" s="15"/>
      <c r="AD170" s="15">
        <v>7.6181876138722338</v>
      </c>
      <c r="AE170" s="15">
        <v>14.272778647849576</v>
      </c>
      <c r="AF170" s="15">
        <v>6.6545910339773418</v>
      </c>
      <c r="AG170" s="15">
        <v>0.56426821992737386</v>
      </c>
      <c r="AH170" s="15"/>
      <c r="AI170"/>
      <c r="AJ170">
        <v>0.71738217011320937</v>
      </c>
      <c r="AK170"/>
      <c r="AL170" s="15">
        <v>119.65513039612642</v>
      </c>
      <c r="AM170"/>
      <c r="AN170"/>
      <c r="AO170">
        <v>0.14058986124045464</v>
      </c>
      <c r="AP170"/>
      <c r="AQ170">
        <v>110.51969779110996</v>
      </c>
      <c r="AR170"/>
      <c r="AS170" s="15"/>
      <c r="AT170" s="15">
        <v>1.113836718020812</v>
      </c>
      <c r="AU170" s="15"/>
      <c r="AV170" s="15">
        <v>101.3842651860935</v>
      </c>
      <c r="AW170" s="15"/>
      <c r="AX170" s="15"/>
      <c r="AY170" s="15">
        <v>0.86727427110454114</v>
      </c>
      <c r="AZ170" s="15"/>
      <c r="BA170" s="15">
        <v>101.41645360129584</v>
      </c>
      <c r="BB170" s="15"/>
      <c r="BC170" s="15">
        <v>7.5909595188080132</v>
      </c>
      <c r="BD170" s="15">
        <v>14.282818745377252</v>
      </c>
      <c r="BE170" s="15">
        <v>6.6918592265692372</v>
      </c>
      <c r="BF170">
        <v>0.56672575325020502</v>
      </c>
      <c r="BG170"/>
      <c r="BH170" s="1">
        <v>139</v>
      </c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</row>
    <row r="171" spans="1:136" s="8" customFormat="1" ht="15">
      <c r="A171">
        <v>95</v>
      </c>
      <c r="B171">
        <v>31</v>
      </c>
      <c r="C171" t="s">
        <v>740</v>
      </c>
      <c r="D171" t="s">
        <v>25</v>
      </c>
      <c r="E171"/>
      <c r="F171"/>
      <c r="G171">
        <v>0.5</v>
      </c>
      <c r="H171">
        <v>0.5</v>
      </c>
      <c r="I171">
        <v>8102</v>
      </c>
      <c r="J171">
        <v>14177</v>
      </c>
      <c r="K171"/>
      <c r="L171">
        <v>4697</v>
      </c>
      <c r="M171">
        <v>6.63</v>
      </c>
      <c r="N171">
        <v>12.289</v>
      </c>
      <c r="O171">
        <v>5.6589999999999998</v>
      </c>
      <c r="P171"/>
      <c r="Q171">
        <v>0.375</v>
      </c>
      <c r="R171">
        <v>1</v>
      </c>
      <c r="S171">
        <v>0</v>
      </c>
      <c r="T171">
        <v>0</v>
      </c>
      <c r="U171"/>
      <c r="V171">
        <v>0</v>
      </c>
      <c r="W171"/>
      <c r="X171"/>
      <c r="Y171" s="54">
        <v>44540</v>
      </c>
      <c r="Z171" s="44">
        <v>0.35490740740740739</v>
      </c>
      <c r="AA171"/>
      <c r="AB171" s="47">
        <v>1</v>
      </c>
      <c r="AC171" s="15"/>
      <c r="AD171" s="15">
        <v>7.5558105233614743</v>
      </c>
      <c r="AE171" s="15">
        <v>12.853778197271357</v>
      </c>
      <c r="AF171" s="15">
        <v>5.2979676739098824</v>
      </c>
      <c r="AG171" s="15">
        <v>0.39447500853176282</v>
      </c>
      <c r="AH171" s="15"/>
      <c r="AI171"/>
      <c r="AJ171">
        <v>7.7831162524887407</v>
      </c>
      <c r="AK171"/>
      <c r="AL171" s="15">
        <v>116.68352210832066</v>
      </c>
      <c r="AM171"/>
      <c r="AN171"/>
      <c r="AO171">
        <v>3.0186321976217729</v>
      </c>
      <c r="AP171"/>
      <c r="AQ171">
        <v>109.87272506209044</v>
      </c>
      <c r="AR171"/>
      <c r="AS171" s="15"/>
      <c r="AT171" s="15">
        <v>4.1999469940570116</v>
      </c>
      <c r="AU171" s="15"/>
      <c r="AV171" s="15">
        <v>103.06192801586026</v>
      </c>
      <c r="AW171" s="15"/>
      <c r="AX171" s="15"/>
      <c r="AY171" s="15">
        <v>0.54222488291872006</v>
      </c>
      <c r="AZ171" s="15"/>
      <c r="BA171" s="15">
        <v>104.62645383929527</v>
      </c>
      <c r="BB171" s="15"/>
      <c r="BC171" s="15">
        <v>7.8617553006285315</v>
      </c>
      <c r="BD171" s="15">
        <v>13.050755348766716</v>
      </c>
      <c r="BE171" s="15">
        <v>5.1890000481381842</v>
      </c>
      <c r="BF171">
        <v>0.39554738670899825</v>
      </c>
      <c r="BG171"/>
      <c r="BH171" s="1">
        <v>140</v>
      </c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</row>
    <row r="172" spans="1:136" s="8" customFormat="1" ht="15">
      <c r="A172">
        <v>56</v>
      </c>
      <c r="B172">
        <v>19</v>
      </c>
      <c r="C172" t="s">
        <v>740</v>
      </c>
      <c r="D172" t="s">
        <v>25</v>
      </c>
      <c r="E172"/>
      <c r="F172"/>
      <c r="G172">
        <v>0.5</v>
      </c>
      <c r="H172">
        <v>0.5</v>
      </c>
      <c r="I172">
        <v>8473</v>
      </c>
      <c r="J172">
        <v>16028</v>
      </c>
      <c r="K172"/>
      <c r="L172">
        <v>7351</v>
      </c>
      <c r="M172">
        <v>6.915</v>
      </c>
      <c r="N172">
        <v>13.856999999999999</v>
      </c>
      <c r="O172">
        <v>6.9420000000000002</v>
      </c>
      <c r="P172"/>
      <c r="Q172">
        <v>0.65300000000000002</v>
      </c>
      <c r="R172">
        <v>1</v>
      </c>
      <c r="S172">
        <v>0</v>
      </c>
      <c r="T172">
        <v>0</v>
      </c>
      <c r="U172"/>
      <c r="V172">
        <v>0</v>
      </c>
      <c r="W172"/>
      <c r="X172"/>
      <c r="Y172" s="54">
        <v>44541</v>
      </c>
      <c r="Z172" s="44">
        <v>0.13385416666666666</v>
      </c>
      <c r="AA172"/>
      <c r="AB172" s="47">
        <v>1</v>
      </c>
      <c r="AC172" s="15"/>
      <c r="AD172" s="15">
        <v>7.4499643796042498</v>
      </c>
      <c r="AE172" s="15">
        <v>14.166976052484102</v>
      </c>
      <c r="AF172" s="15">
        <v>6.7170116728798526</v>
      </c>
      <c r="AG172" s="15">
        <v>0.63802400060464537</v>
      </c>
      <c r="AH172" s="15"/>
      <c r="AI172"/>
      <c r="AJ172">
        <v>0.35296257767364758</v>
      </c>
      <c r="AK172"/>
      <c r="AL172" s="15">
        <v>113.73858627667175</v>
      </c>
      <c r="AM172"/>
      <c r="AN172"/>
      <c r="AO172">
        <v>0.18710898552971414</v>
      </c>
      <c r="AP172"/>
      <c r="AQ172">
        <v>112.14545116890619</v>
      </c>
      <c r="AR172"/>
      <c r="AS172" s="15"/>
      <c r="AT172" s="15">
        <v>2.8350357419997855E-3</v>
      </c>
      <c r="AU172" s="15"/>
      <c r="AV172" s="15">
        <v>110.55231606114064</v>
      </c>
      <c r="AW172" s="15"/>
      <c r="AX172" s="15"/>
      <c r="AY172" s="15">
        <v>0.52340929425379756</v>
      </c>
      <c r="AZ172" s="15"/>
      <c r="BA172" s="15">
        <v>139.34044121170044</v>
      </c>
      <c r="BB172" s="15"/>
      <c r="BC172" s="15">
        <v>7.4631354171761197</v>
      </c>
      <c r="BD172" s="15">
        <v>14.180242306246539</v>
      </c>
      <c r="BE172" s="15">
        <v>6.7171068890704193</v>
      </c>
      <c r="BF172">
        <v>0.63635862052234571</v>
      </c>
      <c r="BG172"/>
      <c r="BH172" s="1">
        <v>141</v>
      </c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</row>
    <row r="173" spans="1:136" s="8" customFormat="1" ht="15">
      <c r="A173">
        <v>98</v>
      </c>
      <c r="B173">
        <v>31</v>
      </c>
      <c r="C173" t="s">
        <v>740</v>
      </c>
      <c r="D173" t="s">
        <v>25</v>
      </c>
      <c r="E173"/>
      <c r="F173"/>
      <c r="G173">
        <v>0.5</v>
      </c>
      <c r="H173">
        <v>0.5</v>
      </c>
      <c r="I173">
        <v>11360</v>
      </c>
      <c r="J173">
        <v>15859</v>
      </c>
      <c r="K173"/>
      <c r="L173">
        <v>15581</v>
      </c>
      <c r="M173">
        <v>9.1300000000000008</v>
      </c>
      <c r="N173">
        <v>13.714</v>
      </c>
      <c r="O173">
        <v>4.5839999999999996</v>
      </c>
      <c r="P173"/>
      <c r="Q173">
        <v>1.514</v>
      </c>
      <c r="R173">
        <v>1</v>
      </c>
      <c r="S173">
        <v>0</v>
      </c>
      <c r="T173">
        <v>0</v>
      </c>
      <c r="U173"/>
      <c r="V173">
        <v>0</v>
      </c>
      <c r="W173"/>
      <c r="X173"/>
      <c r="Y173" s="54">
        <v>44541</v>
      </c>
      <c r="Z173" s="44">
        <v>0.56793981481481481</v>
      </c>
      <c r="AA173"/>
      <c r="AB173" s="47">
        <v>1</v>
      </c>
      <c r="AC173" s="15"/>
      <c r="AD173" s="15">
        <v>10.072363377534474</v>
      </c>
      <c r="AE173" s="15">
        <v>14.012355577597765</v>
      </c>
      <c r="AF173" s="15">
        <v>3.9399922000632905</v>
      </c>
      <c r="AG173" s="15">
        <v>1.3788930858655173</v>
      </c>
      <c r="AH173" s="15"/>
      <c r="AI173"/>
      <c r="AJ173">
        <v>0.92458206824963696</v>
      </c>
      <c r="AK173"/>
      <c r="AL173" s="15">
        <v>122.25634169177088</v>
      </c>
      <c r="AM173"/>
      <c r="AN173"/>
      <c r="AO173">
        <v>1.9589932535697054E-2</v>
      </c>
      <c r="AP173"/>
      <c r="AQ173">
        <v>107.72847485155405</v>
      </c>
      <c r="AR173"/>
      <c r="AS173" s="15"/>
      <c r="AT173" s="15">
        <v>2.4745243342459249</v>
      </c>
      <c r="AU173" s="15"/>
      <c r="AV173" s="15">
        <v>93.200608011337224</v>
      </c>
      <c r="AW173" s="15"/>
      <c r="AX173" s="15"/>
      <c r="AY173" s="15">
        <v>1.3229968681198305</v>
      </c>
      <c r="AZ173" s="15"/>
      <c r="BA173" s="15">
        <v>79.10632924784754</v>
      </c>
      <c r="BB173" s="15"/>
      <c r="BC173" s="15">
        <v>10.11914326960008</v>
      </c>
      <c r="BD173" s="15">
        <v>14.010983206518892</v>
      </c>
      <c r="BE173" s="15">
        <v>3.8918399369188119</v>
      </c>
      <c r="BF173">
        <v>1.3880751814544126</v>
      </c>
      <c r="BG173"/>
      <c r="BH173" s="1">
        <v>142</v>
      </c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</row>
    <row r="174" spans="1:136" s="8" customFormat="1" ht="15">
      <c r="A174">
        <v>53</v>
      </c>
      <c r="B174">
        <v>19</v>
      </c>
      <c r="C174" t="s">
        <v>740</v>
      </c>
      <c r="D174" t="s">
        <v>25</v>
      </c>
      <c r="E174"/>
      <c r="F174"/>
      <c r="G174">
        <v>0.5</v>
      </c>
      <c r="H174">
        <v>0.5</v>
      </c>
      <c r="I174">
        <v>8079</v>
      </c>
      <c r="J174">
        <v>14778</v>
      </c>
      <c r="K174"/>
      <c r="L174">
        <v>5351</v>
      </c>
      <c r="M174">
        <v>6.6130000000000004</v>
      </c>
      <c r="N174">
        <v>12.798</v>
      </c>
      <c r="O174">
        <v>6.1849999999999996</v>
      </c>
      <c r="P174"/>
      <c r="Q174">
        <v>0.44400000000000001</v>
      </c>
      <c r="R174">
        <v>1</v>
      </c>
      <c r="S174">
        <v>0</v>
      </c>
      <c r="T174">
        <v>0</v>
      </c>
      <c r="U174"/>
      <c r="V174">
        <v>0</v>
      </c>
      <c r="W174"/>
      <c r="X174"/>
      <c r="Y174" s="54">
        <v>44544</v>
      </c>
      <c r="Z174" s="44">
        <v>7.2337962962962963E-3</v>
      </c>
      <c r="AA174"/>
      <c r="AB174" s="47">
        <v>1</v>
      </c>
      <c r="AC174" s="15"/>
      <c r="AD174" s="15">
        <v>7.0746553103054861</v>
      </c>
      <c r="AE174" s="15">
        <v>13.039735030640195</v>
      </c>
      <c r="AF174" s="15">
        <v>5.9650797203347086</v>
      </c>
      <c r="AG174" s="15">
        <v>0.47475520143159849</v>
      </c>
      <c r="AH174" s="15"/>
      <c r="AI174"/>
      <c r="AJ174">
        <v>0.17880146659315671</v>
      </c>
      <c r="AK174"/>
      <c r="AL174" s="15">
        <v>110.48055295442144</v>
      </c>
      <c r="AM174"/>
      <c r="AN174"/>
      <c r="AO174">
        <v>0.38974318485632409</v>
      </c>
      <c r="AP174"/>
      <c r="AQ174">
        <v>101.22359805883821</v>
      </c>
      <c r="AR174"/>
      <c r="AS174" s="15"/>
      <c r="AT174" s="15">
        <v>1.0682520935716966</v>
      </c>
      <c r="AU174" s="15"/>
      <c r="AV174" s="15">
        <v>91.966643163255</v>
      </c>
      <c r="AW174" s="15"/>
      <c r="AX174" s="15"/>
      <c r="AY174" s="15">
        <v>4.1778084493490741</v>
      </c>
      <c r="AZ174" s="15"/>
      <c r="BA174" s="15">
        <v>94.440237548207975</v>
      </c>
      <c r="BB174" s="15"/>
      <c r="BC174" s="15">
        <v>7.0809857635026834</v>
      </c>
      <c r="BD174" s="15">
        <v>13.014373713340456</v>
      </c>
      <c r="BE174" s="15">
        <v>5.9333879498377726</v>
      </c>
      <c r="BF174">
        <v>0.46504094155694914</v>
      </c>
      <c r="BG174"/>
      <c r="BH174" s="1">
        <v>143</v>
      </c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</row>
    <row r="175" spans="1:136" s="8" customFormat="1" ht="15">
      <c r="A175">
        <v>95</v>
      </c>
      <c r="B175">
        <v>31</v>
      </c>
      <c r="C175" t="s">
        <v>740</v>
      </c>
      <c r="D175" t="s">
        <v>25</v>
      </c>
      <c r="E175"/>
      <c r="F175"/>
      <c r="G175">
        <v>0.5</v>
      </c>
      <c r="H175">
        <v>0.5</v>
      </c>
      <c r="I175">
        <v>7339</v>
      </c>
      <c r="J175">
        <v>14126</v>
      </c>
      <c r="K175"/>
      <c r="L175">
        <v>6113</v>
      </c>
      <c r="M175">
        <v>6.0449999999999999</v>
      </c>
      <c r="N175">
        <v>12.246</v>
      </c>
      <c r="O175">
        <v>6.2009999999999996</v>
      </c>
      <c r="P175"/>
      <c r="Q175">
        <v>0.52300000000000002</v>
      </c>
      <c r="R175">
        <v>1</v>
      </c>
      <c r="S175">
        <v>0</v>
      </c>
      <c r="T175">
        <v>0</v>
      </c>
      <c r="U175"/>
      <c r="V175">
        <v>0</v>
      </c>
      <c r="W175"/>
      <c r="X175"/>
      <c r="Y175" s="54">
        <v>44544</v>
      </c>
      <c r="Z175" s="44">
        <v>0.39577546296296301</v>
      </c>
      <c r="AA175"/>
      <c r="AB175" s="47">
        <v>1</v>
      </c>
      <c r="AC175" s="15"/>
      <c r="AD175" s="15">
        <v>6.4054359723159946</v>
      </c>
      <c r="AE175" s="15">
        <v>12.44917864208912</v>
      </c>
      <c r="AF175" s="15">
        <v>6.0437426697731249</v>
      </c>
      <c r="AG175" s="15">
        <v>0.54491886043143545</v>
      </c>
      <c r="AH175" s="15"/>
      <c r="AI175"/>
      <c r="AJ175">
        <v>0.2538102057040223</v>
      </c>
      <c r="AK175"/>
      <c r="AL175" s="15">
        <v>119.91166212760683</v>
      </c>
      <c r="AM175"/>
      <c r="AN175"/>
      <c r="AO175">
        <v>0.44283327408129142</v>
      </c>
      <c r="AP175"/>
      <c r="AQ175">
        <v>110.41192028841164</v>
      </c>
      <c r="AR175"/>
      <c r="AS175" s="15"/>
      <c r="AT175" s="15">
        <v>0.64277848519235858</v>
      </c>
      <c r="AU175" s="15"/>
      <c r="AV175" s="15">
        <v>100.91217844921644</v>
      </c>
      <c r="AW175" s="15"/>
      <c r="AX175" s="15"/>
      <c r="AY175" s="15">
        <v>1.1591778220549156</v>
      </c>
      <c r="AZ175" s="15"/>
      <c r="BA175" s="15">
        <v>107.99471469614758</v>
      </c>
      <c r="BB175" s="15"/>
      <c r="BC175" s="15">
        <v>6.4135751264266769</v>
      </c>
      <c r="BD175" s="15">
        <v>12.476804362719193</v>
      </c>
      <c r="BE175" s="15">
        <v>6.063229236292516</v>
      </c>
      <c r="BF175">
        <v>0.54809556152788474</v>
      </c>
      <c r="BG175"/>
      <c r="BH175" s="1">
        <v>144</v>
      </c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  <c r="EE175" s="15"/>
      <c r="EF175" s="15"/>
    </row>
    <row r="176" spans="1:136" s="8" customFormat="1" ht="15">
      <c r="A176">
        <v>53</v>
      </c>
      <c r="B176">
        <v>19</v>
      </c>
      <c r="C176" t="s">
        <v>740</v>
      </c>
      <c r="D176" t="s">
        <v>25</v>
      </c>
      <c r="E176"/>
      <c r="F176"/>
      <c r="G176">
        <v>0.5</v>
      </c>
      <c r="H176">
        <v>0.5</v>
      </c>
      <c r="I176">
        <v>8448</v>
      </c>
      <c r="J176">
        <v>15323</v>
      </c>
      <c r="K176"/>
      <c r="L176">
        <v>5128</v>
      </c>
      <c r="M176">
        <v>6.8959999999999999</v>
      </c>
      <c r="N176">
        <v>13.26</v>
      </c>
      <c r="O176">
        <v>6.3639999999999999</v>
      </c>
      <c r="P176"/>
      <c r="Q176">
        <v>0.42</v>
      </c>
      <c r="R176">
        <v>1</v>
      </c>
      <c r="S176">
        <v>0</v>
      </c>
      <c r="T176">
        <v>0</v>
      </c>
      <c r="U176"/>
      <c r="V176">
        <v>0</v>
      </c>
      <c r="W176"/>
      <c r="X176"/>
      <c r="Y176" s="54">
        <v>44546</v>
      </c>
      <c r="Z176" s="44">
        <v>8.2893518518518519E-2</v>
      </c>
      <c r="AA176"/>
      <c r="AB176" s="47">
        <v>1</v>
      </c>
      <c r="AC176" s="15"/>
      <c r="AD176" s="15">
        <v>7.2099690935935969</v>
      </c>
      <c r="AE176" s="15">
        <v>13.130715978095182</v>
      </c>
      <c r="AF176" s="15">
        <v>5.9207468845015851</v>
      </c>
      <c r="AG176" s="15">
        <v>0.44889787577472445</v>
      </c>
      <c r="AH176" s="15"/>
      <c r="AI176"/>
      <c r="AJ176">
        <v>6.1246386033182824E-2</v>
      </c>
      <c r="AK176"/>
      <c r="AL176" s="15">
        <v>109.03721970008647</v>
      </c>
      <c r="AM176"/>
      <c r="AN176"/>
      <c r="AO176">
        <v>0.49288298446557766</v>
      </c>
      <c r="AP176"/>
      <c r="AQ176">
        <v>98.620462322139659</v>
      </c>
      <c r="AR176"/>
      <c r="AS176" s="15"/>
      <c r="AT176" s="15">
        <v>1.0210286137308793</v>
      </c>
      <c r="AU176" s="15"/>
      <c r="AV176" s="15">
        <v>88.203704944192793</v>
      </c>
      <c r="AW176" s="15"/>
      <c r="AX176" s="15"/>
      <c r="AY176" s="15">
        <v>0.91386226233871282</v>
      </c>
      <c r="AZ176" s="15"/>
      <c r="BA176" s="15">
        <v>89.758939706507974</v>
      </c>
      <c r="BB176" s="15"/>
      <c r="BC176" s="15">
        <v>7.207761846771084</v>
      </c>
      <c r="BD176" s="15">
        <v>13.098435996965105</v>
      </c>
      <c r="BE176" s="15">
        <v>5.8906741501940205</v>
      </c>
      <c r="BF176">
        <v>0.45095844529993723</v>
      </c>
      <c r="BG176"/>
      <c r="BH176" s="1">
        <v>145</v>
      </c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</row>
    <row r="177" spans="1:136" s="8" customFormat="1" ht="15">
      <c r="A177">
        <v>95</v>
      </c>
      <c r="B177">
        <v>31</v>
      </c>
      <c r="C177" t="s">
        <v>740</v>
      </c>
      <c r="D177" t="s">
        <v>25</v>
      </c>
      <c r="E177"/>
      <c r="F177"/>
      <c r="G177">
        <v>0.5</v>
      </c>
      <c r="H177">
        <v>0.5</v>
      </c>
      <c r="I177">
        <v>8508</v>
      </c>
      <c r="J177">
        <v>14659</v>
      </c>
      <c r="K177"/>
      <c r="L177">
        <v>4717</v>
      </c>
      <c r="M177">
        <v>6.9420000000000002</v>
      </c>
      <c r="N177">
        <v>12.698</v>
      </c>
      <c r="O177">
        <v>5.7549999999999999</v>
      </c>
      <c r="P177"/>
      <c r="Q177">
        <v>0.377</v>
      </c>
      <c r="R177">
        <v>1</v>
      </c>
      <c r="S177">
        <v>0</v>
      </c>
      <c r="T177">
        <v>0</v>
      </c>
      <c r="U177"/>
      <c r="V177">
        <v>0</v>
      </c>
      <c r="W177"/>
      <c r="X177"/>
      <c r="Y177" s="54">
        <v>44546</v>
      </c>
      <c r="Z177" s="44">
        <v>0.47636574074074073</v>
      </c>
      <c r="AA177"/>
      <c r="AB177" s="47">
        <v>1</v>
      </c>
      <c r="AC177" s="15"/>
      <c r="AD177" s="15">
        <v>7.262943017333896</v>
      </c>
      <c r="AE177" s="15">
        <v>12.54348563644117</v>
      </c>
      <c r="AF177" s="15">
        <v>5.2805426191072744</v>
      </c>
      <c r="AG177" s="15">
        <v>0.41125813911417203</v>
      </c>
      <c r="AH177" s="15"/>
      <c r="AI177"/>
      <c r="AJ177">
        <v>0.6784386271272177</v>
      </c>
      <c r="AK177"/>
      <c r="AL177" s="15">
        <v>109.73807942614944</v>
      </c>
      <c r="AM177"/>
      <c r="AN177"/>
      <c r="AO177">
        <v>0.58691182507194706</v>
      </c>
      <c r="AP177"/>
      <c r="AQ177">
        <v>101.22171291111448</v>
      </c>
      <c r="AR177"/>
      <c r="AS177" s="15"/>
      <c r="AT177" s="15">
        <v>2.3537709791431136</v>
      </c>
      <c r="AU177" s="15"/>
      <c r="AV177" s="15">
        <v>92.705346396079634</v>
      </c>
      <c r="AW177" s="15"/>
      <c r="AX177" s="15"/>
      <c r="AY177" s="15">
        <v>1.4370498249934489</v>
      </c>
      <c r="AZ177" s="15"/>
      <c r="BA177" s="15">
        <v>91.800918315559869</v>
      </c>
      <c r="BB177" s="15"/>
      <c r="BC177" s="15">
        <v>7.2876641817460364</v>
      </c>
      <c r="BD177" s="15">
        <v>12.506783740087794</v>
      </c>
      <c r="BE177" s="15">
        <v>5.2191195583417596</v>
      </c>
      <c r="BF177">
        <v>0.41423451731725708</v>
      </c>
      <c r="BG177"/>
      <c r="BH177" s="1">
        <v>146</v>
      </c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</row>
    <row r="178" spans="1:136" s="8" customFormat="1" ht="15">
      <c r="A178">
        <v>56</v>
      </c>
      <c r="B178">
        <v>19</v>
      </c>
      <c r="C178" t="s">
        <v>801</v>
      </c>
      <c r="D178" t="s">
        <v>25</v>
      </c>
      <c r="E178"/>
      <c r="F178"/>
      <c r="G178">
        <v>0.5</v>
      </c>
      <c r="H178">
        <v>0.5</v>
      </c>
      <c r="I178">
        <v>11401</v>
      </c>
      <c r="J178">
        <v>16990</v>
      </c>
      <c r="K178"/>
      <c r="L178">
        <v>15081</v>
      </c>
      <c r="M178">
        <v>9.1620000000000008</v>
      </c>
      <c r="N178">
        <v>14.672000000000001</v>
      </c>
      <c r="O178">
        <v>5.51</v>
      </c>
      <c r="P178"/>
      <c r="Q178">
        <v>1.4610000000000001</v>
      </c>
      <c r="R178">
        <v>1</v>
      </c>
      <c r="S178">
        <v>0</v>
      </c>
      <c r="T178">
        <v>0</v>
      </c>
      <c r="U178"/>
      <c r="V178">
        <v>0</v>
      </c>
      <c r="W178"/>
      <c r="X178"/>
      <c r="Y178" s="54">
        <v>44586</v>
      </c>
      <c r="Z178" s="44">
        <v>0.17579861111111109</v>
      </c>
      <c r="AA178"/>
      <c r="AB178" s="47">
        <v>1</v>
      </c>
      <c r="AC178" s="15"/>
      <c r="AD178" s="15">
        <v>10.158156522328204</v>
      </c>
      <c r="AE178" s="15">
        <v>14.898762889693161</v>
      </c>
      <c r="AF178" s="15">
        <v>4.7406063673649577</v>
      </c>
      <c r="AG178" s="15">
        <v>1.4048900011520278</v>
      </c>
      <c r="AH178" s="15"/>
      <c r="AI178"/>
      <c r="AJ178">
        <v>0.53402783077945803</v>
      </c>
      <c r="AK178"/>
      <c r="AL178" s="15">
        <v>125.02125819277384</v>
      </c>
      <c r="AM178"/>
      <c r="AN178"/>
      <c r="AO178">
        <v>0.46133590203208308</v>
      </c>
      <c r="AP178"/>
      <c r="AQ178">
        <v>108.43376045999779</v>
      </c>
      <c r="AR178"/>
      <c r="AS178" s="15"/>
      <c r="AT178" s="15">
        <v>2.6280094318794696</v>
      </c>
      <c r="AU178" s="15"/>
      <c r="AV178" s="15">
        <v>91.846262727221699</v>
      </c>
      <c r="AW178" s="15"/>
      <c r="AX178" s="15"/>
      <c r="AY178" s="15">
        <v>0.46827630948667992</v>
      </c>
      <c r="AZ178" s="15"/>
      <c r="BA178" s="15">
        <v>86.607986222398466</v>
      </c>
      <c r="BB178" s="15"/>
      <c r="BC178" s="15">
        <v>10.18535283172044</v>
      </c>
      <c r="BD178" s="15">
        <v>14.864475309068448</v>
      </c>
      <c r="BE178" s="15">
        <v>4.6791224773480087</v>
      </c>
      <c r="BF178">
        <v>1.4081871044537295</v>
      </c>
      <c r="BG178"/>
      <c r="BH178" s="1">
        <v>147</v>
      </c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</row>
    <row r="179" spans="1:136" s="8" customFormat="1" ht="15">
      <c r="A179">
        <v>98</v>
      </c>
      <c r="B179">
        <v>31</v>
      </c>
      <c r="C179" t="s">
        <v>801</v>
      </c>
      <c r="D179" t="s">
        <v>25</v>
      </c>
      <c r="E179"/>
      <c r="F179"/>
      <c r="G179">
        <v>0.5</v>
      </c>
      <c r="H179">
        <v>0.5</v>
      </c>
      <c r="I179">
        <v>11434</v>
      </c>
      <c r="J179">
        <v>16466</v>
      </c>
      <c r="K179"/>
      <c r="L179">
        <v>13183</v>
      </c>
      <c r="M179">
        <v>9.1869999999999994</v>
      </c>
      <c r="N179">
        <v>14.228999999999999</v>
      </c>
      <c r="O179">
        <v>5.0419999999999998</v>
      </c>
      <c r="P179"/>
      <c r="Q179">
        <v>1.2629999999999999</v>
      </c>
      <c r="R179">
        <v>1</v>
      </c>
      <c r="S179">
        <v>0</v>
      </c>
      <c r="T179">
        <v>0</v>
      </c>
      <c r="U179"/>
      <c r="V179">
        <v>0</v>
      </c>
      <c r="W179"/>
      <c r="X179"/>
      <c r="Y179" s="54">
        <v>44586</v>
      </c>
      <c r="Z179" s="44">
        <v>0.57181712962962961</v>
      </c>
      <c r="AA179"/>
      <c r="AB179" s="47">
        <v>1</v>
      </c>
      <c r="AC179" s="15"/>
      <c r="AD179" s="15">
        <v>10.188579512495789</v>
      </c>
      <c r="AE179" s="15">
        <v>14.425955198973426</v>
      </c>
      <c r="AF179" s="15">
        <v>4.2373756864776375</v>
      </c>
      <c r="AG179" s="15">
        <v>1.226092799248319</v>
      </c>
      <c r="AH179" s="15"/>
      <c r="AI179"/>
      <c r="AJ179">
        <v>2.9771950413348542</v>
      </c>
      <c r="AK179"/>
      <c r="AL179" s="15">
        <v>137.24049085954638</v>
      </c>
      <c r="AM179"/>
      <c r="AN179"/>
      <c r="AO179">
        <v>0.84166113515424457</v>
      </c>
      <c r="AP179"/>
      <c r="AQ179">
        <v>111.68616305844014</v>
      </c>
      <c r="AR179"/>
      <c r="AS179" s="15"/>
      <c r="AT179" s="15">
        <v>10.659467341090815</v>
      </c>
      <c r="AU179" s="15"/>
      <c r="AV179" s="15">
        <v>86.131835257333861</v>
      </c>
      <c r="AW179" s="15"/>
      <c r="AX179" s="15"/>
      <c r="AY179" s="15">
        <v>1.2217994068105604</v>
      </c>
      <c r="AZ179" s="15"/>
      <c r="BA179" s="15">
        <v>69.113061538073993</v>
      </c>
      <c r="BB179" s="15"/>
      <c r="BC179" s="15">
        <v>10.342538280919637</v>
      </c>
      <c r="BD179" s="15">
        <v>14.365500780503538</v>
      </c>
      <c r="BE179" s="15">
        <v>4.0229624995838993</v>
      </c>
      <c r="BF179">
        <v>1.2336290353664943</v>
      </c>
      <c r="BG179"/>
      <c r="BH179" s="1">
        <v>148</v>
      </c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</row>
    <row r="180" spans="1:136" s="8" customFormat="1" ht="15">
      <c r="A180">
        <v>53</v>
      </c>
      <c r="B180">
        <v>19</v>
      </c>
      <c r="C180" t="s">
        <v>740</v>
      </c>
      <c r="D180" t="s">
        <v>25</v>
      </c>
      <c r="E180"/>
      <c r="F180"/>
      <c r="G180">
        <v>0.5</v>
      </c>
      <c r="H180">
        <v>0.5</v>
      </c>
      <c r="I180">
        <v>7436</v>
      </c>
      <c r="J180">
        <v>13909</v>
      </c>
      <c r="K180"/>
      <c r="L180">
        <v>4999</v>
      </c>
      <c r="M180">
        <v>6.1189999999999998</v>
      </c>
      <c r="N180">
        <v>12.061999999999999</v>
      </c>
      <c r="O180">
        <v>5.9429999999999996</v>
      </c>
      <c r="P180"/>
      <c r="Q180">
        <v>0.40699999999999997</v>
      </c>
      <c r="R180">
        <v>1</v>
      </c>
      <c r="S180">
        <v>0</v>
      </c>
      <c r="T180">
        <v>0</v>
      </c>
      <c r="U180"/>
      <c r="V180">
        <v>0</v>
      </c>
      <c r="W180"/>
      <c r="X180"/>
      <c r="Y180" s="54">
        <v>44587</v>
      </c>
      <c r="Z180" s="44">
        <v>0.14416666666666667</v>
      </c>
      <c r="AA180"/>
      <c r="AB180" s="47">
        <v>1</v>
      </c>
      <c r="AC180" s="15"/>
      <c r="AD180" s="15">
        <v>6.558308418019255</v>
      </c>
      <c r="AE180" s="15">
        <v>12.266334909095315</v>
      </c>
      <c r="AF180" s="15">
        <v>5.7080264910760601</v>
      </c>
      <c r="AG180" s="15">
        <v>0.4902896291937327</v>
      </c>
      <c r="AH180" s="15"/>
      <c r="AI180"/>
      <c r="AJ180">
        <v>0.18207948724664585</v>
      </c>
      <c r="AK180"/>
      <c r="AL180" s="15">
        <v>99.640339553673002</v>
      </c>
      <c r="AM180"/>
      <c r="AN180"/>
      <c r="AO180">
        <v>1.5053931729708174E-2</v>
      </c>
      <c r="AP180"/>
      <c r="AQ180">
        <v>95.769076827159111</v>
      </c>
      <c r="AR180"/>
      <c r="AS180" s="15"/>
      <c r="AT180" s="15">
        <v>0.24203358209360828</v>
      </c>
      <c r="AU180" s="15"/>
      <c r="AV180" s="15">
        <v>91.897814100645192</v>
      </c>
      <c r="AW180" s="15"/>
      <c r="AX180" s="15"/>
      <c r="AY180" s="15">
        <v>2.2242633050347336</v>
      </c>
      <c r="AZ180" s="15"/>
      <c r="BA180" s="15">
        <v>103.35190315516373</v>
      </c>
      <c r="BB180" s="15"/>
      <c r="BC180" s="15">
        <v>6.5642845258222691</v>
      </c>
      <c r="BD180" s="15">
        <v>12.265411695743794</v>
      </c>
      <c r="BE180" s="15">
        <v>5.7011271699215236</v>
      </c>
      <c r="BF180">
        <v>0.48489693687664043</v>
      </c>
      <c r="BG180"/>
      <c r="BH180" s="1">
        <v>149</v>
      </c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</row>
    <row r="181" spans="1:136" s="8" customFormat="1" ht="15">
      <c r="A181">
        <v>95</v>
      </c>
      <c r="B181">
        <v>31</v>
      </c>
      <c r="C181" t="s">
        <v>740</v>
      </c>
      <c r="D181" t="s">
        <v>25</v>
      </c>
      <c r="E181"/>
      <c r="F181"/>
      <c r="G181">
        <v>0.5</v>
      </c>
      <c r="H181">
        <v>0.5</v>
      </c>
      <c r="I181">
        <v>7917</v>
      </c>
      <c r="J181">
        <v>14515</v>
      </c>
      <c r="K181"/>
      <c r="L181">
        <v>4955</v>
      </c>
      <c r="M181">
        <v>6.4889999999999999</v>
      </c>
      <c r="N181">
        <v>12.574999999999999</v>
      </c>
      <c r="O181">
        <v>6.0860000000000003</v>
      </c>
      <c r="P181"/>
      <c r="Q181">
        <v>0.40200000000000002</v>
      </c>
      <c r="R181">
        <v>1</v>
      </c>
      <c r="S181">
        <v>0</v>
      </c>
      <c r="T181">
        <v>0</v>
      </c>
      <c r="U181"/>
      <c r="V181">
        <v>0</v>
      </c>
      <c r="W181"/>
      <c r="X181"/>
      <c r="Y181" s="54">
        <v>44587</v>
      </c>
      <c r="Z181" s="44">
        <v>0.53826388888888888</v>
      </c>
      <c r="AA181"/>
      <c r="AB181" s="47">
        <v>1</v>
      </c>
      <c r="AC181" s="15"/>
      <c r="AD181" s="15">
        <v>7.0005403954422913</v>
      </c>
      <c r="AE181" s="15">
        <v>12.825802200117826</v>
      </c>
      <c r="AF181" s="15">
        <v>5.8252618046755344</v>
      </c>
      <c r="AG181" s="15">
        <v>0.48563711033192752</v>
      </c>
      <c r="AH181" s="15"/>
      <c r="AI181"/>
      <c r="AJ181">
        <v>3.9270020982143343</v>
      </c>
      <c r="AK181"/>
      <c r="AL181" s="15">
        <v>113.19056638622698</v>
      </c>
      <c r="AM181"/>
      <c r="AN181"/>
      <c r="AO181">
        <v>0.83122120243343145</v>
      </c>
      <c r="AP181"/>
      <c r="AQ181">
        <v>103.52323039448542</v>
      </c>
      <c r="AR181"/>
      <c r="AS181" s="15"/>
      <c r="AT181" s="15">
        <v>6.8641525888425408</v>
      </c>
      <c r="AU181" s="15"/>
      <c r="AV181" s="15">
        <v>93.855894402743886</v>
      </c>
      <c r="AW181" s="15"/>
      <c r="AX181" s="15"/>
      <c r="AY181" s="15">
        <v>1.0506068540013582</v>
      </c>
      <c r="AZ181" s="15"/>
      <c r="BA181" s="15">
        <v>101.54894635714919</v>
      </c>
      <c r="BB181" s="15"/>
      <c r="BC181" s="15">
        <v>7.1407490785130046</v>
      </c>
      <c r="BD181" s="15">
        <v>12.772717432405294</v>
      </c>
      <c r="BE181" s="15">
        <v>5.6319683538922893</v>
      </c>
      <c r="BF181">
        <v>0.48309937277094295</v>
      </c>
      <c r="BG181"/>
      <c r="BH181" s="1">
        <v>150</v>
      </c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</row>
    <row r="182" spans="1:136" s="8" customFormat="1" ht="15">
      <c r="A182">
        <v>137</v>
      </c>
      <c r="B182">
        <v>19</v>
      </c>
      <c r="C182" t="s">
        <v>740</v>
      </c>
      <c r="D182" t="s">
        <v>25</v>
      </c>
      <c r="E182"/>
      <c r="F182"/>
      <c r="G182">
        <v>0.5</v>
      </c>
      <c r="H182">
        <v>0.5</v>
      </c>
      <c r="I182">
        <v>11050</v>
      </c>
      <c r="J182">
        <v>15778</v>
      </c>
      <c r="K182"/>
      <c r="L182">
        <v>14452</v>
      </c>
      <c r="M182">
        <v>8.8919999999999995</v>
      </c>
      <c r="N182">
        <v>13.646000000000001</v>
      </c>
      <c r="O182">
        <v>4.7530000000000001</v>
      </c>
      <c r="P182"/>
      <c r="Q182">
        <v>1.395</v>
      </c>
      <c r="R182">
        <v>1</v>
      </c>
      <c r="S182">
        <v>0</v>
      </c>
      <c r="T182">
        <v>0</v>
      </c>
      <c r="U182"/>
      <c r="V182">
        <v>0</v>
      </c>
      <c r="W182"/>
      <c r="X182"/>
      <c r="Y182" s="54">
        <v>44587</v>
      </c>
      <c r="Z182" s="44">
        <v>0.9312731481481481</v>
      </c>
      <c r="AA182"/>
      <c r="AB182" s="47">
        <v>1</v>
      </c>
      <c r="AC182" s="15"/>
      <c r="AD182" s="15">
        <v>9.8810243564950397</v>
      </c>
      <c r="AE182" s="15">
        <v>13.991820663090486</v>
      </c>
      <c r="AF182" s="15">
        <v>4.1107963065954465</v>
      </c>
      <c r="AG182" s="15">
        <v>1.4898410110265359</v>
      </c>
      <c r="AH182" s="15"/>
      <c r="AI182"/>
      <c r="AJ182">
        <v>3.0602225470954587</v>
      </c>
      <c r="AK182"/>
      <c r="AL182" s="15">
        <v>122.56317207405395</v>
      </c>
      <c r="AM182"/>
      <c r="AN182"/>
      <c r="AO182">
        <v>0.56584286528119698</v>
      </c>
      <c r="AP182"/>
      <c r="AQ182">
        <v>103.71205060520552</v>
      </c>
      <c r="AR182"/>
      <c r="AS182" s="15"/>
      <c r="AT182" s="15">
        <v>5.6964284644707766</v>
      </c>
      <c r="AU182" s="15"/>
      <c r="AV182" s="15">
        <v>84.860929136357115</v>
      </c>
      <c r="AW182" s="15"/>
      <c r="AX182" s="15"/>
      <c r="AY182" s="15">
        <v>1.6261549910364477</v>
      </c>
      <c r="AZ182" s="15"/>
      <c r="BA182" s="15">
        <v>101.83897098937933</v>
      </c>
      <c r="BB182" s="15"/>
      <c r="BC182" s="15">
        <v>10.034564356972478</v>
      </c>
      <c r="BD182" s="15">
        <v>14.031518837205944</v>
      </c>
      <c r="BE182" s="15">
        <v>3.9969544802334669</v>
      </c>
      <c r="BF182">
        <v>1.502053873038774</v>
      </c>
      <c r="BG182"/>
      <c r="BH182" s="1">
        <v>151</v>
      </c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</row>
    <row r="183" spans="1:136" s="8" customFormat="1" ht="1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 s="54"/>
      <c r="Z183" s="44"/>
      <c r="AA183"/>
      <c r="AB183" s="47"/>
      <c r="AC183" s="15"/>
      <c r="AD183" s="15"/>
      <c r="AE183" s="15"/>
      <c r="AF183" s="15"/>
      <c r="AG183" s="15"/>
      <c r="AH183" s="15"/>
      <c r="AI183"/>
      <c r="AJ183"/>
      <c r="AK183"/>
      <c r="AL183" s="15"/>
      <c r="AM183"/>
      <c r="AN183"/>
      <c r="AO183"/>
      <c r="AP183"/>
      <c r="AQ183"/>
      <c r="AR183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/>
      <c r="BG183"/>
      <c r="BH183" s="1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</row>
    <row r="184" spans="1:136" s="8" customFormat="1" ht="1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 s="54"/>
      <c r="Z184" s="44"/>
      <c r="AA184"/>
      <c r="AB184" s="47"/>
      <c r="AC184" s="15"/>
      <c r="AD184" s="15"/>
      <c r="AE184" s="15"/>
      <c r="AF184" s="15"/>
      <c r="AG184" s="15"/>
      <c r="AH184" s="15"/>
      <c r="AI184"/>
      <c r="AJ184"/>
      <c r="AK184"/>
      <c r="AL184" s="15"/>
      <c r="AM184"/>
      <c r="AN184"/>
      <c r="AO184"/>
      <c r="AP184"/>
      <c r="AQ184"/>
      <c r="AR184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/>
      <c r="BG184"/>
      <c r="BH184" s="1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</row>
    <row r="185" spans="1:136" s="8" customFormat="1" ht="1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 s="54"/>
      <c r="Z185" s="44"/>
      <c r="AA185"/>
      <c r="AB185" s="47"/>
      <c r="AC185" s="15"/>
      <c r="AD185" s="15"/>
      <c r="AE185" s="15"/>
      <c r="AF185" s="15"/>
      <c r="AG185" s="15"/>
      <c r="AH185" s="15"/>
      <c r="AI185"/>
      <c r="AJ185"/>
      <c r="AK185"/>
      <c r="AL185" s="15"/>
      <c r="AM185"/>
      <c r="AN185"/>
      <c r="AO185"/>
      <c r="AP185"/>
      <c r="AQ185"/>
      <c r="AR18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/>
      <c r="BG185"/>
      <c r="BH185" s="1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</row>
    <row r="186" spans="1:136" s="8" customFormat="1" ht="1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 s="54"/>
      <c r="Z186" s="44"/>
      <c r="AA186"/>
      <c r="AB186" s="47"/>
      <c r="AC186" s="15"/>
      <c r="AD186" s="15"/>
      <c r="AE186" s="15"/>
      <c r="AF186" s="15"/>
      <c r="AG186" s="15"/>
      <c r="AH186" s="15"/>
      <c r="AI186"/>
      <c r="AJ186"/>
      <c r="AK186"/>
      <c r="AL186" s="15"/>
      <c r="AM186"/>
      <c r="AN186"/>
      <c r="AO186"/>
      <c r="AP186"/>
      <c r="AQ186"/>
      <c r="AR186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/>
      <c r="BG186"/>
      <c r="BH186" s="1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</row>
    <row r="187" spans="1:136" s="8" customFormat="1" ht="1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 s="54"/>
      <c r="Z187" s="44"/>
      <c r="AA187"/>
      <c r="AB187" s="47"/>
      <c r="AC187" s="15"/>
      <c r="AD187" s="15"/>
      <c r="AE187" s="15"/>
      <c r="AF187" s="15"/>
      <c r="AG187" s="15"/>
      <c r="AH187" s="15"/>
      <c r="AI187"/>
      <c r="AJ187"/>
      <c r="AK187"/>
      <c r="AL187" s="15"/>
      <c r="AM187"/>
      <c r="AN187"/>
      <c r="AO187"/>
      <c r="AP187"/>
      <c r="AQ187"/>
      <c r="AR187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/>
      <c r="BG187"/>
      <c r="BH187" s="1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</row>
    <row r="188" spans="1:136" s="8" customFormat="1" ht="1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 s="54"/>
      <c r="Z188" s="44"/>
      <c r="AA188"/>
      <c r="AB188" s="47"/>
      <c r="AC188" s="15"/>
      <c r="AD188" s="15"/>
      <c r="AE188" s="15"/>
      <c r="AF188" s="15"/>
      <c r="AG188" s="15"/>
      <c r="AH188" s="15"/>
      <c r="AI188"/>
      <c r="AJ188"/>
      <c r="AK188"/>
      <c r="AL188" s="15"/>
      <c r="AM188"/>
      <c r="AN188"/>
      <c r="AO188"/>
      <c r="AP188"/>
      <c r="AQ188"/>
      <c r="AR188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/>
      <c r="BG188"/>
      <c r="BH188" s="1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</row>
    <row r="189" spans="1:136" s="8" customFormat="1" ht="1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 s="54"/>
      <c r="Z189" s="44"/>
      <c r="AA189"/>
      <c r="AB189" s="47"/>
      <c r="AC189" s="15"/>
      <c r="AD189" s="15"/>
      <c r="AE189" s="15"/>
      <c r="AF189" s="15"/>
      <c r="AG189" s="15"/>
      <c r="AH189" s="15"/>
      <c r="AI189"/>
      <c r="AJ189"/>
      <c r="AK189"/>
      <c r="AL189" s="15"/>
      <c r="AM189"/>
      <c r="AN189"/>
      <c r="AO189"/>
      <c r="AP189"/>
      <c r="AQ189"/>
      <c r="AR189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/>
      <c r="BG189"/>
      <c r="BH189" s="1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</row>
    <row r="190" spans="1:136" s="8" customFormat="1" ht="1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 s="54"/>
      <c r="Z190" s="44"/>
      <c r="AA190"/>
      <c r="AB190" s="47"/>
      <c r="AC190" s="15"/>
      <c r="AD190" s="15"/>
      <c r="AE190" s="15"/>
      <c r="AF190" s="15"/>
      <c r="AG190" s="15"/>
      <c r="AH190" s="15"/>
      <c r="AI190"/>
      <c r="AJ190"/>
      <c r="AK190"/>
      <c r="AL190" s="15"/>
      <c r="AM190"/>
      <c r="AN190"/>
      <c r="AO190"/>
      <c r="AP190"/>
      <c r="AQ190"/>
      <c r="AR190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/>
      <c r="BG190"/>
      <c r="BH190" s="1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</row>
    <row r="191" spans="1:136" s="8" customFormat="1" ht="1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 s="54"/>
      <c r="Z191" s="44"/>
      <c r="AA191"/>
      <c r="AB191" s="47"/>
      <c r="AC191" s="15"/>
      <c r="AD191" s="15"/>
      <c r="AE191" s="15"/>
      <c r="AF191" s="15"/>
      <c r="AG191" s="15"/>
      <c r="AH191" s="15"/>
      <c r="AI191"/>
      <c r="AJ191"/>
      <c r="AK191"/>
      <c r="AL191" s="15"/>
      <c r="AM191"/>
      <c r="AN191"/>
      <c r="AO191"/>
      <c r="AP191"/>
      <c r="AQ191"/>
      <c r="AR191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/>
      <c r="BG191"/>
      <c r="BH191" s="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</row>
    <row r="192" spans="1:136" s="8" customFormat="1" ht="1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 s="54"/>
      <c r="Z192" s="44"/>
      <c r="AA192"/>
      <c r="AB192" s="47"/>
      <c r="AC192" s="15"/>
      <c r="AD192" s="15"/>
      <c r="AE192" s="15"/>
      <c r="AF192" s="15"/>
      <c r="AG192" s="15"/>
      <c r="AH192" s="15"/>
      <c r="AI192"/>
      <c r="AJ192"/>
      <c r="AK192"/>
      <c r="AL192" s="15"/>
      <c r="AM192"/>
      <c r="AN192"/>
      <c r="AO192"/>
      <c r="AP192"/>
      <c r="AQ192"/>
      <c r="AR192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/>
      <c r="BG192"/>
      <c r="BH192" s="1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</row>
    <row r="193" spans="1:136" s="8" customFormat="1">
      <c r="A193" s="3"/>
      <c r="B193" s="4"/>
      <c r="C193" s="3"/>
      <c r="D193" s="5"/>
      <c r="E193" s="5"/>
      <c r="F193" s="3"/>
      <c r="G193" s="3"/>
      <c r="H193" s="3"/>
      <c r="I193" s="3"/>
      <c r="J193" s="3"/>
      <c r="K193" s="3"/>
      <c r="L193" s="3"/>
      <c r="M193" s="5"/>
      <c r="N193" s="5"/>
      <c r="O193" s="6"/>
      <c r="P193" s="7"/>
      <c r="Q193" s="7"/>
      <c r="S193" s="9"/>
      <c r="T193" s="9"/>
      <c r="U193" s="9"/>
      <c r="V193" s="10"/>
      <c r="W193" s="10"/>
      <c r="Y193" s="55"/>
      <c r="Z193" s="48"/>
      <c r="AA193" s="49"/>
      <c r="AB193" s="50"/>
      <c r="AC193" s="15"/>
      <c r="AD193" s="15"/>
      <c r="AE193" s="15"/>
      <c r="AF193" s="15"/>
      <c r="AG193" s="15"/>
      <c r="AH193" s="15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12"/>
      <c r="BH193" s="13"/>
      <c r="BI193" s="6"/>
      <c r="BJ193" s="14"/>
      <c r="BK193" s="6"/>
      <c r="BL193" s="6"/>
      <c r="BM193" s="6"/>
      <c r="BN193" s="6"/>
      <c r="BO193" s="6"/>
      <c r="BP193" s="6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</row>
    <row r="194" spans="1:136" s="1" customFormat="1" ht="128">
      <c r="A194" s="1" t="s">
        <v>0</v>
      </c>
      <c r="B194" s="1" t="s">
        <v>1</v>
      </c>
      <c r="C194" s="1" t="s">
        <v>2</v>
      </c>
      <c r="D194" s="1" t="s">
        <v>3</v>
      </c>
      <c r="E194" s="1" t="s">
        <v>4</v>
      </c>
      <c r="F194" s="1" t="s">
        <v>5</v>
      </c>
      <c r="G194" s="1" t="s">
        <v>11</v>
      </c>
      <c r="H194" s="1" t="s">
        <v>12</v>
      </c>
      <c r="I194" s="1" t="s">
        <v>13</v>
      </c>
      <c r="J194" s="1" t="s">
        <v>14</v>
      </c>
      <c r="K194" s="1" t="s">
        <v>6</v>
      </c>
      <c r="L194" s="1" t="s">
        <v>15</v>
      </c>
      <c r="M194" s="1" t="s">
        <v>719</v>
      </c>
      <c r="N194" s="1" t="s">
        <v>720</v>
      </c>
      <c r="O194" s="1" t="s">
        <v>721</v>
      </c>
      <c r="P194" s="1" t="s">
        <v>722</v>
      </c>
      <c r="Q194" s="1" t="s">
        <v>723</v>
      </c>
      <c r="R194" s="1" t="s">
        <v>8</v>
      </c>
      <c r="S194" s="1" t="s">
        <v>20</v>
      </c>
      <c r="T194" s="1" t="s">
        <v>21</v>
      </c>
      <c r="U194" s="1" t="s">
        <v>9</v>
      </c>
      <c r="V194" s="1" t="s">
        <v>22</v>
      </c>
      <c r="W194" s="1" t="s">
        <v>23</v>
      </c>
      <c r="X194" s="1" t="s">
        <v>24</v>
      </c>
      <c r="Y194" s="1" t="s">
        <v>62</v>
      </c>
      <c r="Z194" s="1" t="s">
        <v>63</v>
      </c>
      <c r="AA194" s="1" t="s">
        <v>614</v>
      </c>
      <c r="AB194" s="1" t="s">
        <v>615</v>
      </c>
      <c r="AC194" s="1" t="s">
        <v>616</v>
      </c>
      <c r="AD194" s="1" t="s">
        <v>702</v>
      </c>
      <c r="AE194" s="1" t="s">
        <v>703</v>
      </c>
      <c r="AF194" s="1" t="s">
        <v>704</v>
      </c>
      <c r="AG194" s="1" t="s">
        <v>705</v>
      </c>
      <c r="AI194" s="1" t="s">
        <v>617</v>
      </c>
      <c r="AJ194" s="1" t="s">
        <v>618</v>
      </c>
      <c r="AK194" s="1" t="s">
        <v>619</v>
      </c>
      <c r="AL194" s="1" t="s">
        <v>620</v>
      </c>
      <c r="AN194" s="1" t="s">
        <v>692</v>
      </c>
      <c r="AO194" s="1" t="s">
        <v>693</v>
      </c>
      <c r="AP194" s="1" t="s">
        <v>694</v>
      </c>
      <c r="AQ194" s="1" t="s">
        <v>695</v>
      </c>
      <c r="AS194" s="1" t="s">
        <v>621</v>
      </c>
      <c r="AT194" s="1" t="s">
        <v>622</v>
      </c>
      <c r="AU194" s="1" t="s">
        <v>623</v>
      </c>
      <c r="AV194" s="1" t="s">
        <v>624</v>
      </c>
      <c r="AX194" s="1" t="s">
        <v>625</v>
      </c>
      <c r="AY194" s="1" t="s">
        <v>626</v>
      </c>
      <c r="AZ194" s="1" t="s">
        <v>627</v>
      </c>
      <c r="BA194" s="1" t="s">
        <v>628</v>
      </c>
      <c r="BC194" s="1" t="s">
        <v>629</v>
      </c>
      <c r="BD194" s="1" t="s">
        <v>630</v>
      </c>
      <c r="BE194" s="1" t="s">
        <v>631</v>
      </c>
      <c r="BF194" s="1" t="s">
        <v>632</v>
      </c>
      <c r="BH194" s="1" t="s">
        <v>717</v>
      </c>
      <c r="BI194" s="1" t="s">
        <v>73</v>
      </c>
      <c r="BJ194" s="1" t="s">
        <v>74</v>
      </c>
      <c r="BK194" s="1" t="s">
        <v>75</v>
      </c>
      <c r="BL194" s="1" t="s">
        <v>67</v>
      </c>
      <c r="BM194" s="1" t="s">
        <v>68</v>
      </c>
      <c r="BN194" s="1" t="s">
        <v>69</v>
      </c>
      <c r="BP194" s="1" t="s">
        <v>712</v>
      </c>
    </row>
    <row r="195" spans="1:136" s="8" customFormat="1">
      <c r="A195" s="7"/>
      <c r="B195" s="16" t="s">
        <v>10</v>
      </c>
      <c r="C195" s="3"/>
      <c r="D195" s="5"/>
      <c r="E195" s="7"/>
      <c r="F195" s="16"/>
      <c r="I195" s="9"/>
      <c r="J195" s="9"/>
      <c r="L195" s="10"/>
      <c r="M195" s="9"/>
      <c r="N195" s="9"/>
      <c r="O195" s="9"/>
      <c r="S195" s="9"/>
      <c r="T195" s="9"/>
      <c r="U195" s="9"/>
      <c r="V195" s="10"/>
      <c r="W195" s="10"/>
      <c r="X195" s="51"/>
      <c r="Y195" s="17"/>
      <c r="Z195" s="48"/>
      <c r="AA195" s="17"/>
      <c r="AB195" s="17"/>
      <c r="AC195" s="7"/>
      <c r="AD195" s="7"/>
      <c r="AE195" s="7"/>
      <c r="AF195" s="7"/>
      <c r="AG195" s="7"/>
      <c r="AH195" s="7"/>
      <c r="AI195" s="16" t="s">
        <v>10</v>
      </c>
      <c r="AJ195" s="49"/>
      <c r="AK195" s="49"/>
      <c r="AL195" s="49">
        <f>AVERAGE(AL32:AL193)</f>
        <v>120.69686411612419</v>
      </c>
      <c r="AM195" s="9"/>
      <c r="AN195" s="9"/>
      <c r="AO195" s="9"/>
      <c r="AP195" s="9"/>
      <c r="AQ195" s="49">
        <f>AVERAGE(AQ32:AQ193)</f>
        <v>95.78973898807125</v>
      </c>
      <c r="AR195" s="9"/>
      <c r="AS195" s="9"/>
      <c r="AT195" s="9"/>
      <c r="AU195" s="9"/>
      <c r="AV195" s="49">
        <f>AVERAGE(AV32:AV193)</f>
        <v>93.413501533361867</v>
      </c>
      <c r="AW195" s="9"/>
      <c r="AX195" s="9"/>
      <c r="AY195" s="9"/>
      <c r="AZ195" s="9"/>
      <c r="BA195" s="49">
        <f>AVERAGE(BA32:BA193)</f>
        <v>95.221452281615157</v>
      </c>
      <c r="BB195" s="9"/>
      <c r="BC195" s="9"/>
      <c r="BD195" s="9"/>
      <c r="BE195" s="9"/>
      <c r="BF195" s="9"/>
      <c r="BG195" s="51" t="s">
        <v>26</v>
      </c>
      <c r="BH195" s="13">
        <f>MIN(BH32:BH193)</f>
        <v>1</v>
      </c>
      <c r="BI195" s="17"/>
      <c r="BJ195" s="17"/>
      <c r="BK195" s="17"/>
      <c r="BL195" s="17"/>
      <c r="BM195" s="17"/>
      <c r="BN195" s="6"/>
      <c r="BO195" s="6"/>
      <c r="BP195" s="6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</row>
    <row r="196" spans="1:136" s="8" customFormat="1">
      <c r="A196" s="7"/>
      <c r="B196" s="16" t="s">
        <v>27</v>
      </c>
      <c r="C196" s="3"/>
      <c r="D196" s="5"/>
      <c r="E196" s="7"/>
      <c r="F196" s="16"/>
      <c r="I196" s="9"/>
      <c r="J196" s="9"/>
      <c r="L196" s="10"/>
      <c r="M196" s="9"/>
      <c r="N196" s="9"/>
      <c r="O196" s="9"/>
      <c r="S196" s="9"/>
      <c r="T196" s="9"/>
      <c r="U196" s="9"/>
      <c r="V196" s="10"/>
      <c r="W196" s="10"/>
      <c r="X196" s="51"/>
      <c r="Y196" s="17"/>
      <c r="Z196" s="48"/>
      <c r="AA196" s="17"/>
      <c r="AB196" s="17"/>
      <c r="AC196" s="7"/>
      <c r="AD196" s="7"/>
      <c r="AE196" s="7"/>
      <c r="AF196" s="7"/>
      <c r="AG196" s="7"/>
      <c r="AH196" s="7"/>
      <c r="AI196" s="16" t="s">
        <v>27</v>
      </c>
      <c r="AJ196" s="49"/>
      <c r="AK196" s="49"/>
      <c r="AL196" s="49">
        <f>STDEV(AL32:AL193)</f>
        <v>39.340898028049416</v>
      </c>
      <c r="AM196" s="9"/>
      <c r="AN196" s="9"/>
      <c r="AO196" s="9"/>
      <c r="AP196" s="9"/>
      <c r="AQ196" s="49">
        <f>STDEV(AQ32:AQ193)</f>
        <v>12.828289232325949</v>
      </c>
      <c r="AR196" s="9"/>
      <c r="AS196" s="9"/>
      <c r="AT196" s="9"/>
      <c r="AU196" s="9"/>
      <c r="AV196" s="49">
        <f>STDEV(AV32:AV193)</f>
        <v>21.827110548709534</v>
      </c>
      <c r="AW196" s="9"/>
      <c r="AX196" s="9"/>
      <c r="AY196" s="9"/>
      <c r="AZ196" s="9"/>
      <c r="BA196" s="49">
        <f>STDEV(BA32:BA193)</f>
        <v>17.408479172781409</v>
      </c>
      <c r="BB196" s="9"/>
      <c r="BC196" s="9"/>
      <c r="BD196" s="9"/>
      <c r="BE196" s="9"/>
      <c r="BF196" s="9"/>
      <c r="BG196" s="51" t="s">
        <v>28</v>
      </c>
      <c r="BH196" s="13">
        <f>MAX(BH32:BH193)</f>
        <v>151</v>
      </c>
      <c r="BI196" s="17"/>
      <c r="BJ196" s="17"/>
      <c r="BK196" s="17"/>
      <c r="BL196" s="17"/>
      <c r="BM196" s="17"/>
      <c r="BN196" s="6"/>
      <c r="BO196" s="6"/>
      <c r="BP196" s="6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  <c r="EC196" s="15"/>
      <c r="ED196" s="15"/>
      <c r="EE196" s="15"/>
      <c r="EF196" s="15"/>
    </row>
    <row r="197" spans="1:136" s="8" customFormat="1">
      <c r="A197" s="7"/>
      <c r="B197" s="16"/>
      <c r="C197" s="3"/>
      <c r="D197" s="5"/>
      <c r="E197" s="7"/>
      <c r="F197" s="16"/>
      <c r="I197" s="9"/>
      <c r="J197" s="9"/>
      <c r="L197" s="10"/>
      <c r="M197" s="9"/>
      <c r="N197" s="9"/>
      <c r="O197" s="9"/>
      <c r="S197" s="9"/>
      <c r="T197" s="9"/>
      <c r="U197" s="9"/>
      <c r="V197" s="10"/>
      <c r="W197" s="10"/>
      <c r="X197" s="51"/>
      <c r="Y197" s="17"/>
      <c r="Z197" s="48"/>
      <c r="AA197" s="17"/>
      <c r="AB197" s="17"/>
      <c r="AC197" s="7"/>
      <c r="AD197" s="7"/>
      <c r="AE197" s="7"/>
      <c r="AF197" s="7"/>
      <c r="AG197" s="7"/>
      <c r="AH197" s="7"/>
      <c r="AI197" s="16"/>
      <c r="AJ197" s="49"/>
      <c r="AK197" s="49"/>
      <c r="AL197" s="49"/>
      <c r="AM197" s="9"/>
      <c r="AN197" s="9"/>
      <c r="AO197" s="9"/>
      <c r="AP197" s="9"/>
      <c r="AQ197" s="49"/>
      <c r="AR197" s="9"/>
      <c r="AS197" s="9"/>
      <c r="AT197" s="9"/>
      <c r="AU197" s="9"/>
      <c r="AV197" s="49"/>
      <c r="AW197" s="9"/>
      <c r="AX197" s="9"/>
      <c r="AY197" s="9"/>
      <c r="AZ197" s="9"/>
      <c r="BA197" s="49"/>
      <c r="BB197" s="9"/>
      <c r="BC197" s="9"/>
      <c r="BD197" s="9"/>
      <c r="BE197" s="9"/>
      <c r="BF197" s="9"/>
      <c r="BG197" s="51"/>
      <c r="BH197" s="13"/>
      <c r="BI197" s="17"/>
      <c r="BJ197" s="17"/>
      <c r="BK197" s="17"/>
      <c r="BL197" s="17"/>
      <c r="BM197" s="17"/>
      <c r="BN197" s="6"/>
      <c r="BO197" s="6"/>
      <c r="BP197" s="6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  <c r="EC197" s="15"/>
      <c r="ED197" s="15"/>
      <c r="EE197" s="15"/>
      <c r="EF197" s="15"/>
    </row>
    <row r="198" spans="1:136" s="8" customFormat="1">
      <c r="A198" s="7" t="s">
        <v>677</v>
      </c>
      <c r="B198" s="16" t="s">
        <v>29</v>
      </c>
      <c r="C198" s="3"/>
      <c r="D198" s="5"/>
      <c r="E198" s="7"/>
      <c r="F198" s="16"/>
      <c r="I198" s="9"/>
      <c r="J198" s="9"/>
      <c r="M198" s="9"/>
      <c r="N198" s="9"/>
      <c r="O198" s="9"/>
      <c r="S198" s="9"/>
      <c r="T198" s="9"/>
      <c r="U198" s="9"/>
      <c r="V198" s="9"/>
      <c r="X198" s="51"/>
      <c r="Y198" s="17"/>
      <c r="Z198" s="48"/>
      <c r="AA198" s="17"/>
      <c r="AB198" s="17"/>
      <c r="AD198" s="7"/>
      <c r="AE198" s="7"/>
      <c r="AF198" s="7"/>
      <c r="AG198" s="7" t="s">
        <v>677</v>
      </c>
      <c r="AH198" s="7"/>
      <c r="AI198" s="16" t="s">
        <v>29</v>
      </c>
      <c r="AJ198" s="49"/>
      <c r="AK198" s="49"/>
      <c r="AL198" s="49">
        <f t="shared" ref="AL198" si="0">AL195+(2*AL196)</f>
        <v>199.37866017222302</v>
      </c>
      <c r="AM198" s="9"/>
      <c r="AN198" s="9"/>
      <c r="AO198" s="9"/>
      <c r="AP198" s="9"/>
      <c r="AQ198" s="49">
        <f t="shared" ref="AQ198" si="1">AQ195+(2*AQ196)</f>
        <v>121.44631745272315</v>
      </c>
      <c r="AR198" s="9"/>
      <c r="AS198" s="9"/>
      <c r="AT198" s="9"/>
      <c r="AU198" s="9"/>
      <c r="AV198" s="49">
        <f t="shared" ref="AV198" si="2">AV195+(2*AV196)</f>
        <v>137.06772263078093</v>
      </c>
      <c r="AW198" s="9"/>
      <c r="AX198" s="9"/>
      <c r="AY198" s="9"/>
      <c r="AZ198" s="9"/>
      <c r="BA198" s="49">
        <f t="shared" ref="BA198" si="3">BA195+(2*BA196)</f>
        <v>130.03841062717797</v>
      </c>
      <c r="BB198" s="9"/>
      <c r="BC198" s="9"/>
      <c r="BD198" s="9"/>
      <c r="BE198" s="9"/>
      <c r="BF198" s="9"/>
      <c r="BG198" s="51"/>
      <c r="BH198" s="6"/>
      <c r="BI198" s="17"/>
      <c r="BJ198" s="17"/>
      <c r="BK198" s="17"/>
      <c r="BL198" s="17"/>
      <c r="BM198" s="17"/>
      <c r="BN198" s="6"/>
      <c r="BO198" s="6"/>
      <c r="BP198" s="6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  <c r="EC198" s="15"/>
      <c r="ED198" s="15"/>
      <c r="EE198" s="15"/>
      <c r="EF198" s="15"/>
    </row>
    <row r="199" spans="1:136" s="8" customFormat="1">
      <c r="A199" s="7"/>
      <c r="B199" s="16" t="s">
        <v>31</v>
      </c>
      <c r="C199" s="3"/>
      <c r="D199" s="5"/>
      <c r="E199" s="7"/>
      <c r="F199" s="16"/>
      <c r="I199" s="9"/>
      <c r="J199" s="9"/>
      <c r="L199" s="9"/>
      <c r="M199" s="9"/>
      <c r="N199" s="9"/>
      <c r="O199" s="9"/>
      <c r="S199" s="9"/>
      <c r="T199" s="9"/>
      <c r="U199" s="9"/>
      <c r="V199" s="9"/>
      <c r="X199" s="51"/>
      <c r="Y199" s="17"/>
      <c r="Z199" s="48"/>
      <c r="AA199" s="17"/>
      <c r="AB199" s="17"/>
      <c r="AD199" s="7"/>
      <c r="AE199" s="7"/>
      <c r="AF199" s="7"/>
      <c r="AG199" s="7"/>
      <c r="AH199" s="7"/>
      <c r="AI199" s="16" t="s">
        <v>31</v>
      </c>
      <c r="AJ199" s="49"/>
      <c r="AK199" s="49"/>
      <c r="AL199" s="49">
        <f t="shared" ref="AL199" si="4">AL195-(2*AL196)</f>
        <v>42.015068060025357</v>
      </c>
      <c r="AM199" s="9"/>
      <c r="AN199" s="9"/>
      <c r="AO199" s="9"/>
      <c r="AP199" s="9"/>
      <c r="AQ199" s="49">
        <f t="shared" ref="AQ199" si="5">AQ195-(2*AQ196)</f>
        <v>70.133160523419349</v>
      </c>
      <c r="AR199" s="9"/>
      <c r="AS199" s="9"/>
      <c r="AT199" s="9"/>
      <c r="AU199" s="9"/>
      <c r="AV199" s="49">
        <f t="shared" ref="AV199" si="6">AV195-(2*AV196)</f>
        <v>49.759280435942799</v>
      </c>
      <c r="AW199" s="9"/>
      <c r="AX199" s="9"/>
      <c r="AY199" s="9"/>
      <c r="AZ199" s="9"/>
      <c r="BA199" s="49">
        <f t="shared" ref="BA199" si="7">BA195-(2*BA196)</f>
        <v>60.40449393605234</v>
      </c>
      <c r="BB199" s="9"/>
      <c r="BC199" s="9"/>
      <c r="BD199" s="9"/>
      <c r="BE199" s="9"/>
      <c r="BF199" s="9"/>
      <c r="BG199" s="51"/>
      <c r="BH199" s="6"/>
      <c r="BI199" s="17"/>
      <c r="BJ199" s="17"/>
      <c r="BK199" s="17"/>
      <c r="BL199" s="17"/>
      <c r="BM199" s="17"/>
      <c r="BN199" s="6"/>
      <c r="BO199" s="6"/>
      <c r="BP199" s="6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</row>
    <row r="200" spans="1:136" s="8" customFormat="1">
      <c r="A200" s="7" t="s">
        <v>678</v>
      </c>
      <c r="B200" s="16" t="s">
        <v>30</v>
      </c>
      <c r="C200" s="3"/>
      <c r="D200" s="5"/>
      <c r="E200" s="7"/>
      <c r="F200" s="16"/>
      <c r="I200" s="9"/>
      <c r="J200" s="9"/>
      <c r="M200" s="9"/>
      <c r="N200" s="9"/>
      <c r="O200" s="9"/>
      <c r="S200" s="9"/>
      <c r="T200" s="9"/>
      <c r="U200" s="9"/>
      <c r="V200" s="9"/>
      <c r="X200" s="51"/>
      <c r="Y200" s="17"/>
      <c r="Z200" s="48"/>
      <c r="AA200" s="17"/>
      <c r="AB200" s="17"/>
      <c r="AD200" s="7"/>
      <c r="AE200" s="7"/>
      <c r="AF200" s="7"/>
      <c r="AG200" s="7" t="s">
        <v>678</v>
      </c>
      <c r="AH200" s="7"/>
      <c r="AI200" s="16" t="s">
        <v>30</v>
      </c>
      <c r="AJ200" s="49"/>
      <c r="AK200" s="49"/>
      <c r="AL200" s="49">
        <f t="shared" ref="AL200" si="8">AL195+(3*AL196)</f>
        <v>238.71955820027244</v>
      </c>
      <c r="AM200" s="9"/>
      <c r="AN200" s="9"/>
      <c r="AO200" s="9"/>
      <c r="AP200" s="9"/>
      <c r="AQ200" s="49">
        <f t="shared" ref="AQ200" si="9">AQ195+(3*AQ196)</f>
        <v>134.27460668504909</v>
      </c>
      <c r="AR200" s="9"/>
      <c r="AS200" s="9"/>
      <c r="AT200" s="9"/>
      <c r="AU200" s="9"/>
      <c r="AV200" s="49">
        <f t="shared" ref="AV200" si="10">AV195+(3*AV196)</f>
        <v>158.89483317949049</v>
      </c>
      <c r="AW200" s="9"/>
      <c r="AX200" s="9"/>
      <c r="AY200" s="9"/>
      <c r="AZ200" s="9"/>
      <c r="BA200" s="49">
        <f t="shared" ref="BA200" si="11">BA195+(3*BA196)</f>
        <v>147.44688979995937</v>
      </c>
      <c r="BB200" s="9"/>
      <c r="BC200" s="9"/>
      <c r="BD200" s="9"/>
      <c r="BE200" s="9"/>
      <c r="BF200" s="9"/>
      <c r="BG200" s="51"/>
      <c r="BH200" s="6"/>
      <c r="BI200" s="17"/>
      <c r="BJ200" s="17"/>
      <c r="BK200" s="17"/>
      <c r="BL200" s="17"/>
      <c r="BM200" s="17"/>
      <c r="BN200" s="6"/>
      <c r="BO200" s="6"/>
      <c r="BP200" s="6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  <c r="EC200" s="15"/>
      <c r="ED200" s="15"/>
      <c r="EE200" s="15"/>
    </row>
    <row r="201" spans="1:136" s="8" customFormat="1">
      <c r="A201" s="5"/>
      <c r="B201" s="16" t="s">
        <v>32</v>
      </c>
      <c r="C201" s="3"/>
      <c r="D201" s="5"/>
      <c r="E201" s="5"/>
      <c r="F201" s="16"/>
      <c r="G201" s="3"/>
      <c r="I201" s="3"/>
      <c r="J201" s="3"/>
      <c r="L201" s="5"/>
      <c r="M201" s="9"/>
      <c r="N201" s="9"/>
      <c r="O201" s="9"/>
      <c r="R201" s="9"/>
      <c r="S201" s="9"/>
      <c r="T201" s="9"/>
      <c r="U201" s="10"/>
      <c r="V201" s="10"/>
      <c r="W201" s="9"/>
      <c r="Z201" s="52"/>
      <c r="AD201" s="5"/>
      <c r="AE201" s="5"/>
      <c r="AF201" s="5"/>
      <c r="AG201" s="5"/>
      <c r="AH201" s="5"/>
      <c r="AI201" s="16" t="s">
        <v>32</v>
      </c>
      <c r="AJ201" s="49"/>
      <c r="AK201" s="49"/>
      <c r="AL201" s="49">
        <f t="shared" ref="AL201" si="12">AL195-(3*AL196)</f>
        <v>2.6741700319759474</v>
      </c>
      <c r="AM201" s="9"/>
      <c r="AN201" s="9"/>
      <c r="AO201" s="9"/>
      <c r="AP201" s="9"/>
      <c r="AQ201" s="49">
        <f t="shared" ref="AQ201" si="13">AQ195-(3*AQ196)</f>
        <v>57.304871291093406</v>
      </c>
      <c r="AR201" s="9"/>
      <c r="AS201" s="9"/>
      <c r="AT201" s="9"/>
      <c r="AU201" s="9"/>
      <c r="AV201" s="49">
        <f t="shared" ref="AV201" si="14">AV195-(3*AV196)</f>
        <v>27.932169887233258</v>
      </c>
      <c r="AW201" s="9"/>
      <c r="AX201" s="9"/>
      <c r="AY201" s="9"/>
      <c r="AZ201" s="9"/>
      <c r="BA201" s="49">
        <f t="shared" ref="BA201" si="15">BA195-(3*BA196)</f>
        <v>42.996014763270935</v>
      </c>
      <c r="BB201" s="9"/>
      <c r="BC201" s="9"/>
      <c r="BD201" s="9"/>
      <c r="BE201" s="9"/>
      <c r="BF201" s="9"/>
      <c r="BH201" s="6"/>
      <c r="BI201" s="6"/>
      <c r="BJ201" s="13"/>
      <c r="BK201" s="13"/>
      <c r="BL201" s="6"/>
      <c r="BM201" s="6"/>
      <c r="BN201" s="6"/>
      <c r="BO201" s="6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  <c r="EC201" s="15"/>
      <c r="ED201" s="15"/>
      <c r="EE201" s="15"/>
    </row>
    <row r="202" spans="1:136" s="8" customFormat="1">
      <c r="A202" s="5"/>
      <c r="B202" s="16"/>
      <c r="C202" s="3"/>
      <c r="D202" s="5"/>
      <c r="E202" s="5"/>
      <c r="F202" s="16"/>
      <c r="G202" s="3"/>
      <c r="I202" s="3"/>
      <c r="J202" s="3"/>
      <c r="L202" s="5"/>
      <c r="M202" s="9"/>
      <c r="N202" s="9"/>
      <c r="O202" s="9"/>
      <c r="R202" s="9"/>
      <c r="S202" s="9"/>
      <c r="T202" s="9"/>
      <c r="U202" s="10"/>
      <c r="V202" s="10"/>
      <c r="W202" s="9"/>
      <c r="Z202" s="52"/>
      <c r="AD202" s="5"/>
      <c r="AE202" s="5"/>
      <c r="AF202" s="5"/>
      <c r="AG202" s="5"/>
      <c r="AH202" s="5"/>
      <c r="AI202" s="16"/>
      <c r="AJ202" s="49"/>
      <c r="AK202" s="49"/>
      <c r="AL202" s="49"/>
      <c r="AM202" s="9"/>
      <c r="AN202" s="9"/>
      <c r="AO202" s="9"/>
      <c r="AP202" s="9"/>
      <c r="AQ202" s="49"/>
      <c r="AR202" s="9"/>
      <c r="AS202" s="9"/>
      <c r="AT202" s="9"/>
      <c r="AU202" s="9"/>
      <c r="AV202" s="49"/>
      <c r="AW202" s="9"/>
      <c r="AX202" s="9"/>
      <c r="AY202" s="9"/>
      <c r="AZ202" s="9"/>
      <c r="BA202" s="49"/>
      <c r="BB202" s="9"/>
      <c r="BC202" s="9"/>
      <c r="BD202" s="9"/>
      <c r="BE202" s="9"/>
      <c r="BF202" s="9"/>
      <c r="BH202" s="6"/>
      <c r="BI202" s="6"/>
      <c r="BJ202" s="13"/>
      <c r="BK202" s="13"/>
      <c r="BL202" s="6"/>
      <c r="BM202" s="6"/>
      <c r="BN202" s="6"/>
      <c r="BO202" s="6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  <c r="EC202" s="15"/>
      <c r="ED202" s="15"/>
      <c r="EE202" s="15"/>
    </row>
    <row r="203" spans="1:136" s="8" customFormat="1">
      <c r="A203" s="5"/>
      <c r="B203" s="16"/>
      <c r="C203" s="3"/>
      <c r="D203" s="5"/>
      <c r="E203" s="5"/>
      <c r="F203" s="16"/>
      <c r="G203" s="3"/>
      <c r="I203" s="3"/>
      <c r="J203" s="3"/>
      <c r="L203" s="5"/>
      <c r="M203" s="9"/>
      <c r="N203" s="9"/>
      <c r="O203" s="9"/>
      <c r="R203" s="9"/>
      <c r="S203" s="9"/>
      <c r="T203" s="9"/>
      <c r="U203" s="10"/>
      <c r="V203" s="10"/>
      <c r="W203" s="9"/>
      <c r="Z203" s="52"/>
      <c r="AD203" s="5"/>
      <c r="AE203" s="5"/>
      <c r="AF203" s="5"/>
      <c r="AG203" s="23" t="s">
        <v>725</v>
      </c>
      <c r="AH203" s="23"/>
      <c r="AI203" s="16" t="s">
        <v>29</v>
      </c>
      <c r="AJ203" s="49"/>
      <c r="AK203" s="49"/>
      <c r="AL203" s="49">
        <f>100*AL198/AL195</f>
        <v>165.18959430495059</v>
      </c>
      <c r="AM203" s="9"/>
      <c r="AN203" s="9"/>
      <c r="AO203" s="9"/>
      <c r="AP203" s="9"/>
      <c r="AQ203" s="49">
        <f>100*AQ198/AQ195</f>
        <v>126.7842659722112</v>
      </c>
      <c r="AR203" s="9"/>
      <c r="AS203" s="9"/>
      <c r="AT203" s="9"/>
      <c r="AU203" s="9"/>
      <c r="AV203" s="49">
        <f>100*AV198/AV195</f>
        <v>146.73223932391434</v>
      </c>
      <c r="AW203" s="9"/>
      <c r="AX203" s="9"/>
      <c r="AY203" s="9"/>
      <c r="AZ203" s="9"/>
      <c r="BA203" s="49">
        <f>100*BA198/BA195</f>
        <v>136.56419589421142</v>
      </c>
      <c r="BB203" s="9"/>
      <c r="BC203" s="9"/>
      <c r="BD203" s="9"/>
      <c r="BE203" s="9"/>
      <c r="BF203" s="9"/>
      <c r="BH203" s="6"/>
      <c r="BI203" s="6"/>
      <c r="BJ203" s="13"/>
      <c r="BK203" s="13"/>
      <c r="BL203" s="6"/>
      <c r="BM203" s="6"/>
      <c r="BN203" s="6"/>
      <c r="BO203" s="6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  <c r="EC203" s="15"/>
      <c r="ED203" s="15"/>
      <c r="EE203" s="15"/>
    </row>
    <row r="204" spans="1:136" s="8" customFormat="1">
      <c r="A204" s="5"/>
      <c r="B204" s="16"/>
      <c r="C204" s="3"/>
      <c r="D204" s="5"/>
      <c r="E204" s="5"/>
      <c r="F204" s="16"/>
      <c r="G204" s="3"/>
      <c r="I204" s="3"/>
      <c r="J204" s="3"/>
      <c r="L204" s="5"/>
      <c r="M204" s="9"/>
      <c r="N204" s="9"/>
      <c r="O204" s="9"/>
      <c r="R204" s="9"/>
      <c r="S204" s="9"/>
      <c r="T204" s="9"/>
      <c r="U204" s="10"/>
      <c r="V204" s="10"/>
      <c r="W204" s="9"/>
      <c r="Z204" s="52"/>
      <c r="AD204" s="5"/>
      <c r="AE204" s="5"/>
      <c r="AF204" s="5"/>
      <c r="AG204" s="23"/>
      <c r="AI204" s="16" t="s">
        <v>31</v>
      </c>
      <c r="AJ204" s="49"/>
      <c r="AK204" s="49"/>
      <c r="AL204" s="49">
        <f>100*AL199/AL195</f>
        <v>34.810405695049425</v>
      </c>
      <c r="AM204" s="9"/>
      <c r="AN204" s="9"/>
      <c r="AO204" s="9"/>
      <c r="AP204" s="9"/>
      <c r="AQ204" s="49">
        <f>100*AQ199/AQ195</f>
        <v>73.215734027788784</v>
      </c>
      <c r="AR204" s="9"/>
      <c r="AS204" s="9"/>
      <c r="AT204" s="9"/>
      <c r="AU204" s="9"/>
      <c r="AV204" s="49">
        <f>100*AV199/AV195</f>
        <v>53.267760676085651</v>
      </c>
      <c r="AW204" s="9"/>
      <c r="AX204" s="9"/>
      <c r="AY204" s="9"/>
      <c r="AZ204" s="9"/>
      <c r="BA204" s="49">
        <f>100*BA199/BA195</f>
        <v>63.435804105788577</v>
      </c>
      <c r="BB204" s="9"/>
      <c r="BC204" s="9"/>
      <c r="BD204" s="9"/>
      <c r="BE204" s="9"/>
      <c r="BF204" s="9"/>
      <c r="BH204" s="6"/>
      <c r="BI204" s="6"/>
      <c r="BJ204" s="13"/>
      <c r="BK204" s="13"/>
      <c r="BL204" s="6"/>
      <c r="BM204" s="6"/>
      <c r="BN204" s="6"/>
      <c r="BO204" s="6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  <c r="EC204" s="15"/>
      <c r="ED204" s="15"/>
      <c r="EE204" s="15"/>
    </row>
    <row r="205" spans="1:136" s="8" customFormat="1">
      <c r="A205" s="5"/>
      <c r="B205" s="16"/>
      <c r="C205" s="3"/>
      <c r="D205" s="5"/>
      <c r="E205" s="5"/>
      <c r="F205" s="16"/>
      <c r="G205" s="3"/>
      <c r="I205" s="3"/>
      <c r="J205" s="3"/>
      <c r="L205" s="5"/>
      <c r="M205" s="9"/>
      <c r="N205" s="9"/>
      <c r="O205" s="9"/>
      <c r="R205" s="9"/>
      <c r="S205" s="9"/>
      <c r="T205" s="9"/>
      <c r="U205" s="10"/>
      <c r="V205" s="10"/>
      <c r="W205" s="9"/>
      <c r="Z205" s="52"/>
      <c r="AD205" s="5"/>
      <c r="AE205" s="5"/>
      <c r="AF205" s="5"/>
      <c r="AG205" s="8" t="s">
        <v>726</v>
      </c>
      <c r="AI205" s="16" t="s">
        <v>30</v>
      </c>
      <c r="AJ205" s="49"/>
      <c r="AK205" s="49"/>
      <c r="AL205" s="49">
        <f>100*AL200/AL195</f>
        <v>197.78439145742587</v>
      </c>
      <c r="AM205" s="9"/>
      <c r="AN205" s="9"/>
      <c r="AO205" s="9"/>
      <c r="AP205" s="9"/>
      <c r="AQ205" s="49">
        <f>100*AQ200/AQ195</f>
        <v>140.17639895831681</v>
      </c>
      <c r="AR205" s="9"/>
      <c r="AS205" s="9"/>
      <c r="AT205" s="9"/>
      <c r="AU205" s="9"/>
      <c r="AV205" s="49">
        <f>100*AV200/AV195</f>
        <v>170.09835898587156</v>
      </c>
      <c r="AW205" s="9"/>
      <c r="AX205" s="9"/>
      <c r="AY205" s="9"/>
      <c r="AZ205" s="9"/>
      <c r="BA205" s="49">
        <f>100*BA200/BA195</f>
        <v>154.84629384131713</v>
      </c>
      <c r="BB205" s="9"/>
      <c r="BC205" s="9"/>
      <c r="BD205" s="9"/>
      <c r="BE205" s="9"/>
      <c r="BF205" s="9"/>
      <c r="BH205" s="6"/>
      <c r="BI205" s="6"/>
      <c r="BJ205" s="13"/>
      <c r="BK205" s="13"/>
      <c r="BL205" s="6"/>
      <c r="BM205" s="6"/>
      <c r="BN205" s="6"/>
      <c r="BO205" s="6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</row>
    <row r="206" spans="1:136" s="8" customFormat="1">
      <c r="A206" s="5"/>
      <c r="B206" s="16"/>
      <c r="C206" s="3"/>
      <c r="D206" s="5"/>
      <c r="E206" s="5"/>
      <c r="F206" s="16"/>
      <c r="G206" s="3"/>
      <c r="I206" s="3"/>
      <c r="J206" s="3"/>
      <c r="L206" s="5"/>
      <c r="M206" s="9"/>
      <c r="N206" s="9"/>
      <c r="O206" s="9"/>
      <c r="R206" s="9"/>
      <c r="S206" s="9"/>
      <c r="T206" s="9"/>
      <c r="U206" s="10"/>
      <c r="V206" s="10"/>
      <c r="W206" s="9"/>
      <c r="Z206" s="52"/>
      <c r="AD206" s="5"/>
      <c r="AE206" s="5"/>
      <c r="AF206" s="5"/>
      <c r="AI206" s="16" t="s">
        <v>32</v>
      </c>
      <c r="AJ206" s="49"/>
      <c r="AK206" s="49"/>
      <c r="AL206" s="49">
        <f>100*AL201/AL195</f>
        <v>2.2156085425741385</v>
      </c>
      <c r="AM206" s="9"/>
      <c r="AN206" s="9"/>
      <c r="AO206" s="9"/>
      <c r="AP206" s="9"/>
      <c r="AQ206" s="49">
        <f>100*AQ201/AQ195</f>
        <v>59.823601041683197</v>
      </c>
      <c r="AR206" s="9"/>
      <c r="AS206" s="9"/>
      <c r="AT206" s="9"/>
      <c r="AU206" s="9"/>
      <c r="AV206" s="49">
        <f>100*AV201/AV195</f>
        <v>29.901641014128469</v>
      </c>
      <c r="AW206" s="9"/>
      <c r="AX206" s="9"/>
      <c r="AY206" s="9"/>
      <c r="AZ206" s="9"/>
      <c r="BA206" s="49">
        <f>100*BA201/BA195</f>
        <v>45.153706158682866</v>
      </c>
      <c r="BB206" s="9"/>
      <c r="BC206" s="9"/>
      <c r="BD206" s="9"/>
      <c r="BE206" s="9"/>
      <c r="BF206" s="9"/>
      <c r="BH206" s="6"/>
      <c r="BI206" s="6"/>
      <c r="BJ206" s="13"/>
      <c r="BK206" s="13"/>
      <c r="BL206" s="6"/>
      <c r="BM206" s="6"/>
      <c r="BN206" s="6"/>
      <c r="BO206" s="6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  <c r="EC206" s="15"/>
      <c r="ED206" s="15"/>
      <c r="EE206" s="15"/>
    </row>
    <row r="207" spans="1:136" s="8" customFormat="1">
      <c r="A207" s="5"/>
      <c r="B207" s="16"/>
      <c r="C207" s="3"/>
      <c r="D207" s="5"/>
      <c r="E207" s="5"/>
      <c r="F207" s="16"/>
      <c r="G207" s="3"/>
      <c r="I207" s="3"/>
      <c r="J207" s="3"/>
      <c r="L207" s="5"/>
      <c r="M207" s="9"/>
      <c r="N207" s="9"/>
      <c r="O207" s="9"/>
      <c r="R207" s="9"/>
      <c r="S207" s="9"/>
      <c r="T207" s="9"/>
      <c r="U207" s="10"/>
      <c r="V207" s="10"/>
      <c r="W207" s="9"/>
      <c r="Z207" s="52"/>
      <c r="AD207" s="5"/>
      <c r="AE207" s="5"/>
      <c r="AF207" s="5"/>
      <c r="AG207" s="5"/>
      <c r="AH207" s="5"/>
      <c r="AI207" s="16"/>
      <c r="AJ207" s="49"/>
      <c r="AK207" s="49"/>
      <c r="AL207" s="49"/>
      <c r="AM207" s="9"/>
      <c r="AN207" s="9"/>
      <c r="AO207" s="9"/>
      <c r="AP207" s="9"/>
      <c r="AQ207" s="49"/>
      <c r="AR207" s="9"/>
      <c r="AS207" s="9"/>
      <c r="AT207" s="9"/>
      <c r="AU207" s="9"/>
      <c r="AV207" s="49"/>
      <c r="AW207" s="9"/>
      <c r="AX207" s="9"/>
      <c r="AY207" s="9"/>
      <c r="AZ207" s="9"/>
      <c r="BA207" s="49"/>
      <c r="BB207" s="9"/>
      <c r="BC207" s="9"/>
      <c r="BD207" s="9"/>
      <c r="BE207" s="9"/>
      <c r="BF207" s="9"/>
      <c r="BH207" s="6"/>
      <c r="BI207" s="6"/>
      <c r="BJ207" s="13"/>
      <c r="BK207" s="13"/>
      <c r="BL207" s="6"/>
      <c r="BM207" s="6"/>
      <c r="BN207" s="6"/>
      <c r="BO207" s="6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</row>
    <row r="208" spans="1:136" s="8" customFormat="1">
      <c r="A208" s="11" t="s">
        <v>679</v>
      </c>
      <c r="B208" s="11"/>
      <c r="C208" s="3"/>
      <c r="D208" s="5"/>
      <c r="E208" s="5"/>
      <c r="F208" s="3"/>
      <c r="G208" s="3"/>
      <c r="H208" s="3"/>
      <c r="I208" s="3"/>
      <c r="J208" s="3"/>
      <c r="K208" s="3"/>
      <c r="L208" s="5"/>
      <c r="M208" s="5"/>
      <c r="N208" s="6"/>
      <c r="O208" s="7"/>
      <c r="P208" s="16"/>
      <c r="R208" s="9"/>
      <c r="S208" s="9"/>
      <c r="T208" s="9"/>
      <c r="U208" s="10"/>
      <c r="V208" s="10"/>
      <c r="W208" s="9"/>
      <c r="Y208" s="17"/>
      <c r="Z208" s="52"/>
      <c r="AA208" s="11"/>
      <c r="AB208" s="11"/>
      <c r="AD208" s="11"/>
      <c r="AE208" s="11"/>
      <c r="AF208" s="11"/>
      <c r="AG208" s="11" t="s">
        <v>679</v>
      </c>
      <c r="AH208" s="11"/>
      <c r="AI208" s="11"/>
      <c r="AJ208" s="63"/>
      <c r="AK208" s="63"/>
      <c r="AL208" s="63">
        <f>100*AL196/AL195</f>
        <v>32.594797152475287</v>
      </c>
      <c r="AM208" s="11"/>
      <c r="AN208" s="11"/>
      <c r="AO208" s="11"/>
      <c r="AP208" s="11"/>
      <c r="AQ208" s="63">
        <f>100*AQ196/AQ195</f>
        <v>13.392132986105603</v>
      </c>
      <c r="AR208" s="11"/>
      <c r="AS208" s="11"/>
      <c r="AT208" s="11"/>
      <c r="AU208" s="11"/>
      <c r="AV208" s="63">
        <f>100*AV196/AV195</f>
        <v>23.366119661957175</v>
      </c>
      <c r="AW208" s="11"/>
      <c r="AX208" s="11"/>
      <c r="AY208" s="11"/>
      <c r="AZ208" s="11"/>
      <c r="BA208" s="63">
        <f>100*BA196/BA195</f>
        <v>18.282097947105711</v>
      </c>
      <c r="BB208" s="11"/>
      <c r="BC208" s="11"/>
      <c r="BD208" s="11"/>
      <c r="BE208" s="11"/>
      <c r="BF208" s="11"/>
      <c r="BH208" s="6"/>
      <c r="BI208" s="6"/>
      <c r="BJ208" s="13"/>
      <c r="BK208" s="13"/>
      <c r="BL208" s="6"/>
      <c r="BM208" s="6"/>
      <c r="BN208" s="6"/>
      <c r="BO208" s="6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  <c r="EC208" s="15"/>
      <c r="ED208" s="15"/>
      <c r="EE208" s="15"/>
    </row>
    <row r="209" spans="1:135" s="8" customFormat="1">
      <c r="A209" s="3"/>
      <c r="B209" s="14"/>
      <c r="C209" s="3"/>
      <c r="D209" s="5"/>
      <c r="E209" s="5"/>
      <c r="F209" s="3"/>
      <c r="G209" s="3"/>
      <c r="H209" s="3"/>
      <c r="I209" s="3"/>
      <c r="J209" s="3"/>
      <c r="K209" s="3"/>
      <c r="L209" s="5"/>
      <c r="M209" s="5"/>
      <c r="N209" s="6"/>
      <c r="O209" s="7"/>
      <c r="P209" s="7"/>
      <c r="R209" s="9"/>
      <c r="S209" s="9"/>
      <c r="T209" s="9"/>
      <c r="U209" s="10"/>
      <c r="V209" s="10"/>
      <c r="Y209" s="17"/>
      <c r="Z209" s="52"/>
      <c r="AA209" s="11"/>
      <c r="AB209" s="11"/>
      <c r="AC209" s="11"/>
      <c r="AD209" s="11"/>
      <c r="AE209" s="11"/>
      <c r="AF209" s="11"/>
      <c r="AG209" s="11" t="s">
        <v>724</v>
      </c>
      <c r="AH209" s="11"/>
      <c r="AI209" s="11"/>
      <c r="AJ209" s="63"/>
      <c r="AK209" s="63"/>
      <c r="AL209" s="63">
        <f>AL208*3</f>
        <v>97.784391457425869</v>
      </c>
      <c r="AM209" s="11"/>
      <c r="AN209" s="11"/>
      <c r="AO209" s="11"/>
      <c r="AP209" s="11"/>
      <c r="AQ209" s="63">
        <f>AQ208*3</f>
        <v>40.17639895831681</v>
      </c>
      <c r="AR209" s="11"/>
      <c r="AS209" s="11"/>
      <c r="AT209" s="11"/>
      <c r="AU209" s="11"/>
      <c r="AV209" s="63">
        <f>AV208*3</f>
        <v>70.098358985871528</v>
      </c>
      <c r="AW209" s="11"/>
      <c r="AX209" s="11"/>
      <c r="AY209" s="11"/>
      <c r="AZ209" s="11"/>
      <c r="BA209" s="63">
        <f>BA208*3</f>
        <v>54.846293841317134</v>
      </c>
      <c r="BB209" s="11"/>
      <c r="BC209" s="11"/>
      <c r="BD209" s="11"/>
      <c r="BE209" s="11"/>
      <c r="BF209" s="11"/>
      <c r="BH209" s="6"/>
      <c r="BI209" s="6"/>
      <c r="BJ209" s="6"/>
      <c r="BK209" s="6"/>
      <c r="BL209" s="6"/>
      <c r="BM209" s="6"/>
      <c r="BN209" s="6"/>
      <c r="BO209" s="6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  <c r="EC209" s="15"/>
      <c r="ED209" s="15"/>
      <c r="EE209" s="15"/>
    </row>
    <row r="210" spans="1:135" s="8" customFormat="1">
      <c r="A210" s="3"/>
      <c r="B210" s="4"/>
      <c r="C210" s="3"/>
      <c r="D210" s="5"/>
      <c r="E210" s="5"/>
      <c r="F210" s="3"/>
      <c r="G210" s="3"/>
      <c r="H210" s="3"/>
      <c r="I210" s="3"/>
      <c r="J210" s="3"/>
      <c r="K210" s="3"/>
      <c r="L210" s="5"/>
      <c r="M210" s="5"/>
      <c r="N210" s="6"/>
      <c r="O210" s="7"/>
      <c r="P210" s="7"/>
      <c r="R210" s="9"/>
      <c r="S210" s="9"/>
      <c r="T210" s="9"/>
      <c r="U210" s="10"/>
      <c r="V210" s="10"/>
      <c r="Y210" s="17"/>
      <c r="Z210" s="52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H210" s="6"/>
      <c r="BI210" s="6"/>
      <c r="BJ210" s="6"/>
      <c r="BK210" s="6"/>
      <c r="BL210" s="6"/>
      <c r="BM210" s="6"/>
      <c r="BN210" s="6"/>
      <c r="BO210" s="6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  <c r="EC210" s="15"/>
      <c r="ED210" s="15"/>
      <c r="EE210" s="15"/>
    </row>
    <row r="211" spans="1:135" s="8" customFormat="1">
      <c r="A211" s="3"/>
      <c r="B211" s="4"/>
      <c r="C211" s="3"/>
      <c r="D211" s="5"/>
      <c r="E211" s="5"/>
      <c r="F211" s="3"/>
      <c r="G211" s="3"/>
      <c r="H211" s="3"/>
      <c r="I211" s="3"/>
      <c r="J211" s="3"/>
      <c r="K211" s="3"/>
      <c r="L211" s="5"/>
      <c r="M211" s="5"/>
      <c r="N211" s="6"/>
      <c r="O211" s="7"/>
      <c r="P211" s="7"/>
      <c r="R211" s="9"/>
      <c r="S211" s="9"/>
      <c r="T211" s="9"/>
      <c r="U211" s="10"/>
      <c r="V211" s="10"/>
      <c r="Y211" s="17"/>
      <c r="Z211" s="52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H211" s="6"/>
      <c r="BI211" s="6"/>
      <c r="BJ211" s="6"/>
      <c r="BK211" s="6"/>
      <c r="BL211" s="6"/>
      <c r="BM211" s="6"/>
      <c r="BN211" s="6"/>
      <c r="BO211" s="6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  <c r="EC211" s="15"/>
      <c r="ED211" s="15"/>
      <c r="EE211" s="15"/>
    </row>
    <row r="212" spans="1:135" s="8" customFormat="1">
      <c r="A212" s="3"/>
      <c r="B212" s="4"/>
      <c r="C212" s="3"/>
      <c r="D212" s="5"/>
      <c r="E212" s="5"/>
      <c r="F212" s="3"/>
      <c r="G212" s="3"/>
      <c r="H212" s="3"/>
      <c r="I212" s="3"/>
      <c r="J212" s="3"/>
      <c r="K212" s="3"/>
      <c r="L212" s="5"/>
      <c r="M212" s="5"/>
      <c r="N212" s="6"/>
      <c r="O212" s="7"/>
      <c r="P212" s="7"/>
      <c r="R212" s="9"/>
      <c r="S212" s="9"/>
      <c r="T212" s="9"/>
      <c r="U212" s="10"/>
      <c r="V212" s="10"/>
      <c r="Y212" s="17"/>
      <c r="Z212" s="52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H212" s="6"/>
      <c r="BI212" s="6"/>
      <c r="BJ212" s="6"/>
      <c r="BK212" s="6"/>
      <c r="BL212" s="6"/>
      <c r="BM212" s="6"/>
      <c r="BN212" s="6"/>
      <c r="BO212" s="6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  <c r="EC212" s="15"/>
      <c r="ED212" s="15"/>
      <c r="EE212" s="15"/>
    </row>
    <row r="213" spans="1:135" s="8" customFormat="1">
      <c r="A213" s="3"/>
      <c r="B213" s="4"/>
      <c r="C213" s="3"/>
      <c r="D213" s="5"/>
      <c r="E213" s="5"/>
      <c r="F213" s="3"/>
      <c r="G213" s="3"/>
      <c r="H213" s="3"/>
      <c r="I213" s="3"/>
      <c r="J213" s="3"/>
      <c r="K213" s="3"/>
      <c r="L213" s="5"/>
      <c r="M213" s="5"/>
      <c r="N213" s="6"/>
      <c r="O213" s="7"/>
      <c r="P213" s="7"/>
      <c r="R213" s="9"/>
      <c r="S213" s="9"/>
      <c r="T213" s="9"/>
      <c r="U213" s="10"/>
      <c r="V213" s="10"/>
      <c r="Y213" s="17"/>
      <c r="Z213" s="52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H213" s="6"/>
      <c r="BI213" s="6"/>
      <c r="BJ213" s="6"/>
      <c r="BK213" s="6"/>
      <c r="BL213" s="6"/>
      <c r="BM213" s="6"/>
      <c r="BN213" s="6"/>
      <c r="BO213" s="6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</row>
    <row r="214" spans="1:135" s="8" customFormat="1">
      <c r="A214" s="3"/>
      <c r="B214" s="4"/>
      <c r="C214" s="3"/>
      <c r="D214" s="5"/>
      <c r="E214" s="5"/>
      <c r="F214" s="3"/>
      <c r="G214" s="3"/>
      <c r="H214" s="3"/>
      <c r="I214" s="3"/>
      <c r="J214" s="3"/>
      <c r="K214" s="3"/>
      <c r="L214" s="5"/>
      <c r="M214" s="5"/>
      <c r="N214" s="6"/>
      <c r="O214" s="7"/>
      <c r="P214" s="7"/>
      <c r="R214" s="9"/>
      <c r="S214" s="9"/>
      <c r="T214" s="9"/>
      <c r="U214" s="10"/>
      <c r="V214" s="10"/>
      <c r="Y214" s="17"/>
      <c r="Z214" s="52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H214" s="6"/>
      <c r="BI214" s="6"/>
      <c r="BJ214" s="6"/>
      <c r="BK214" s="6"/>
      <c r="BL214" s="6"/>
      <c r="BM214" s="6"/>
      <c r="BN214" s="6"/>
      <c r="BO214" s="6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  <c r="EC214" s="15"/>
      <c r="ED214" s="15"/>
      <c r="EE214" s="15"/>
    </row>
    <row r="215" spans="1:135" s="8" customFormat="1">
      <c r="A215" s="3"/>
      <c r="B215" s="4"/>
      <c r="C215" s="3"/>
      <c r="D215" s="5"/>
      <c r="E215" s="5"/>
      <c r="F215" s="3"/>
      <c r="G215" s="3"/>
      <c r="H215" s="3"/>
      <c r="I215" s="3"/>
      <c r="J215" s="3"/>
      <c r="K215" s="3"/>
      <c r="L215" s="5"/>
      <c r="M215" s="5"/>
      <c r="N215" s="6"/>
      <c r="O215" s="7"/>
      <c r="P215" s="7"/>
      <c r="R215" s="9"/>
      <c r="S215" s="9"/>
      <c r="T215" s="9"/>
      <c r="U215" s="10"/>
      <c r="V215" s="10"/>
      <c r="Y215" s="17"/>
      <c r="Z215" s="52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H215" s="6"/>
      <c r="BI215" s="6"/>
      <c r="BJ215" s="6"/>
      <c r="BK215" s="6"/>
      <c r="BL215" s="6"/>
      <c r="BM215" s="6"/>
      <c r="BN215" s="6"/>
      <c r="BO215" s="6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</row>
    <row r="216" spans="1:135" s="8" customFormat="1">
      <c r="A216" s="3"/>
      <c r="B216" s="4"/>
      <c r="C216" s="3"/>
      <c r="D216" s="5"/>
      <c r="E216" s="5"/>
      <c r="F216" s="3"/>
      <c r="G216" s="3"/>
      <c r="H216" s="3"/>
      <c r="I216" s="3"/>
      <c r="J216" s="3"/>
      <c r="K216" s="3"/>
      <c r="L216" s="5"/>
      <c r="M216" s="5"/>
      <c r="N216" s="6"/>
      <c r="O216" s="7"/>
      <c r="P216" s="7"/>
      <c r="R216" s="9"/>
      <c r="S216" s="9"/>
      <c r="T216" s="9"/>
      <c r="U216" s="10"/>
      <c r="V216" s="10"/>
      <c r="Y216" s="17"/>
      <c r="Z216" s="52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H216" s="6"/>
      <c r="BI216" s="6"/>
      <c r="BJ216" s="6"/>
      <c r="BK216" s="6"/>
      <c r="BL216" s="6"/>
      <c r="BM216" s="6"/>
      <c r="BN216" s="6"/>
      <c r="BO216" s="6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</row>
    <row r="217" spans="1:135" s="8" customFormat="1">
      <c r="A217" s="3"/>
      <c r="B217" s="4"/>
      <c r="C217" s="3"/>
      <c r="D217" s="5"/>
      <c r="E217" s="5"/>
      <c r="F217" s="3"/>
      <c r="G217" s="3"/>
      <c r="H217" s="3"/>
      <c r="I217" s="3"/>
      <c r="J217" s="3"/>
      <c r="K217" s="3"/>
      <c r="L217" s="5"/>
      <c r="M217" s="5"/>
      <c r="N217" s="6"/>
      <c r="O217" s="7"/>
      <c r="P217" s="7"/>
      <c r="R217" s="9"/>
      <c r="S217" s="9"/>
      <c r="T217" s="9"/>
      <c r="U217" s="10"/>
      <c r="V217" s="10"/>
      <c r="Y217" s="17"/>
      <c r="Z217" s="52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H217" s="6"/>
      <c r="BI217" s="6"/>
      <c r="BJ217" s="6"/>
      <c r="BK217" s="6"/>
      <c r="BL217" s="6"/>
      <c r="BM217" s="6"/>
      <c r="BN217" s="6"/>
      <c r="BO217" s="6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  <c r="EC217" s="15"/>
      <c r="ED217" s="15"/>
      <c r="EE217" s="15"/>
    </row>
    <row r="218" spans="1:135" s="8" customFormat="1">
      <c r="A218" s="3"/>
      <c r="B218" s="4"/>
      <c r="C218" s="3"/>
      <c r="D218" s="5"/>
      <c r="E218" s="5"/>
      <c r="F218" s="3"/>
      <c r="G218" s="3"/>
      <c r="H218" s="3"/>
      <c r="I218" s="3"/>
      <c r="J218" s="3"/>
      <c r="K218" s="3"/>
      <c r="L218" s="5"/>
      <c r="M218" s="5"/>
      <c r="N218" s="6"/>
      <c r="O218" s="7"/>
      <c r="P218" s="7"/>
      <c r="R218" s="9"/>
      <c r="S218" s="9"/>
      <c r="T218" s="9"/>
      <c r="U218" s="10"/>
      <c r="V218" s="10"/>
      <c r="Y218" s="17"/>
      <c r="Z218" s="52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H218" s="6"/>
      <c r="BI218" s="6"/>
      <c r="BJ218" s="6"/>
      <c r="BK218" s="6"/>
      <c r="BL218" s="6"/>
      <c r="BM218" s="6"/>
      <c r="BN218" s="6"/>
      <c r="BO218" s="6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  <c r="EC218" s="15"/>
      <c r="ED218" s="15"/>
      <c r="EE218" s="15"/>
    </row>
    <row r="219" spans="1:135" s="8" customFormat="1">
      <c r="A219" s="3"/>
      <c r="B219" s="4"/>
      <c r="C219" s="3"/>
      <c r="D219" s="5"/>
      <c r="E219" s="5"/>
      <c r="F219" s="3"/>
      <c r="G219" s="3"/>
      <c r="H219" s="3"/>
      <c r="I219" s="3"/>
      <c r="J219" s="3"/>
      <c r="K219" s="3"/>
      <c r="L219" s="5"/>
      <c r="M219" s="5"/>
      <c r="N219" s="6"/>
      <c r="O219" s="7"/>
      <c r="P219" s="7"/>
      <c r="R219" s="9"/>
      <c r="S219" s="9"/>
      <c r="T219" s="9"/>
      <c r="U219" s="10"/>
      <c r="V219" s="10"/>
      <c r="Y219" s="17"/>
      <c r="Z219" s="52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H219" s="6"/>
      <c r="BI219" s="6"/>
      <c r="BJ219" s="6"/>
      <c r="BK219" s="6"/>
      <c r="BL219" s="6"/>
      <c r="BM219" s="6"/>
      <c r="BN219" s="6"/>
      <c r="BO219" s="6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  <c r="EC219" s="15"/>
      <c r="ED219" s="15"/>
      <c r="EE219" s="15"/>
    </row>
    <row r="220" spans="1:135" s="8" customFormat="1">
      <c r="A220" s="3"/>
      <c r="B220" s="4"/>
      <c r="C220" s="3"/>
      <c r="D220" s="5"/>
      <c r="E220" s="5"/>
      <c r="F220" s="3"/>
      <c r="G220" s="3"/>
      <c r="H220" s="3"/>
      <c r="I220" s="3"/>
      <c r="J220" s="3"/>
      <c r="K220" s="3"/>
      <c r="L220" s="5"/>
      <c r="M220" s="5"/>
      <c r="N220" s="6"/>
      <c r="O220" s="7"/>
      <c r="P220" s="7"/>
      <c r="R220" s="9"/>
      <c r="S220" s="9"/>
      <c r="T220" s="9"/>
      <c r="U220" s="10"/>
      <c r="V220" s="10"/>
      <c r="Y220" s="17"/>
      <c r="Z220" s="52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H220" s="6"/>
      <c r="BI220" s="6"/>
      <c r="BJ220" s="6"/>
      <c r="BK220" s="6"/>
      <c r="BL220" s="6"/>
      <c r="BM220" s="6"/>
      <c r="BN220" s="6"/>
      <c r="BO220" s="6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  <c r="EC220" s="15"/>
      <c r="ED220" s="15"/>
      <c r="EE220" s="15"/>
    </row>
    <row r="221" spans="1:135" s="8" customFormat="1">
      <c r="A221" s="3"/>
      <c r="B221" s="4"/>
      <c r="C221" s="3"/>
      <c r="D221" s="5"/>
      <c r="E221" s="5"/>
      <c r="F221" s="3"/>
      <c r="G221" s="3"/>
      <c r="H221" s="3"/>
      <c r="I221" s="3"/>
      <c r="J221" s="3"/>
      <c r="K221" s="3"/>
      <c r="L221" s="5"/>
      <c r="M221" s="5"/>
      <c r="N221" s="6"/>
      <c r="O221" s="7"/>
      <c r="P221" s="7"/>
      <c r="R221" s="9"/>
      <c r="S221" s="9"/>
      <c r="T221" s="9"/>
      <c r="U221" s="10"/>
      <c r="V221" s="10"/>
      <c r="Y221" s="11"/>
      <c r="Z221" s="52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H221" s="6"/>
      <c r="BI221" s="6"/>
      <c r="BJ221" s="6"/>
      <c r="BK221" s="6"/>
      <c r="BL221" s="6"/>
      <c r="BM221" s="6"/>
      <c r="BN221" s="6"/>
      <c r="BO221" s="6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  <c r="EC221" s="15"/>
      <c r="ED221" s="15"/>
      <c r="EE221" s="15"/>
    </row>
    <row r="222" spans="1:135" s="8" customFormat="1">
      <c r="A222" s="3"/>
      <c r="B222" s="4"/>
      <c r="C222" s="3"/>
      <c r="D222" s="5"/>
      <c r="E222" s="5"/>
      <c r="F222" s="3"/>
      <c r="G222" s="3"/>
      <c r="H222" s="3"/>
      <c r="I222" s="3"/>
      <c r="J222" s="3"/>
      <c r="K222" s="3"/>
      <c r="L222" s="5"/>
      <c r="M222" s="5"/>
      <c r="N222" s="6"/>
      <c r="O222" s="7"/>
      <c r="P222" s="7"/>
      <c r="R222" s="9"/>
      <c r="S222" s="9"/>
      <c r="T222" s="9"/>
      <c r="U222" s="10"/>
      <c r="V222" s="10"/>
      <c r="Y222" s="11"/>
      <c r="Z222" s="52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H222" s="6"/>
      <c r="BI222" s="6"/>
      <c r="BJ222" s="6"/>
      <c r="BK222" s="6"/>
      <c r="BL222" s="6"/>
      <c r="BM222" s="6"/>
      <c r="BN222" s="6"/>
      <c r="BO222" s="6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  <c r="EC222" s="15"/>
      <c r="ED222" s="15"/>
      <c r="EE222" s="15"/>
    </row>
    <row r="223" spans="1:135" s="8" customFormat="1">
      <c r="A223" s="3"/>
      <c r="B223" s="4"/>
      <c r="C223" s="3"/>
      <c r="D223" s="5"/>
      <c r="E223" s="5"/>
      <c r="F223" s="3"/>
      <c r="G223" s="3"/>
      <c r="H223" s="3"/>
      <c r="I223" s="3"/>
      <c r="J223" s="3"/>
      <c r="K223" s="3"/>
      <c r="L223" s="5"/>
      <c r="M223" s="5"/>
      <c r="N223" s="6"/>
      <c r="O223" s="7"/>
      <c r="P223" s="7"/>
      <c r="R223" s="9"/>
      <c r="S223" s="9"/>
      <c r="T223" s="9"/>
      <c r="U223" s="10"/>
      <c r="V223" s="10"/>
      <c r="Y223" s="11"/>
      <c r="Z223" s="52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H223" s="6"/>
      <c r="BI223" s="6"/>
      <c r="BJ223" s="6"/>
      <c r="BK223" s="6"/>
      <c r="BL223" s="6"/>
      <c r="BM223" s="6"/>
      <c r="BN223" s="6"/>
      <c r="BO223" s="6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  <c r="EC223" s="15"/>
      <c r="ED223" s="15"/>
      <c r="EE223" s="15"/>
    </row>
    <row r="224" spans="1:135">
      <c r="A224" s="3"/>
      <c r="B224" s="4"/>
      <c r="C224" s="3"/>
      <c r="D224" s="5"/>
      <c r="E224" s="5"/>
      <c r="F224" s="3"/>
      <c r="G224" s="3"/>
      <c r="H224" s="3"/>
      <c r="I224" s="3"/>
      <c r="J224" s="3"/>
      <c r="K224" s="3"/>
      <c r="L224" s="5"/>
      <c r="M224" s="5"/>
      <c r="O224" s="7"/>
      <c r="P224" s="7"/>
      <c r="R224" s="9"/>
      <c r="S224" s="9"/>
      <c r="T224" s="9"/>
      <c r="U224" s="10"/>
      <c r="V224" s="10"/>
    </row>
    <row r="228" spans="1:136" s="8" customFormat="1">
      <c r="A228" s="6"/>
      <c r="B228" s="14"/>
      <c r="C228" s="6"/>
      <c r="D228" s="6"/>
      <c r="E228" s="6"/>
      <c r="F228" s="6"/>
      <c r="G228" s="6"/>
      <c r="H228" s="6"/>
      <c r="I228" s="6"/>
      <c r="J228" s="6"/>
      <c r="K228" s="6"/>
      <c r="L228" s="18"/>
      <c r="M228" s="18"/>
      <c r="N228" s="6"/>
      <c r="Y228" s="11"/>
      <c r="Z228" s="52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H228" s="6"/>
      <c r="BI228" s="6"/>
      <c r="BJ228" s="6"/>
      <c r="BK228" s="6"/>
      <c r="BL228" s="6"/>
      <c r="BM228" s="6"/>
      <c r="BN228" s="6"/>
      <c r="BO228" s="6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  <c r="EC228" s="15"/>
      <c r="ED228" s="15"/>
      <c r="EE228" s="15"/>
      <c r="EF228" s="15"/>
    </row>
    <row r="229" spans="1:136" s="8" customForma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53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H229" s="6"/>
      <c r="BI229" s="6"/>
      <c r="BJ229" s="6"/>
      <c r="BK229" s="6"/>
      <c r="BL229" s="6"/>
      <c r="BM229" s="6"/>
      <c r="BN229" s="6"/>
      <c r="BO229" s="6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</row>
    <row r="230" spans="1:136" s="8" customForma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53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H230" s="6"/>
      <c r="BI230" s="6"/>
      <c r="BJ230" s="6"/>
      <c r="BK230" s="6"/>
      <c r="BL230" s="6"/>
      <c r="BM230" s="6"/>
      <c r="BN230" s="6"/>
      <c r="BO230" s="6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  <c r="EC230" s="15"/>
      <c r="ED230" s="15"/>
      <c r="EE230" s="15"/>
      <c r="EF230" s="15"/>
    </row>
    <row r="231" spans="1:136" s="8" customForma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53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H231" s="6"/>
      <c r="BI231" s="6"/>
      <c r="BJ231" s="6"/>
      <c r="BK231" s="6"/>
      <c r="BL231" s="6"/>
      <c r="BM231" s="6"/>
      <c r="BN231" s="6"/>
      <c r="BO231" s="6"/>
      <c r="BP231" s="15"/>
      <c r="BQ231" s="15"/>
      <c r="BR231" s="15"/>
      <c r="BS231" s="15"/>
      <c r="BT231" s="15"/>
      <c r="BU231" s="15"/>
      <c r="BV231" s="15"/>
      <c r="BW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</row>
    <row r="232" spans="1:136" s="8" customFormat="1" ht="13">
      <c r="Z232" s="52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  <c r="EC232" s="15"/>
      <c r="ED232" s="15"/>
      <c r="EE232" s="15"/>
      <c r="EF232" s="15"/>
    </row>
    <row r="233" spans="1:136" s="8" customFormat="1" ht="13">
      <c r="Z233" s="52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  <c r="EC233" s="15"/>
      <c r="ED233" s="15"/>
      <c r="EE233" s="15"/>
      <c r="EF233" s="15"/>
    </row>
    <row r="234" spans="1:136" s="8" customFormat="1" ht="13">
      <c r="Z234" s="52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  <c r="EC234" s="15"/>
      <c r="ED234" s="15"/>
      <c r="EE234" s="15"/>
      <c r="EF234" s="15"/>
    </row>
    <row r="235" spans="1:136" s="8" customFormat="1" ht="13">
      <c r="Z235" s="52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  <c r="EC235" s="15"/>
      <c r="ED235" s="15"/>
      <c r="EE235" s="15"/>
      <c r="EF235" s="15"/>
    </row>
    <row r="236" spans="1:136" s="8" customFormat="1" ht="13">
      <c r="Z236" s="52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  <c r="EC236" s="15"/>
      <c r="ED236" s="15"/>
      <c r="EE236" s="15"/>
      <c r="EF236" s="15"/>
    </row>
    <row r="237" spans="1:136" s="8" customFormat="1" ht="13">
      <c r="Z237" s="52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  <c r="EC237" s="15"/>
      <c r="ED237" s="15"/>
      <c r="EE237" s="15"/>
      <c r="EF237" s="15"/>
    </row>
    <row r="238" spans="1:136" s="8" customFormat="1" ht="13">
      <c r="Z238" s="52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  <c r="EC238" s="15"/>
      <c r="ED238" s="15"/>
      <c r="EE238" s="15"/>
      <c r="EF238" s="15"/>
    </row>
    <row r="239" spans="1:136" s="8" customFormat="1" ht="13">
      <c r="Z239" s="52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  <c r="EC239" s="15"/>
      <c r="ED239" s="15"/>
      <c r="EE239" s="15"/>
      <c r="EF239" s="15"/>
    </row>
    <row r="240" spans="1:136" s="8" customFormat="1" ht="13">
      <c r="Z240" s="52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</row>
    <row r="241" spans="1:136" s="8" customFormat="1" ht="13">
      <c r="Z241" s="52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  <c r="EC241" s="15"/>
      <c r="ED241" s="15"/>
      <c r="EE241" s="15"/>
      <c r="EF241" s="15"/>
    </row>
    <row r="242" spans="1:136" s="8" customFormat="1" ht="13">
      <c r="Z242" s="52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</row>
    <row r="243" spans="1:136" s="8" customFormat="1" ht="13">
      <c r="Z243" s="52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  <c r="EC243" s="15"/>
      <c r="ED243" s="15"/>
      <c r="EE243" s="15"/>
      <c r="EF243" s="15"/>
    </row>
    <row r="244" spans="1:136" s="8" customForma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53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H244" s="6"/>
      <c r="BI244" s="6"/>
      <c r="BJ244" s="6"/>
      <c r="BK244" s="6"/>
      <c r="BL244" s="6"/>
      <c r="BM244" s="6"/>
      <c r="BN244" s="6"/>
      <c r="BO244" s="6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  <c r="EC244" s="15"/>
      <c r="ED244" s="15"/>
      <c r="EE244" s="15"/>
      <c r="EF244" s="15"/>
    </row>
    <row r="245" spans="1:136" s="8" customForma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53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H245" s="6"/>
      <c r="BI245" s="6"/>
      <c r="BJ245" s="6"/>
      <c r="BK245" s="6"/>
      <c r="BL245" s="6"/>
      <c r="BM245" s="6"/>
      <c r="BN245" s="6"/>
      <c r="BO245" s="6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  <c r="EC245" s="15"/>
      <c r="ED245" s="15"/>
      <c r="EE245" s="15"/>
      <c r="EF245" s="15"/>
    </row>
    <row r="246" spans="1:136" s="8" customForma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53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H246" s="6"/>
      <c r="BI246" s="6"/>
      <c r="BJ246" s="6"/>
      <c r="BK246" s="6"/>
      <c r="BL246" s="6"/>
      <c r="BM246" s="6"/>
      <c r="BN246" s="6"/>
      <c r="BO246" s="6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</row>
    <row r="247" spans="1:136" s="8" customForma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53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H247" s="6"/>
      <c r="BI247" s="6"/>
      <c r="BJ247" s="6"/>
      <c r="BK247" s="6"/>
      <c r="BL247" s="6"/>
      <c r="BM247" s="6"/>
      <c r="BN247" s="6"/>
      <c r="BO247" s="6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  <c r="EC247" s="15"/>
      <c r="ED247" s="15"/>
      <c r="EE247" s="15"/>
      <c r="EF247" s="15"/>
    </row>
    <row r="248" spans="1:136" s="8" customForma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53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H248" s="6"/>
      <c r="BI248" s="6"/>
      <c r="BJ248" s="6"/>
      <c r="BK248" s="6"/>
      <c r="BL248" s="6"/>
      <c r="BM248" s="6"/>
      <c r="BN248" s="6"/>
      <c r="BO248" s="6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</row>
    <row r="249" spans="1:136" s="8" customForma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53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H249" s="6"/>
      <c r="BI249" s="6"/>
      <c r="BJ249" s="6"/>
      <c r="BK249" s="6"/>
      <c r="BL249" s="6"/>
      <c r="BM249" s="6"/>
      <c r="BN249" s="6"/>
      <c r="BO249" s="6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  <c r="EC249" s="15"/>
      <c r="ED249" s="15"/>
      <c r="EE249" s="15"/>
      <c r="EF249" s="15"/>
    </row>
    <row r="250" spans="1:136" s="8" customForma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53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H250" s="6"/>
      <c r="BI250" s="6"/>
      <c r="BJ250" s="6"/>
      <c r="BK250" s="6"/>
      <c r="BL250" s="6"/>
      <c r="BM250" s="6"/>
      <c r="BN250" s="6"/>
      <c r="BO250" s="6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  <c r="EC250" s="15"/>
      <c r="ED250" s="15"/>
      <c r="EE250" s="15"/>
      <c r="EF250" s="15"/>
    </row>
    <row r="251" spans="1:136" s="8" customForma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53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H251" s="6"/>
      <c r="BI251" s="6"/>
      <c r="BJ251" s="6"/>
      <c r="BK251" s="6"/>
      <c r="BL251" s="6"/>
      <c r="BM251" s="6"/>
      <c r="BN251" s="6"/>
      <c r="BO251" s="6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</row>
    <row r="252" spans="1:136" s="8" customForma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53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H252" s="6"/>
      <c r="BI252" s="6"/>
      <c r="BJ252" s="6"/>
      <c r="BK252" s="6"/>
      <c r="BL252" s="6"/>
      <c r="BM252" s="6"/>
      <c r="BN252" s="6"/>
      <c r="BO252" s="6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</row>
    <row r="253" spans="1:136" s="8" customForma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53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H253" s="6"/>
      <c r="BI253" s="6"/>
      <c r="BJ253" s="6"/>
      <c r="BK253" s="6"/>
      <c r="BL253" s="6"/>
      <c r="BM253" s="6"/>
      <c r="BN253" s="6"/>
      <c r="BO253" s="6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  <c r="EC253" s="15"/>
      <c r="ED253" s="15"/>
      <c r="EE253" s="15"/>
      <c r="EF253" s="15"/>
    </row>
    <row r="254" spans="1:136" s="8" customForma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53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H254" s="6"/>
      <c r="BI254" s="6"/>
      <c r="BJ254" s="6"/>
      <c r="BK254" s="6"/>
      <c r="BL254" s="6"/>
      <c r="BM254" s="6"/>
      <c r="BN254" s="6"/>
      <c r="BO254" s="6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  <c r="EC254" s="15"/>
      <c r="ED254" s="15"/>
      <c r="EE254" s="15"/>
      <c r="EF254" s="15"/>
    </row>
    <row r="255" spans="1:136" s="8" customForma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53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H255" s="6"/>
      <c r="BI255" s="6"/>
      <c r="BJ255" s="6"/>
      <c r="BK255" s="6"/>
      <c r="BL255" s="6"/>
      <c r="BM255" s="6"/>
      <c r="BN255" s="6"/>
      <c r="BO255" s="6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  <c r="EC255" s="15"/>
      <c r="ED255" s="15"/>
      <c r="EE255" s="15"/>
      <c r="EF255" s="15"/>
    </row>
    <row r="256" spans="1:136" s="8" customForma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53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H256" s="6"/>
      <c r="BI256" s="6"/>
      <c r="BJ256" s="6"/>
      <c r="BK256" s="6"/>
      <c r="BL256" s="6"/>
      <c r="BM256" s="6"/>
      <c r="BN256" s="6"/>
      <c r="BO256" s="6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  <c r="EC256" s="15"/>
      <c r="ED256" s="15"/>
      <c r="EE256" s="15"/>
      <c r="EF256" s="15"/>
    </row>
    <row r="257" spans="1:136" s="8" customForma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53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H257" s="6"/>
      <c r="BI257" s="6"/>
      <c r="BJ257" s="6"/>
      <c r="BK257" s="6"/>
      <c r="BL257" s="6"/>
      <c r="BM257" s="6"/>
      <c r="BN257" s="6"/>
      <c r="BO257" s="6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  <c r="EC257" s="15"/>
      <c r="ED257" s="15"/>
      <c r="EE257" s="15"/>
      <c r="EF257" s="15"/>
    </row>
    <row r="258" spans="1:136" s="8" customForma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53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H258" s="6"/>
      <c r="BI258" s="6"/>
      <c r="BJ258" s="6"/>
      <c r="BK258" s="6"/>
      <c r="BL258" s="6"/>
      <c r="BM258" s="6"/>
      <c r="BN258" s="6"/>
      <c r="BO258" s="6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  <c r="EC258" s="15"/>
      <c r="ED258" s="15"/>
      <c r="EE258" s="15"/>
      <c r="EF258" s="15"/>
    </row>
    <row r="259" spans="1:136" s="8" customForma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53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H259" s="6"/>
      <c r="BI259" s="6"/>
      <c r="BJ259" s="6"/>
      <c r="BK259" s="6"/>
      <c r="BL259" s="6"/>
      <c r="BM259" s="6"/>
      <c r="BN259" s="6"/>
      <c r="BO259" s="6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  <c r="EC259" s="15"/>
      <c r="ED259" s="15"/>
      <c r="EE259" s="15"/>
      <c r="EF259" s="15"/>
    </row>
    <row r="260" spans="1:136" s="8" customForma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53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H260" s="6"/>
      <c r="BI260" s="6"/>
      <c r="BJ260" s="6"/>
      <c r="BK260" s="6"/>
      <c r="BL260" s="6"/>
      <c r="BM260" s="6"/>
      <c r="BN260" s="6"/>
      <c r="BO260" s="6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  <c r="EC260" s="15"/>
      <c r="ED260" s="15"/>
      <c r="EE260" s="15"/>
      <c r="EF260" s="15"/>
    </row>
    <row r="261" spans="1:136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53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</row>
  </sheetData>
  <printOptions gridLines="1"/>
  <pageMargins left="0.7" right="0.7" top="0.75" bottom="0.75" header="0.3" footer="0.3"/>
  <pageSetup scale="38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871A4-B396-4073-818F-A48EA2BD45D1}">
  <sheetPr>
    <pageSetUpPr fitToPage="1"/>
  </sheetPr>
  <dimension ref="A31:EF139"/>
  <sheetViews>
    <sheetView topLeftCell="AR34" zoomScale="85" zoomScaleNormal="85" workbookViewId="0">
      <selection activeCell="BH45" sqref="BH45:BH58"/>
    </sheetView>
  </sheetViews>
  <sheetFormatPr baseColWidth="10" defaultColWidth="8.83203125" defaultRowHeight="16"/>
  <cols>
    <col min="1" max="1" width="8.5" style="6" customWidth="1"/>
    <col min="2" max="2" width="9.33203125" style="14" customWidth="1"/>
    <col min="3" max="3" width="16.5" style="6" customWidth="1"/>
    <col min="4" max="4" width="20" style="6" customWidth="1"/>
    <col min="5" max="5" width="21.1640625" style="6" customWidth="1"/>
    <col min="6" max="6" width="6.5" style="6" customWidth="1"/>
    <col min="7" max="7" width="8.33203125" style="6" customWidth="1"/>
    <col min="8" max="8" width="6.6640625" style="6" customWidth="1"/>
    <col min="9" max="9" width="8.5" style="6" customWidth="1"/>
    <col min="10" max="10" width="9.83203125" style="6" customWidth="1"/>
    <col min="11" max="11" width="5.5" style="6" customWidth="1"/>
    <col min="12" max="12" width="13.33203125" style="18" customWidth="1"/>
    <col min="13" max="13" width="7.33203125" style="18" customWidth="1"/>
    <col min="14" max="14" width="6" style="6" customWidth="1"/>
    <col min="15" max="15" width="12" style="8" bestFit="1" customWidth="1"/>
    <col min="16" max="16" width="9.33203125" style="8" bestFit="1" customWidth="1"/>
    <col min="17" max="17" width="7.1640625" style="8" customWidth="1"/>
    <col min="18" max="20" width="9.33203125" style="8" bestFit="1" customWidth="1"/>
    <col min="21" max="21" width="9.6640625" style="8" bestFit="1" customWidth="1"/>
    <col min="22" max="22" width="10.83203125" style="8" bestFit="1" customWidth="1"/>
    <col min="23" max="23" width="9.33203125" style="8" bestFit="1" customWidth="1"/>
    <col min="24" max="24" width="11.33203125" style="8" bestFit="1" customWidth="1"/>
    <col min="25" max="25" width="20.5" style="11" customWidth="1"/>
    <col min="26" max="26" width="12" style="52" customWidth="1"/>
    <col min="27" max="58" width="12" style="11" customWidth="1"/>
    <col min="59" max="59" width="11.5" style="8" customWidth="1"/>
    <col min="60" max="61" width="8.6640625" style="6"/>
    <col min="62" max="62" width="10.1640625" style="6" customWidth="1"/>
    <col min="63" max="67" width="8.6640625" style="6"/>
    <col min="68" max="277" width="8.6640625" style="15"/>
    <col min="278" max="278" width="24.83203125" style="15" customWidth="1"/>
    <col min="279" max="279" width="13.5" style="15" customWidth="1"/>
    <col min="280" max="280" width="8.6640625" style="15"/>
    <col min="281" max="281" width="6.6640625" style="15" customWidth="1"/>
    <col min="282" max="282" width="6.5" style="15" customWidth="1"/>
    <col min="283" max="283" width="8.33203125" style="15" customWidth="1"/>
    <col min="284" max="284" width="6.6640625" style="15" customWidth="1"/>
    <col min="285" max="285" width="4.83203125" style="15" customWidth="1"/>
    <col min="286" max="287" width="5" style="15" customWidth="1"/>
    <col min="288" max="288" width="8.6640625" style="15"/>
    <col min="289" max="289" width="10.5" style="15" customWidth="1"/>
    <col min="290" max="290" width="3.83203125" style="15" customWidth="1"/>
    <col min="291" max="292" width="8.6640625" style="15"/>
    <col min="293" max="293" width="3.6640625" style="15" customWidth="1"/>
    <col min="294" max="533" width="8.6640625" style="15"/>
    <col min="534" max="534" width="24.83203125" style="15" customWidth="1"/>
    <col min="535" max="535" width="13.5" style="15" customWidth="1"/>
    <col min="536" max="536" width="8.6640625" style="15"/>
    <col min="537" max="537" width="6.6640625" style="15" customWidth="1"/>
    <col min="538" max="538" width="6.5" style="15" customWidth="1"/>
    <col min="539" max="539" width="8.33203125" style="15" customWidth="1"/>
    <col min="540" max="540" width="6.6640625" style="15" customWidth="1"/>
    <col min="541" max="541" width="4.83203125" style="15" customWidth="1"/>
    <col min="542" max="543" width="5" style="15" customWidth="1"/>
    <col min="544" max="544" width="8.6640625" style="15"/>
    <col min="545" max="545" width="10.5" style="15" customWidth="1"/>
    <col min="546" max="546" width="3.83203125" style="15" customWidth="1"/>
    <col min="547" max="548" width="8.6640625" style="15"/>
    <col min="549" max="549" width="3.6640625" style="15" customWidth="1"/>
    <col min="550" max="789" width="8.6640625" style="15"/>
    <col min="790" max="790" width="24.83203125" style="15" customWidth="1"/>
    <col min="791" max="791" width="13.5" style="15" customWidth="1"/>
    <col min="792" max="792" width="8.6640625" style="15"/>
    <col min="793" max="793" width="6.6640625" style="15" customWidth="1"/>
    <col min="794" max="794" width="6.5" style="15" customWidth="1"/>
    <col min="795" max="795" width="8.33203125" style="15" customWidth="1"/>
    <col min="796" max="796" width="6.6640625" style="15" customWidth="1"/>
    <col min="797" max="797" width="4.83203125" style="15" customWidth="1"/>
    <col min="798" max="799" width="5" style="15" customWidth="1"/>
    <col min="800" max="800" width="8.6640625" style="15"/>
    <col min="801" max="801" width="10.5" style="15" customWidth="1"/>
    <col min="802" max="802" width="3.83203125" style="15" customWidth="1"/>
    <col min="803" max="804" width="8.6640625" style="15"/>
    <col min="805" max="805" width="3.6640625" style="15" customWidth="1"/>
    <col min="806" max="1045" width="8.6640625" style="15"/>
    <col min="1046" max="1046" width="24.83203125" style="15" customWidth="1"/>
    <col min="1047" max="1047" width="13.5" style="15" customWidth="1"/>
    <col min="1048" max="1048" width="8.6640625" style="15"/>
    <col min="1049" max="1049" width="6.6640625" style="15" customWidth="1"/>
    <col min="1050" max="1050" width="6.5" style="15" customWidth="1"/>
    <col min="1051" max="1051" width="8.33203125" style="15" customWidth="1"/>
    <col min="1052" max="1052" width="6.6640625" style="15" customWidth="1"/>
    <col min="1053" max="1053" width="4.83203125" style="15" customWidth="1"/>
    <col min="1054" max="1055" width="5" style="15" customWidth="1"/>
    <col min="1056" max="1056" width="8.6640625" style="15"/>
    <col min="1057" max="1057" width="10.5" style="15" customWidth="1"/>
    <col min="1058" max="1058" width="3.83203125" style="15" customWidth="1"/>
    <col min="1059" max="1060" width="8.6640625" style="15"/>
    <col min="1061" max="1061" width="3.6640625" style="15" customWidth="1"/>
    <col min="1062" max="1301" width="8.6640625" style="15"/>
    <col min="1302" max="1302" width="24.83203125" style="15" customWidth="1"/>
    <col min="1303" max="1303" width="13.5" style="15" customWidth="1"/>
    <col min="1304" max="1304" width="8.6640625" style="15"/>
    <col min="1305" max="1305" width="6.6640625" style="15" customWidth="1"/>
    <col min="1306" max="1306" width="6.5" style="15" customWidth="1"/>
    <col min="1307" max="1307" width="8.33203125" style="15" customWidth="1"/>
    <col min="1308" max="1308" width="6.6640625" style="15" customWidth="1"/>
    <col min="1309" max="1309" width="4.83203125" style="15" customWidth="1"/>
    <col min="1310" max="1311" width="5" style="15" customWidth="1"/>
    <col min="1312" max="1312" width="8.6640625" style="15"/>
    <col min="1313" max="1313" width="10.5" style="15" customWidth="1"/>
    <col min="1314" max="1314" width="3.83203125" style="15" customWidth="1"/>
    <col min="1315" max="1316" width="8.6640625" style="15"/>
    <col min="1317" max="1317" width="3.6640625" style="15" customWidth="1"/>
    <col min="1318" max="1557" width="8.6640625" style="15"/>
    <col min="1558" max="1558" width="24.83203125" style="15" customWidth="1"/>
    <col min="1559" max="1559" width="13.5" style="15" customWidth="1"/>
    <col min="1560" max="1560" width="8.6640625" style="15"/>
    <col min="1561" max="1561" width="6.6640625" style="15" customWidth="1"/>
    <col min="1562" max="1562" width="6.5" style="15" customWidth="1"/>
    <col min="1563" max="1563" width="8.33203125" style="15" customWidth="1"/>
    <col min="1564" max="1564" width="6.6640625" style="15" customWidth="1"/>
    <col min="1565" max="1565" width="4.83203125" style="15" customWidth="1"/>
    <col min="1566" max="1567" width="5" style="15" customWidth="1"/>
    <col min="1568" max="1568" width="8.6640625" style="15"/>
    <col min="1569" max="1569" width="10.5" style="15" customWidth="1"/>
    <col min="1570" max="1570" width="3.83203125" style="15" customWidth="1"/>
    <col min="1571" max="1572" width="8.6640625" style="15"/>
    <col min="1573" max="1573" width="3.6640625" style="15" customWidth="1"/>
    <col min="1574" max="1813" width="8.6640625" style="15"/>
    <col min="1814" max="1814" width="24.83203125" style="15" customWidth="1"/>
    <col min="1815" max="1815" width="13.5" style="15" customWidth="1"/>
    <col min="1816" max="1816" width="8.6640625" style="15"/>
    <col min="1817" max="1817" width="6.6640625" style="15" customWidth="1"/>
    <col min="1818" max="1818" width="6.5" style="15" customWidth="1"/>
    <col min="1819" max="1819" width="8.33203125" style="15" customWidth="1"/>
    <col min="1820" max="1820" width="6.6640625" style="15" customWidth="1"/>
    <col min="1821" max="1821" width="4.83203125" style="15" customWidth="1"/>
    <col min="1822" max="1823" width="5" style="15" customWidth="1"/>
    <col min="1824" max="1824" width="8.6640625" style="15"/>
    <col min="1825" max="1825" width="10.5" style="15" customWidth="1"/>
    <col min="1826" max="1826" width="3.83203125" style="15" customWidth="1"/>
    <col min="1827" max="1828" width="8.6640625" style="15"/>
    <col min="1829" max="1829" width="3.6640625" style="15" customWidth="1"/>
    <col min="1830" max="2069" width="8.6640625" style="15"/>
    <col min="2070" max="2070" width="24.83203125" style="15" customWidth="1"/>
    <col min="2071" max="2071" width="13.5" style="15" customWidth="1"/>
    <col min="2072" max="2072" width="8.6640625" style="15"/>
    <col min="2073" max="2073" width="6.6640625" style="15" customWidth="1"/>
    <col min="2074" max="2074" width="6.5" style="15" customWidth="1"/>
    <col min="2075" max="2075" width="8.33203125" style="15" customWidth="1"/>
    <col min="2076" max="2076" width="6.6640625" style="15" customWidth="1"/>
    <col min="2077" max="2077" width="4.83203125" style="15" customWidth="1"/>
    <col min="2078" max="2079" width="5" style="15" customWidth="1"/>
    <col min="2080" max="2080" width="8.6640625" style="15"/>
    <col min="2081" max="2081" width="10.5" style="15" customWidth="1"/>
    <col min="2082" max="2082" width="3.83203125" style="15" customWidth="1"/>
    <col min="2083" max="2084" width="8.6640625" style="15"/>
    <col min="2085" max="2085" width="3.6640625" style="15" customWidth="1"/>
    <col min="2086" max="2325" width="8.6640625" style="15"/>
    <col min="2326" max="2326" width="24.83203125" style="15" customWidth="1"/>
    <col min="2327" max="2327" width="13.5" style="15" customWidth="1"/>
    <col min="2328" max="2328" width="8.6640625" style="15"/>
    <col min="2329" max="2329" width="6.6640625" style="15" customWidth="1"/>
    <col min="2330" max="2330" width="6.5" style="15" customWidth="1"/>
    <col min="2331" max="2331" width="8.33203125" style="15" customWidth="1"/>
    <col min="2332" max="2332" width="6.6640625" style="15" customWidth="1"/>
    <col min="2333" max="2333" width="4.83203125" style="15" customWidth="1"/>
    <col min="2334" max="2335" width="5" style="15" customWidth="1"/>
    <col min="2336" max="2336" width="8.6640625" style="15"/>
    <col min="2337" max="2337" width="10.5" style="15" customWidth="1"/>
    <col min="2338" max="2338" width="3.83203125" style="15" customWidth="1"/>
    <col min="2339" max="2340" width="8.6640625" style="15"/>
    <col min="2341" max="2341" width="3.6640625" style="15" customWidth="1"/>
    <col min="2342" max="2581" width="8.6640625" style="15"/>
    <col min="2582" max="2582" width="24.83203125" style="15" customWidth="1"/>
    <col min="2583" max="2583" width="13.5" style="15" customWidth="1"/>
    <col min="2584" max="2584" width="8.6640625" style="15"/>
    <col min="2585" max="2585" width="6.6640625" style="15" customWidth="1"/>
    <col min="2586" max="2586" width="6.5" style="15" customWidth="1"/>
    <col min="2587" max="2587" width="8.33203125" style="15" customWidth="1"/>
    <col min="2588" max="2588" width="6.6640625" style="15" customWidth="1"/>
    <col min="2589" max="2589" width="4.83203125" style="15" customWidth="1"/>
    <col min="2590" max="2591" width="5" style="15" customWidth="1"/>
    <col min="2592" max="2592" width="8.6640625" style="15"/>
    <col min="2593" max="2593" width="10.5" style="15" customWidth="1"/>
    <col min="2594" max="2594" width="3.83203125" style="15" customWidth="1"/>
    <col min="2595" max="2596" width="8.6640625" style="15"/>
    <col min="2597" max="2597" width="3.6640625" style="15" customWidth="1"/>
    <col min="2598" max="2837" width="8.6640625" style="15"/>
    <col min="2838" max="2838" width="24.83203125" style="15" customWidth="1"/>
    <col min="2839" max="2839" width="13.5" style="15" customWidth="1"/>
    <col min="2840" max="2840" width="8.6640625" style="15"/>
    <col min="2841" max="2841" width="6.6640625" style="15" customWidth="1"/>
    <col min="2842" max="2842" width="6.5" style="15" customWidth="1"/>
    <col min="2843" max="2843" width="8.33203125" style="15" customWidth="1"/>
    <col min="2844" max="2844" width="6.6640625" style="15" customWidth="1"/>
    <col min="2845" max="2845" width="4.83203125" style="15" customWidth="1"/>
    <col min="2846" max="2847" width="5" style="15" customWidth="1"/>
    <col min="2848" max="2848" width="8.6640625" style="15"/>
    <col min="2849" max="2849" width="10.5" style="15" customWidth="1"/>
    <col min="2850" max="2850" width="3.83203125" style="15" customWidth="1"/>
    <col min="2851" max="2852" width="8.6640625" style="15"/>
    <col min="2853" max="2853" width="3.6640625" style="15" customWidth="1"/>
    <col min="2854" max="3093" width="8.6640625" style="15"/>
    <col min="3094" max="3094" width="24.83203125" style="15" customWidth="1"/>
    <col min="3095" max="3095" width="13.5" style="15" customWidth="1"/>
    <col min="3096" max="3096" width="8.6640625" style="15"/>
    <col min="3097" max="3097" width="6.6640625" style="15" customWidth="1"/>
    <col min="3098" max="3098" width="6.5" style="15" customWidth="1"/>
    <col min="3099" max="3099" width="8.33203125" style="15" customWidth="1"/>
    <col min="3100" max="3100" width="6.6640625" style="15" customWidth="1"/>
    <col min="3101" max="3101" width="4.83203125" style="15" customWidth="1"/>
    <col min="3102" max="3103" width="5" style="15" customWidth="1"/>
    <col min="3104" max="3104" width="8.6640625" style="15"/>
    <col min="3105" max="3105" width="10.5" style="15" customWidth="1"/>
    <col min="3106" max="3106" width="3.83203125" style="15" customWidth="1"/>
    <col min="3107" max="3108" width="8.6640625" style="15"/>
    <col min="3109" max="3109" width="3.6640625" style="15" customWidth="1"/>
    <col min="3110" max="3349" width="8.6640625" style="15"/>
    <col min="3350" max="3350" width="24.83203125" style="15" customWidth="1"/>
    <col min="3351" max="3351" width="13.5" style="15" customWidth="1"/>
    <col min="3352" max="3352" width="8.6640625" style="15"/>
    <col min="3353" max="3353" width="6.6640625" style="15" customWidth="1"/>
    <col min="3354" max="3354" width="6.5" style="15" customWidth="1"/>
    <col min="3355" max="3355" width="8.33203125" style="15" customWidth="1"/>
    <col min="3356" max="3356" width="6.6640625" style="15" customWidth="1"/>
    <col min="3357" max="3357" width="4.83203125" style="15" customWidth="1"/>
    <col min="3358" max="3359" width="5" style="15" customWidth="1"/>
    <col min="3360" max="3360" width="8.6640625" style="15"/>
    <col min="3361" max="3361" width="10.5" style="15" customWidth="1"/>
    <col min="3362" max="3362" width="3.83203125" style="15" customWidth="1"/>
    <col min="3363" max="3364" width="8.6640625" style="15"/>
    <col min="3365" max="3365" width="3.6640625" style="15" customWidth="1"/>
    <col min="3366" max="3605" width="8.6640625" style="15"/>
    <col min="3606" max="3606" width="24.83203125" style="15" customWidth="1"/>
    <col min="3607" max="3607" width="13.5" style="15" customWidth="1"/>
    <col min="3608" max="3608" width="8.6640625" style="15"/>
    <col min="3609" max="3609" width="6.6640625" style="15" customWidth="1"/>
    <col min="3610" max="3610" width="6.5" style="15" customWidth="1"/>
    <col min="3611" max="3611" width="8.33203125" style="15" customWidth="1"/>
    <col min="3612" max="3612" width="6.6640625" style="15" customWidth="1"/>
    <col min="3613" max="3613" width="4.83203125" style="15" customWidth="1"/>
    <col min="3614" max="3615" width="5" style="15" customWidth="1"/>
    <col min="3616" max="3616" width="8.6640625" style="15"/>
    <col min="3617" max="3617" width="10.5" style="15" customWidth="1"/>
    <col min="3618" max="3618" width="3.83203125" style="15" customWidth="1"/>
    <col min="3619" max="3620" width="8.6640625" style="15"/>
    <col min="3621" max="3621" width="3.6640625" style="15" customWidth="1"/>
    <col min="3622" max="3861" width="8.6640625" style="15"/>
    <col min="3862" max="3862" width="24.83203125" style="15" customWidth="1"/>
    <col min="3863" max="3863" width="13.5" style="15" customWidth="1"/>
    <col min="3864" max="3864" width="8.6640625" style="15"/>
    <col min="3865" max="3865" width="6.6640625" style="15" customWidth="1"/>
    <col min="3866" max="3866" width="6.5" style="15" customWidth="1"/>
    <col min="3867" max="3867" width="8.33203125" style="15" customWidth="1"/>
    <col min="3868" max="3868" width="6.6640625" style="15" customWidth="1"/>
    <col min="3869" max="3869" width="4.83203125" style="15" customWidth="1"/>
    <col min="3870" max="3871" width="5" style="15" customWidth="1"/>
    <col min="3872" max="3872" width="8.6640625" style="15"/>
    <col min="3873" max="3873" width="10.5" style="15" customWidth="1"/>
    <col min="3874" max="3874" width="3.83203125" style="15" customWidth="1"/>
    <col min="3875" max="3876" width="8.6640625" style="15"/>
    <col min="3877" max="3877" width="3.6640625" style="15" customWidth="1"/>
    <col min="3878" max="4117" width="8.6640625" style="15"/>
    <col min="4118" max="4118" width="24.83203125" style="15" customWidth="1"/>
    <col min="4119" max="4119" width="13.5" style="15" customWidth="1"/>
    <col min="4120" max="4120" width="8.6640625" style="15"/>
    <col min="4121" max="4121" width="6.6640625" style="15" customWidth="1"/>
    <col min="4122" max="4122" width="6.5" style="15" customWidth="1"/>
    <col min="4123" max="4123" width="8.33203125" style="15" customWidth="1"/>
    <col min="4124" max="4124" width="6.6640625" style="15" customWidth="1"/>
    <col min="4125" max="4125" width="4.83203125" style="15" customWidth="1"/>
    <col min="4126" max="4127" width="5" style="15" customWidth="1"/>
    <col min="4128" max="4128" width="8.6640625" style="15"/>
    <col min="4129" max="4129" width="10.5" style="15" customWidth="1"/>
    <col min="4130" max="4130" width="3.83203125" style="15" customWidth="1"/>
    <col min="4131" max="4132" width="8.6640625" style="15"/>
    <col min="4133" max="4133" width="3.6640625" style="15" customWidth="1"/>
    <col min="4134" max="4373" width="8.6640625" style="15"/>
    <col min="4374" max="4374" width="24.83203125" style="15" customWidth="1"/>
    <col min="4375" max="4375" width="13.5" style="15" customWidth="1"/>
    <col min="4376" max="4376" width="8.6640625" style="15"/>
    <col min="4377" max="4377" width="6.6640625" style="15" customWidth="1"/>
    <col min="4378" max="4378" width="6.5" style="15" customWidth="1"/>
    <col min="4379" max="4379" width="8.33203125" style="15" customWidth="1"/>
    <col min="4380" max="4380" width="6.6640625" style="15" customWidth="1"/>
    <col min="4381" max="4381" width="4.83203125" style="15" customWidth="1"/>
    <col min="4382" max="4383" width="5" style="15" customWidth="1"/>
    <col min="4384" max="4384" width="8.6640625" style="15"/>
    <col min="4385" max="4385" width="10.5" style="15" customWidth="1"/>
    <col min="4386" max="4386" width="3.83203125" style="15" customWidth="1"/>
    <col min="4387" max="4388" width="8.6640625" style="15"/>
    <col min="4389" max="4389" width="3.6640625" style="15" customWidth="1"/>
    <col min="4390" max="4629" width="8.6640625" style="15"/>
    <col min="4630" max="4630" width="24.83203125" style="15" customWidth="1"/>
    <col min="4631" max="4631" width="13.5" style="15" customWidth="1"/>
    <col min="4632" max="4632" width="8.6640625" style="15"/>
    <col min="4633" max="4633" width="6.6640625" style="15" customWidth="1"/>
    <col min="4634" max="4634" width="6.5" style="15" customWidth="1"/>
    <col min="4635" max="4635" width="8.33203125" style="15" customWidth="1"/>
    <col min="4636" max="4636" width="6.6640625" style="15" customWidth="1"/>
    <col min="4637" max="4637" width="4.83203125" style="15" customWidth="1"/>
    <col min="4638" max="4639" width="5" style="15" customWidth="1"/>
    <col min="4640" max="4640" width="8.6640625" style="15"/>
    <col min="4641" max="4641" width="10.5" style="15" customWidth="1"/>
    <col min="4642" max="4642" width="3.83203125" style="15" customWidth="1"/>
    <col min="4643" max="4644" width="8.6640625" style="15"/>
    <col min="4645" max="4645" width="3.6640625" style="15" customWidth="1"/>
    <col min="4646" max="4885" width="8.6640625" style="15"/>
    <col min="4886" max="4886" width="24.83203125" style="15" customWidth="1"/>
    <col min="4887" max="4887" width="13.5" style="15" customWidth="1"/>
    <col min="4888" max="4888" width="8.6640625" style="15"/>
    <col min="4889" max="4889" width="6.6640625" style="15" customWidth="1"/>
    <col min="4890" max="4890" width="6.5" style="15" customWidth="1"/>
    <col min="4891" max="4891" width="8.33203125" style="15" customWidth="1"/>
    <col min="4892" max="4892" width="6.6640625" style="15" customWidth="1"/>
    <col min="4893" max="4893" width="4.83203125" style="15" customWidth="1"/>
    <col min="4894" max="4895" width="5" style="15" customWidth="1"/>
    <col min="4896" max="4896" width="8.6640625" style="15"/>
    <col min="4897" max="4897" width="10.5" style="15" customWidth="1"/>
    <col min="4898" max="4898" width="3.83203125" style="15" customWidth="1"/>
    <col min="4899" max="4900" width="8.6640625" style="15"/>
    <col min="4901" max="4901" width="3.6640625" style="15" customWidth="1"/>
    <col min="4902" max="5141" width="8.6640625" style="15"/>
    <col min="5142" max="5142" width="24.83203125" style="15" customWidth="1"/>
    <col min="5143" max="5143" width="13.5" style="15" customWidth="1"/>
    <col min="5144" max="5144" width="8.6640625" style="15"/>
    <col min="5145" max="5145" width="6.6640625" style="15" customWidth="1"/>
    <col min="5146" max="5146" width="6.5" style="15" customWidth="1"/>
    <col min="5147" max="5147" width="8.33203125" style="15" customWidth="1"/>
    <col min="5148" max="5148" width="6.6640625" style="15" customWidth="1"/>
    <col min="5149" max="5149" width="4.83203125" style="15" customWidth="1"/>
    <col min="5150" max="5151" width="5" style="15" customWidth="1"/>
    <col min="5152" max="5152" width="8.6640625" style="15"/>
    <col min="5153" max="5153" width="10.5" style="15" customWidth="1"/>
    <col min="5154" max="5154" width="3.83203125" style="15" customWidth="1"/>
    <col min="5155" max="5156" width="8.6640625" style="15"/>
    <col min="5157" max="5157" width="3.6640625" style="15" customWidth="1"/>
    <col min="5158" max="5397" width="8.6640625" style="15"/>
    <col min="5398" max="5398" width="24.83203125" style="15" customWidth="1"/>
    <col min="5399" max="5399" width="13.5" style="15" customWidth="1"/>
    <col min="5400" max="5400" width="8.6640625" style="15"/>
    <col min="5401" max="5401" width="6.6640625" style="15" customWidth="1"/>
    <col min="5402" max="5402" width="6.5" style="15" customWidth="1"/>
    <col min="5403" max="5403" width="8.33203125" style="15" customWidth="1"/>
    <col min="5404" max="5404" width="6.6640625" style="15" customWidth="1"/>
    <col min="5405" max="5405" width="4.83203125" style="15" customWidth="1"/>
    <col min="5406" max="5407" width="5" style="15" customWidth="1"/>
    <col min="5408" max="5408" width="8.6640625" style="15"/>
    <col min="5409" max="5409" width="10.5" style="15" customWidth="1"/>
    <col min="5410" max="5410" width="3.83203125" style="15" customWidth="1"/>
    <col min="5411" max="5412" width="8.6640625" style="15"/>
    <col min="5413" max="5413" width="3.6640625" style="15" customWidth="1"/>
    <col min="5414" max="5653" width="8.6640625" style="15"/>
    <col min="5654" max="5654" width="24.83203125" style="15" customWidth="1"/>
    <col min="5655" max="5655" width="13.5" style="15" customWidth="1"/>
    <col min="5656" max="5656" width="8.6640625" style="15"/>
    <col min="5657" max="5657" width="6.6640625" style="15" customWidth="1"/>
    <col min="5658" max="5658" width="6.5" style="15" customWidth="1"/>
    <col min="5659" max="5659" width="8.33203125" style="15" customWidth="1"/>
    <col min="5660" max="5660" width="6.6640625" style="15" customWidth="1"/>
    <col min="5661" max="5661" width="4.83203125" style="15" customWidth="1"/>
    <col min="5662" max="5663" width="5" style="15" customWidth="1"/>
    <col min="5664" max="5664" width="8.6640625" style="15"/>
    <col min="5665" max="5665" width="10.5" style="15" customWidth="1"/>
    <col min="5666" max="5666" width="3.83203125" style="15" customWidth="1"/>
    <col min="5667" max="5668" width="8.6640625" style="15"/>
    <col min="5669" max="5669" width="3.6640625" style="15" customWidth="1"/>
    <col min="5670" max="5909" width="8.6640625" style="15"/>
    <col min="5910" max="5910" width="24.83203125" style="15" customWidth="1"/>
    <col min="5911" max="5911" width="13.5" style="15" customWidth="1"/>
    <col min="5912" max="5912" width="8.6640625" style="15"/>
    <col min="5913" max="5913" width="6.6640625" style="15" customWidth="1"/>
    <col min="5914" max="5914" width="6.5" style="15" customWidth="1"/>
    <col min="5915" max="5915" width="8.33203125" style="15" customWidth="1"/>
    <col min="5916" max="5916" width="6.6640625" style="15" customWidth="1"/>
    <col min="5917" max="5917" width="4.83203125" style="15" customWidth="1"/>
    <col min="5918" max="5919" width="5" style="15" customWidth="1"/>
    <col min="5920" max="5920" width="8.6640625" style="15"/>
    <col min="5921" max="5921" width="10.5" style="15" customWidth="1"/>
    <col min="5922" max="5922" width="3.83203125" style="15" customWidth="1"/>
    <col min="5923" max="5924" width="8.6640625" style="15"/>
    <col min="5925" max="5925" width="3.6640625" style="15" customWidth="1"/>
    <col min="5926" max="6165" width="8.6640625" style="15"/>
    <col min="6166" max="6166" width="24.83203125" style="15" customWidth="1"/>
    <col min="6167" max="6167" width="13.5" style="15" customWidth="1"/>
    <col min="6168" max="6168" width="8.6640625" style="15"/>
    <col min="6169" max="6169" width="6.6640625" style="15" customWidth="1"/>
    <col min="6170" max="6170" width="6.5" style="15" customWidth="1"/>
    <col min="6171" max="6171" width="8.33203125" style="15" customWidth="1"/>
    <col min="6172" max="6172" width="6.6640625" style="15" customWidth="1"/>
    <col min="6173" max="6173" width="4.83203125" style="15" customWidth="1"/>
    <col min="6174" max="6175" width="5" style="15" customWidth="1"/>
    <col min="6176" max="6176" width="8.6640625" style="15"/>
    <col min="6177" max="6177" width="10.5" style="15" customWidth="1"/>
    <col min="6178" max="6178" width="3.83203125" style="15" customWidth="1"/>
    <col min="6179" max="6180" width="8.6640625" style="15"/>
    <col min="6181" max="6181" width="3.6640625" style="15" customWidth="1"/>
    <col min="6182" max="6421" width="8.6640625" style="15"/>
    <col min="6422" max="6422" width="24.83203125" style="15" customWidth="1"/>
    <col min="6423" max="6423" width="13.5" style="15" customWidth="1"/>
    <col min="6424" max="6424" width="8.6640625" style="15"/>
    <col min="6425" max="6425" width="6.6640625" style="15" customWidth="1"/>
    <col min="6426" max="6426" width="6.5" style="15" customWidth="1"/>
    <col min="6427" max="6427" width="8.33203125" style="15" customWidth="1"/>
    <col min="6428" max="6428" width="6.6640625" style="15" customWidth="1"/>
    <col min="6429" max="6429" width="4.83203125" style="15" customWidth="1"/>
    <col min="6430" max="6431" width="5" style="15" customWidth="1"/>
    <col min="6432" max="6432" width="8.6640625" style="15"/>
    <col min="6433" max="6433" width="10.5" style="15" customWidth="1"/>
    <col min="6434" max="6434" width="3.83203125" style="15" customWidth="1"/>
    <col min="6435" max="6436" width="8.6640625" style="15"/>
    <col min="6437" max="6437" width="3.6640625" style="15" customWidth="1"/>
    <col min="6438" max="6677" width="8.6640625" style="15"/>
    <col min="6678" max="6678" width="24.83203125" style="15" customWidth="1"/>
    <col min="6679" max="6679" width="13.5" style="15" customWidth="1"/>
    <col min="6680" max="6680" width="8.6640625" style="15"/>
    <col min="6681" max="6681" width="6.6640625" style="15" customWidth="1"/>
    <col min="6682" max="6682" width="6.5" style="15" customWidth="1"/>
    <col min="6683" max="6683" width="8.33203125" style="15" customWidth="1"/>
    <col min="6684" max="6684" width="6.6640625" style="15" customWidth="1"/>
    <col min="6685" max="6685" width="4.83203125" style="15" customWidth="1"/>
    <col min="6686" max="6687" width="5" style="15" customWidth="1"/>
    <col min="6688" max="6688" width="8.6640625" style="15"/>
    <col min="6689" max="6689" width="10.5" style="15" customWidth="1"/>
    <col min="6690" max="6690" width="3.83203125" style="15" customWidth="1"/>
    <col min="6691" max="6692" width="8.6640625" style="15"/>
    <col min="6693" max="6693" width="3.6640625" style="15" customWidth="1"/>
    <col min="6694" max="6933" width="8.6640625" style="15"/>
    <col min="6934" max="6934" width="24.83203125" style="15" customWidth="1"/>
    <col min="6935" max="6935" width="13.5" style="15" customWidth="1"/>
    <col min="6936" max="6936" width="8.6640625" style="15"/>
    <col min="6937" max="6937" width="6.6640625" style="15" customWidth="1"/>
    <col min="6938" max="6938" width="6.5" style="15" customWidth="1"/>
    <col min="6939" max="6939" width="8.33203125" style="15" customWidth="1"/>
    <col min="6940" max="6940" width="6.6640625" style="15" customWidth="1"/>
    <col min="6941" max="6941" width="4.83203125" style="15" customWidth="1"/>
    <col min="6942" max="6943" width="5" style="15" customWidth="1"/>
    <col min="6944" max="6944" width="8.6640625" style="15"/>
    <col min="6945" max="6945" width="10.5" style="15" customWidth="1"/>
    <col min="6946" max="6946" width="3.83203125" style="15" customWidth="1"/>
    <col min="6947" max="6948" width="8.6640625" style="15"/>
    <col min="6949" max="6949" width="3.6640625" style="15" customWidth="1"/>
    <col min="6950" max="7189" width="8.6640625" style="15"/>
    <col min="7190" max="7190" width="24.83203125" style="15" customWidth="1"/>
    <col min="7191" max="7191" width="13.5" style="15" customWidth="1"/>
    <col min="7192" max="7192" width="8.6640625" style="15"/>
    <col min="7193" max="7193" width="6.6640625" style="15" customWidth="1"/>
    <col min="7194" max="7194" width="6.5" style="15" customWidth="1"/>
    <col min="7195" max="7195" width="8.33203125" style="15" customWidth="1"/>
    <col min="7196" max="7196" width="6.6640625" style="15" customWidth="1"/>
    <col min="7197" max="7197" width="4.83203125" style="15" customWidth="1"/>
    <col min="7198" max="7199" width="5" style="15" customWidth="1"/>
    <col min="7200" max="7200" width="8.6640625" style="15"/>
    <col min="7201" max="7201" width="10.5" style="15" customWidth="1"/>
    <col min="7202" max="7202" width="3.83203125" style="15" customWidth="1"/>
    <col min="7203" max="7204" width="8.6640625" style="15"/>
    <col min="7205" max="7205" width="3.6640625" style="15" customWidth="1"/>
    <col min="7206" max="7445" width="8.6640625" style="15"/>
    <col min="7446" max="7446" width="24.83203125" style="15" customWidth="1"/>
    <col min="7447" max="7447" width="13.5" style="15" customWidth="1"/>
    <col min="7448" max="7448" width="8.6640625" style="15"/>
    <col min="7449" max="7449" width="6.6640625" style="15" customWidth="1"/>
    <col min="7450" max="7450" width="6.5" style="15" customWidth="1"/>
    <col min="7451" max="7451" width="8.33203125" style="15" customWidth="1"/>
    <col min="7452" max="7452" width="6.6640625" style="15" customWidth="1"/>
    <col min="7453" max="7453" width="4.83203125" style="15" customWidth="1"/>
    <col min="7454" max="7455" width="5" style="15" customWidth="1"/>
    <col min="7456" max="7456" width="8.6640625" style="15"/>
    <col min="7457" max="7457" width="10.5" style="15" customWidth="1"/>
    <col min="7458" max="7458" width="3.83203125" style="15" customWidth="1"/>
    <col min="7459" max="7460" width="8.6640625" style="15"/>
    <col min="7461" max="7461" width="3.6640625" style="15" customWidth="1"/>
    <col min="7462" max="7701" width="8.6640625" style="15"/>
    <col min="7702" max="7702" width="24.83203125" style="15" customWidth="1"/>
    <col min="7703" max="7703" width="13.5" style="15" customWidth="1"/>
    <col min="7704" max="7704" width="8.6640625" style="15"/>
    <col min="7705" max="7705" width="6.6640625" style="15" customWidth="1"/>
    <col min="7706" max="7706" width="6.5" style="15" customWidth="1"/>
    <col min="7707" max="7707" width="8.33203125" style="15" customWidth="1"/>
    <col min="7708" max="7708" width="6.6640625" style="15" customWidth="1"/>
    <col min="7709" max="7709" width="4.83203125" style="15" customWidth="1"/>
    <col min="7710" max="7711" width="5" style="15" customWidth="1"/>
    <col min="7712" max="7712" width="8.6640625" style="15"/>
    <col min="7713" max="7713" width="10.5" style="15" customWidth="1"/>
    <col min="7714" max="7714" width="3.83203125" style="15" customWidth="1"/>
    <col min="7715" max="7716" width="8.6640625" style="15"/>
    <col min="7717" max="7717" width="3.6640625" style="15" customWidth="1"/>
    <col min="7718" max="7957" width="8.6640625" style="15"/>
    <col min="7958" max="7958" width="24.83203125" style="15" customWidth="1"/>
    <col min="7959" max="7959" width="13.5" style="15" customWidth="1"/>
    <col min="7960" max="7960" width="8.6640625" style="15"/>
    <col min="7961" max="7961" width="6.6640625" style="15" customWidth="1"/>
    <col min="7962" max="7962" width="6.5" style="15" customWidth="1"/>
    <col min="7963" max="7963" width="8.33203125" style="15" customWidth="1"/>
    <col min="7964" max="7964" width="6.6640625" style="15" customWidth="1"/>
    <col min="7965" max="7965" width="4.83203125" style="15" customWidth="1"/>
    <col min="7966" max="7967" width="5" style="15" customWidth="1"/>
    <col min="7968" max="7968" width="8.6640625" style="15"/>
    <col min="7969" max="7969" width="10.5" style="15" customWidth="1"/>
    <col min="7970" max="7970" width="3.83203125" style="15" customWidth="1"/>
    <col min="7971" max="7972" width="8.6640625" style="15"/>
    <col min="7973" max="7973" width="3.6640625" style="15" customWidth="1"/>
    <col min="7974" max="8213" width="8.6640625" style="15"/>
    <col min="8214" max="8214" width="24.83203125" style="15" customWidth="1"/>
    <col min="8215" max="8215" width="13.5" style="15" customWidth="1"/>
    <col min="8216" max="8216" width="8.6640625" style="15"/>
    <col min="8217" max="8217" width="6.6640625" style="15" customWidth="1"/>
    <col min="8218" max="8218" width="6.5" style="15" customWidth="1"/>
    <col min="8219" max="8219" width="8.33203125" style="15" customWidth="1"/>
    <col min="8220" max="8220" width="6.6640625" style="15" customWidth="1"/>
    <col min="8221" max="8221" width="4.83203125" style="15" customWidth="1"/>
    <col min="8222" max="8223" width="5" style="15" customWidth="1"/>
    <col min="8224" max="8224" width="8.6640625" style="15"/>
    <col min="8225" max="8225" width="10.5" style="15" customWidth="1"/>
    <col min="8226" max="8226" width="3.83203125" style="15" customWidth="1"/>
    <col min="8227" max="8228" width="8.6640625" style="15"/>
    <col min="8229" max="8229" width="3.6640625" style="15" customWidth="1"/>
    <col min="8230" max="8469" width="8.6640625" style="15"/>
    <col min="8470" max="8470" width="24.83203125" style="15" customWidth="1"/>
    <col min="8471" max="8471" width="13.5" style="15" customWidth="1"/>
    <col min="8472" max="8472" width="8.6640625" style="15"/>
    <col min="8473" max="8473" width="6.6640625" style="15" customWidth="1"/>
    <col min="8474" max="8474" width="6.5" style="15" customWidth="1"/>
    <col min="8475" max="8475" width="8.33203125" style="15" customWidth="1"/>
    <col min="8476" max="8476" width="6.6640625" style="15" customWidth="1"/>
    <col min="8477" max="8477" width="4.83203125" style="15" customWidth="1"/>
    <col min="8478" max="8479" width="5" style="15" customWidth="1"/>
    <col min="8480" max="8480" width="8.6640625" style="15"/>
    <col min="8481" max="8481" width="10.5" style="15" customWidth="1"/>
    <col min="8482" max="8482" width="3.83203125" style="15" customWidth="1"/>
    <col min="8483" max="8484" width="8.6640625" style="15"/>
    <col min="8485" max="8485" width="3.6640625" style="15" customWidth="1"/>
    <col min="8486" max="8725" width="8.6640625" style="15"/>
    <col min="8726" max="8726" width="24.83203125" style="15" customWidth="1"/>
    <col min="8727" max="8727" width="13.5" style="15" customWidth="1"/>
    <col min="8728" max="8728" width="8.6640625" style="15"/>
    <col min="8729" max="8729" width="6.6640625" style="15" customWidth="1"/>
    <col min="8730" max="8730" width="6.5" style="15" customWidth="1"/>
    <col min="8731" max="8731" width="8.33203125" style="15" customWidth="1"/>
    <col min="8732" max="8732" width="6.6640625" style="15" customWidth="1"/>
    <col min="8733" max="8733" width="4.83203125" style="15" customWidth="1"/>
    <col min="8734" max="8735" width="5" style="15" customWidth="1"/>
    <col min="8736" max="8736" width="8.6640625" style="15"/>
    <col min="8737" max="8737" width="10.5" style="15" customWidth="1"/>
    <col min="8738" max="8738" width="3.83203125" style="15" customWidth="1"/>
    <col min="8739" max="8740" width="8.6640625" style="15"/>
    <col min="8741" max="8741" width="3.6640625" style="15" customWidth="1"/>
    <col min="8742" max="8981" width="8.6640625" style="15"/>
    <col min="8982" max="8982" width="24.83203125" style="15" customWidth="1"/>
    <col min="8983" max="8983" width="13.5" style="15" customWidth="1"/>
    <col min="8984" max="8984" width="8.6640625" style="15"/>
    <col min="8985" max="8985" width="6.6640625" style="15" customWidth="1"/>
    <col min="8986" max="8986" width="6.5" style="15" customWidth="1"/>
    <col min="8987" max="8987" width="8.33203125" style="15" customWidth="1"/>
    <col min="8988" max="8988" width="6.6640625" style="15" customWidth="1"/>
    <col min="8989" max="8989" width="4.83203125" style="15" customWidth="1"/>
    <col min="8990" max="8991" width="5" style="15" customWidth="1"/>
    <col min="8992" max="8992" width="8.6640625" style="15"/>
    <col min="8993" max="8993" width="10.5" style="15" customWidth="1"/>
    <col min="8994" max="8994" width="3.83203125" style="15" customWidth="1"/>
    <col min="8995" max="8996" width="8.6640625" style="15"/>
    <col min="8997" max="8997" width="3.6640625" style="15" customWidth="1"/>
    <col min="8998" max="9237" width="8.6640625" style="15"/>
    <col min="9238" max="9238" width="24.83203125" style="15" customWidth="1"/>
    <col min="9239" max="9239" width="13.5" style="15" customWidth="1"/>
    <col min="9240" max="9240" width="8.6640625" style="15"/>
    <col min="9241" max="9241" width="6.6640625" style="15" customWidth="1"/>
    <col min="9242" max="9242" width="6.5" style="15" customWidth="1"/>
    <col min="9243" max="9243" width="8.33203125" style="15" customWidth="1"/>
    <col min="9244" max="9244" width="6.6640625" style="15" customWidth="1"/>
    <col min="9245" max="9245" width="4.83203125" style="15" customWidth="1"/>
    <col min="9246" max="9247" width="5" style="15" customWidth="1"/>
    <col min="9248" max="9248" width="8.6640625" style="15"/>
    <col min="9249" max="9249" width="10.5" style="15" customWidth="1"/>
    <col min="9250" max="9250" width="3.83203125" style="15" customWidth="1"/>
    <col min="9251" max="9252" width="8.6640625" style="15"/>
    <col min="9253" max="9253" width="3.6640625" style="15" customWidth="1"/>
    <col min="9254" max="9493" width="8.6640625" style="15"/>
    <col min="9494" max="9494" width="24.83203125" style="15" customWidth="1"/>
    <col min="9495" max="9495" width="13.5" style="15" customWidth="1"/>
    <col min="9496" max="9496" width="8.6640625" style="15"/>
    <col min="9497" max="9497" width="6.6640625" style="15" customWidth="1"/>
    <col min="9498" max="9498" width="6.5" style="15" customWidth="1"/>
    <col min="9499" max="9499" width="8.33203125" style="15" customWidth="1"/>
    <col min="9500" max="9500" width="6.6640625" style="15" customWidth="1"/>
    <col min="9501" max="9501" width="4.83203125" style="15" customWidth="1"/>
    <col min="9502" max="9503" width="5" style="15" customWidth="1"/>
    <col min="9504" max="9504" width="8.6640625" style="15"/>
    <col min="9505" max="9505" width="10.5" style="15" customWidth="1"/>
    <col min="9506" max="9506" width="3.83203125" style="15" customWidth="1"/>
    <col min="9507" max="9508" width="8.6640625" style="15"/>
    <col min="9509" max="9509" width="3.6640625" style="15" customWidth="1"/>
    <col min="9510" max="9749" width="8.6640625" style="15"/>
    <col min="9750" max="9750" width="24.83203125" style="15" customWidth="1"/>
    <col min="9751" max="9751" width="13.5" style="15" customWidth="1"/>
    <col min="9752" max="9752" width="8.6640625" style="15"/>
    <col min="9753" max="9753" width="6.6640625" style="15" customWidth="1"/>
    <col min="9754" max="9754" width="6.5" style="15" customWidth="1"/>
    <col min="9755" max="9755" width="8.33203125" style="15" customWidth="1"/>
    <col min="9756" max="9756" width="6.6640625" style="15" customWidth="1"/>
    <col min="9757" max="9757" width="4.83203125" style="15" customWidth="1"/>
    <col min="9758" max="9759" width="5" style="15" customWidth="1"/>
    <col min="9760" max="9760" width="8.6640625" style="15"/>
    <col min="9761" max="9761" width="10.5" style="15" customWidth="1"/>
    <col min="9762" max="9762" width="3.83203125" style="15" customWidth="1"/>
    <col min="9763" max="9764" width="8.6640625" style="15"/>
    <col min="9765" max="9765" width="3.6640625" style="15" customWidth="1"/>
    <col min="9766" max="10005" width="8.6640625" style="15"/>
    <col min="10006" max="10006" width="24.83203125" style="15" customWidth="1"/>
    <col min="10007" max="10007" width="13.5" style="15" customWidth="1"/>
    <col min="10008" max="10008" width="8.6640625" style="15"/>
    <col min="10009" max="10009" width="6.6640625" style="15" customWidth="1"/>
    <col min="10010" max="10010" width="6.5" style="15" customWidth="1"/>
    <col min="10011" max="10011" width="8.33203125" style="15" customWidth="1"/>
    <col min="10012" max="10012" width="6.6640625" style="15" customWidth="1"/>
    <col min="10013" max="10013" width="4.83203125" style="15" customWidth="1"/>
    <col min="10014" max="10015" width="5" style="15" customWidth="1"/>
    <col min="10016" max="10016" width="8.6640625" style="15"/>
    <col min="10017" max="10017" width="10.5" style="15" customWidth="1"/>
    <col min="10018" max="10018" width="3.83203125" style="15" customWidth="1"/>
    <col min="10019" max="10020" width="8.6640625" style="15"/>
    <col min="10021" max="10021" width="3.6640625" style="15" customWidth="1"/>
    <col min="10022" max="10261" width="8.6640625" style="15"/>
    <col min="10262" max="10262" width="24.83203125" style="15" customWidth="1"/>
    <col min="10263" max="10263" width="13.5" style="15" customWidth="1"/>
    <col min="10264" max="10264" width="8.6640625" style="15"/>
    <col min="10265" max="10265" width="6.6640625" style="15" customWidth="1"/>
    <col min="10266" max="10266" width="6.5" style="15" customWidth="1"/>
    <col min="10267" max="10267" width="8.33203125" style="15" customWidth="1"/>
    <col min="10268" max="10268" width="6.6640625" style="15" customWidth="1"/>
    <col min="10269" max="10269" width="4.83203125" style="15" customWidth="1"/>
    <col min="10270" max="10271" width="5" style="15" customWidth="1"/>
    <col min="10272" max="10272" width="8.6640625" style="15"/>
    <col min="10273" max="10273" width="10.5" style="15" customWidth="1"/>
    <col min="10274" max="10274" width="3.83203125" style="15" customWidth="1"/>
    <col min="10275" max="10276" width="8.6640625" style="15"/>
    <col min="10277" max="10277" width="3.6640625" style="15" customWidth="1"/>
    <col min="10278" max="10517" width="8.6640625" style="15"/>
    <col min="10518" max="10518" width="24.83203125" style="15" customWidth="1"/>
    <col min="10519" max="10519" width="13.5" style="15" customWidth="1"/>
    <col min="10520" max="10520" width="8.6640625" style="15"/>
    <col min="10521" max="10521" width="6.6640625" style="15" customWidth="1"/>
    <col min="10522" max="10522" width="6.5" style="15" customWidth="1"/>
    <col min="10523" max="10523" width="8.33203125" style="15" customWidth="1"/>
    <col min="10524" max="10524" width="6.6640625" style="15" customWidth="1"/>
    <col min="10525" max="10525" width="4.83203125" style="15" customWidth="1"/>
    <col min="10526" max="10527" width="5" style="15" customWidth="1"/>
    <col min="10528" max="10528" width="8.6640625" style="15"/>
    <col min="10529" max="10529" width="10.5" style="15" customWidth="1"/>
    <col min="10530" max="10530" width="3.83203125" style="15" customWidth="1"/>
    <col min="10531" max="10532" width="8.6640625" style="15"/>
    <col min="10533" max="10533" width="3.6640625" style="15" customWidth="1"/>
    <col min="10534" max="10773" width="8.6640625" style="15"/>
    <col min="10774" max="10774" width="24.83203125" style="15" customWidth="1"/>
    <col min="10775" max="10775" width="13.5" style="15" customWidth="1"/>
    <col min="10776" max="10776" width="8.6640625" style="15"/>
    <col min="10777" max="10777" width="6.6640625" style="15" customWidth="1"/>
    <col min="10778" max="10778" width="6.5" style="15" customWidth="1"/>
    <col min="10779" max="10779" width="8.33203125" style="15" customWidth="1"/>
    <col min="10780" max="10780" width="6.6640625" style="15" customWidth="1"/>
    <col min="10781" max="10781" width="4.83203125" style="15" customWidth="1"/>
    <col min="10782" max="10783" width="5" style="15" customWidth="1"/>
    <col min="10784" max="10784" width="8.6640625" style="15"/>
    <col min="10785" max="10785" width="10.5" style="15" customWidth="1"/>
    <col min="10786" max="10786" width="3.83203125" style="15" customWidth="1"/>
    <col min="10787" max="10788" width="8.6640625" style="15"/>
    <col min="10789" max="10789" width="3.6640625" style="15" customWidth="1"/>
    <col min="10790" max="11029" width="8.6640625" style="15"/>
    <col min="11030" max="11030" width="24.83203125" style="15" customWidth="1"/>
    <col min="11031" max="11031" width="13.5" style="15" customWidth="1"/>
    <col min="11032" max="11032" width="8.6640625" style="15"/>
    <col min="11033" max="11033" width="6.6640625" style="15" customWidth="1"/>
    <col min="11034" max="11034" width="6.5" style="15" customWidth="1"/>
    <col min="11035" max="11035" width="8.33203125" style="15" customWidth="1"/>
    <col min="11036" max="11036" width="6.6640625" style="15" customWidth="1"/>
    <col min="11037" max="11037" width="4.83203125" style="15" customWidth="1"/>
    <col min="11038" max="11039" width="5" style="15" customWidth="1"/>
    <col min="11040" max="11040" width="8.6640625" style="15"/>
    <col min="11041" max="11041" width="10.5" style="15" customWidth="1"/>
    <col min="11042" max="11042" width="3.83203125" style="15" customWidth="1"/>
    <col min="11043" max="11044" width="8.6640625" style="15"/>
    <col min="11045" max="11045" width="3.6640625" style="15" customWidth="1"/>
    <col min="11046" max="11285" width="8.6640625" style="15"/>
    <col min="11286" max="11286" width="24.83203125" style="15" customWidth="1"/>
    <col min="11287" max="11287" width="13.5" style="15" customWidth="1"/>
    <col min="11288" max="11288" width="8.6640625" style="15"/>
    <col min="11289" max="11289" width="6.6640625" style="15" customWidth="1"/>
    <col min="11290" max="11290" width="6.5" style="15" customWidth="1"/>
    <col min="11291" max="11291" width="8.33203125" style="15" customWidth="1"/>
    <col min="11292" max="11292" width="6.6640625" style="15" customWidth="1"/>
    <col min="11293" max="11293" width="4.83203125" style="15" customWidth="1"/>
    <col min="11294" max="11295" width="5" style="15" customWidth="1"/>
    <col min="11296" max="11296" width="8.6640625" style="15"/>
    <col min="11297" max="11297" width="10.5" style="15" customWidth="1"/>
    <col min="11298" max="11298" width="3.83203125" style="15" customWidth="1"/>
    <col min="11299" max="11300" width="8.6640625" style="15"/>
    <col min="11301" max="11301" width="3.6640625" style="15" customWidth="1"/>
    <col min="11302" max="11541" width="8.6640625" style="15"/>
    <col min="11542" max="11542" width="24.83203125" style="15" customWidth="1"/>
    <col min="11543" max="11543" width="13.5" style="15" customWidth="1"/>
    <col min="11544" max="11544" width="8.6640625" style="15"/>
    <col min="11545" max="11545" width="6.6640625" style="15" customWidth="1"/>
    <col min="11546" max="11546" width="6.5" style="15" customWidth="1"/>
    <col min="11547" max="11547" width="8.33203125" style="15" customWidth="1"/>
    <col min="11548" max="11548" width="6.6640625" style="15" customWidth="1"/>
    <col min="11549" max="11549" width="4.83203125" style="15" customWidth="1"/>
    <col min="11550" max="11551" width="5" style="15" customWidth="1"/>
    <col min="11552" max="11552" width="8.6640625" style="15"/>
    <col min="11553" max="11553" width="10.5" style="15" customWidth="1"/>
    <col min="11554" max="11554" width="3.83203125" style="15" customWidth="1"/>
    <col min="11555" max="11556" width="8.6640625" style="15"/>
    <col min="11557" max="11557" width="3.6640625" style="15" customWidth="1"/>
    <col min="11558" max="11797" width="8.6640625" style="15"/>
    <col min="11798" max="11798" width="24.83203125" style="15" customWidth="1"/>
    <col min="11799" max="11799" width="13.5" style="15" customWidth="1"/>
    <col min="11800" max="11800" width="8.6640625" style="15"/>
    <col min="11801" max="11801" width="6.6640625" style="15" customWidth="1"/>
    <col min="11802" max="11802" width="6.5" style="15" customWidth="1"/>
    <col min="11803" max="11803" width="8.33203125" style="15" customWidth="1"/>
    <col min="11804" max="11804" width="6.6640625" style="15" customWidth="1"/>
    <col min="11805" max="11805" width="4.83203125" style="15" customWidth="1"/>
    <col min="11806" max="11807" width="5" style="15" customWidth="1"/>
    <col min="11808" max="11808" width="8.6640625" style="15"/>
    <col min="11809" max="11809" width="10.5" style="15" customWidth="1"/>
    <col min="11810" max="11810" width="3.83203125" style="15" customWidth="1"/>
    <col min="11811" max="11812" width="8.6640625" style="15"/>
    <col min="11813" max="11813" width="3.6640625" style="15" customWidth="1"/>
    <col min="11814" max="12053" width="8.6640625" style="15"/>
    <col min="12054" max="12054" width="24.83203125" style="15" customWidth="1"/>
    <col min="12055" max="12055" width="13.5" style="15" customWidth="1"/>
    <col min="12056" max="12056" width="8.6640625" style="15"/>
    <col min="12057" max="12057" width="6.6640625" style="15" customWidth="1"/>
    <col min="12058" max="12058" width="6.5" style="15" customWidth="1"/>
    <col min="12059" max="12059" width="8.33203125" style="15" customWidth="1"/>
    <col min="12060" max="12060" width="6.6640625" style="15" customWidth="1"/>
    <col min="12061" max="12061" width="4.83203125" style="15" customWidth="1"/>
    <col min="12062" max="12063" width="5" style="15" customWidth="1"/>
    <col min="12064" max="12064" width="8.6640625" style="15"/>
    <col min="12065" max="12065" width="10.5" style="15" customWidth="1"/>
    <col min="12066" max="12066" width="3.83203125" style="15" customWidth="1"/>
    <col min="12067" max="12068" width="8.6640625" style="15"/>
    <col min="12069" max="12069" width="3.6640625" style="15" customWidth="1"/>
    <col min="12070" max="12309" width="8.6640625" style="15"/>
    <col min="12310" max="12310" width="24.83203125" style="15" customWidth="1"/>
    <col min="12311" max="12311" width="13.5" style="15" customWidth="1"/>
    <col min="12312" max="12312" width="8.6640625" style="15"/>
    <col min="12313" max="12313" width="6.6640625" style="15" customWidth="1"/>
    <col min="12314" max="12314" width="6.5" style="15" customWidth="1"/>
    <col min="12315" max="12315" width="8.33203125" style="15" customWidth="1"/>
    <col min="12316" max="12316" width="6.6640625" style="15" customWidth="1"/>
    <col min="12317" max="12317" width="4.83203125" style="15" customWidth="1"/>
    <col min="12318" max="12319" width="5" style="15" customWidth="1"/>
    <col min="12320" max="12320" width="8.6640625" style="15"/>
    <col min="12321" max="12321" width="10.5" style="15" customWidth="1"/>
    <col min="12322" max="12322" width="3.83203125" style="15" customWidth="1"/>
    <col min="12323" max="12324" width="8.6640625" style="15"/>
    <col min="12325" max="12325" width="3.6640625" style="15" customWidth="1"/>
    <col min="12326" max="12565" width="8.6640625" style="15"/>
    <col min="12566" max="12566" width="24.83203125" style="15" customWidth="1"/>
    <col min="12567" max="12567" width="13.5" style="15" customWidth="1"/>
    <col min="12568" max="12568" width="8.6640625" style="15"/>
    <col min="12569" max="12569" width="6.6640625" style="15" customWidth="1"/>
    <col min="12570" max="12570" width="6.5" style="15" customWidth="1"/>
    <col min="12571" max="12571" width="8.33203125" style="15" customWidth="1"/>
    <col min="12572" max="12572" width="6.6640625" style="15" customWidth="1"/>
    <col min="12573" max="12573" width="4.83203125" style="15" customWidth="1"/>
    <col min="12574" max="12575" width="5" style="15" customWidth="1"/>
    <col min="12576" max="12576" width="8.6640625" style="15"/>
    <col min="12577" max="12577" width="10.5" style="15" customWidth="1"/>
    <col min="12578" max="12578" width="3.83203125" style="15" customWidth="1"/>
    <col min="12579" max="12580" width="8.6640625" style="15"/>
    <col min="12581" max="12581" width="3.6640625" style="15" customWidth="1"/>
    <col min="12582" max="12821" width="8.6640625" style="15"/>
    <col min="12822" max="12822" width="24.83203125" style="15" customWidth="1"/>
    <col min="12823" max="12823" width="13.5" style="15" customWidth="1"/>
    <col min="12824" max="12824" width="8.6640625" style="15"/>
    <col min="12825" max="12825" width="6.6640625" style="15" customWidth="1"/>
    <col min="12826" max="12826" width="6.5" style="15" customWidth="1"/>
    <col min="12827" max="12827" width="8.33203125" style="15" customWidth="1"/>
    <col min="12828" max="12828" width="6.6640625" style="15" customWidth="1"/>
    <col min="12829" max="12829" width="4.83203125" style="15" customWidth="1"/>
    <col min="12830" max="12831" width="5" style="15" customWidth="1"/>
    <col min="12832" max="12832" width="8.6640625" style="15"/>
    <col min="12833" max="12833" width="10.5" style="15" customWidth="1"/>
    <col min="12834" max="12834" width="3.83203125" style="15" customWidth="1"/>
    <col min="12835" max="12836" width="8.6640625" style="15"/>
    <col min="12837" max="12837" width="3.6640625" style="15" customWidth="1"/>
    <col min="12838" max="13077" width="8.6640625" style="15"/>
    <col min="13078" max="13078" width="24.83203125" style="15" customWidth="1"/>
    <col min="13079" max="13079" width="13.5" style="15" customWidth="1"/>
    <col min="13080" max="13080" width="8.6640625" style="15"/>
    <col min="13081" max="13081" width="6.6640625" style="15" customWidth="1"/>
    <col min="13082" max="13082" width="6.5" style="15" customWidth="1"/>
    <col min="13083" max="13083" width="8.33203125" style="15" customWidth="1"/>
    <col min="13084" max="13084" width="6.6640625" style="15" customWidth="1"/>
    <col min="13085" max="13085" width="4.83203125" style="15" customWidth="1"/>
    <col min="13086" max="13087" width="5" style="15" customWidth="1"/>
    <col min="13088" max="13088" width="8.6640625" style="15"/>
    <col min="13089" max="13089" width="10.5" style="15" customWidth="1"/>
    <col min="13090" max="13090" width="3.83203125" style="15" customWidth="1"/>
    <col min="13091" max="13092" width="8.6640625" style="15"/>
    <col min="13093" max="13093" width="3.6640625" style="15" customWidth="1"/>
    <col min="13094" max="13333" width="8.6640625" style="15"/>
    <col min="13334" max="13334" width="24.83203125" style="15" customWidth="1"/>
    <col min="13335" max="13335" width="13.5" style="15" customWidth="1"/>
    <col min="13336" max="13336" width="8.6640625" style="15"/>
    <col min="13337" max="13337" width="6.6640625" style="15" customWidth="1"/>
    <col min="13338" max="13338" width="6.5" style="15" customWidth="1"/>
    <col min="13339" max="13339" width="8.33203125" style="15" customWidth="1"/>
    <col min="13340" max="13340" width="6.6640625" style="15" customWidth="1"/>
    <col min="13341" max="13341" width="4.83203125" style="15" customWidth="1"/>
    <col min="13342" max="13343" width="5" style="15" customWidth="1"/>
    <col min="13344" max="13344" width="8.6640625" style="15"/>
    <col min="13345" max="13345" width="10.5" style="15" customWidth="1"/>
    <col min="13346" max="13346" width="3.83203125" style="15" customWidth="1"/>
    <col min="13347" max="13348" width="8.6640625" style="15"/>
    <col min="13349" max="13349" width="3.6640625" style="15" customWidth="1"/>
    <col min="13350" max="13589" width="8.6640625" style="15"/>
    <col min="13590" max="13590" width="24.83203125" style="15" customWidth="1"/>
    <col min="13591" max="13591" width="13.5" style="15" customWidth="1"/>
    <col min="13592" max="13592" width="8.6640625" style="15"/>
    <col min="13593" max="13593" width="6.6640625" style="15" customWidth="1"/>
    <col min="13594" max="13594" width="6.5" style="15" customWidth="1"/>
    <col min="13595" max="13595" width="8.33203125" style="15" customWidth="1"/>
    <col min="13596" max="13596" width="6.6640625" style="15" customWidth="1"/>
    <col min="13597" max="13597" width="4.83203125" style="15" customWidth="1"/>
    <col min="13598" max="13599" width="5" style="15" customWidth="1"/>
    <col min="13600" max="13600" width="8.6640625" style="15"/>
    <col min="13601" max="13601" width="10.5" style="15" customWidth="1"/>
    <col min="13602" max="13602" width="3.83203125" style="15" customWidth="1"/>
    <col min="13603" max="13604" width="8.6640625" style="15"/>
    <col min="13605" max="13605" width="3.6640625" style="15" customWidth="1"/>
    <col min="13606" max="13845" width="8.6640625" style="15"/>
    <col min="13846" max="13846" width="24.83203125" style="15" customWidth="1"/>
    <col min="13847" max="13847" width="13.5" style="15" customWidth="1"/>
    <col min="13848" max="13848" width="8.6640625" style="15"/>
    <col min="13849" max="13849" width="6.6640625" style="15" customWidth="1"/>
    <col min="13850" max="13850" width="6.5" style="15" customWidth="1"/>
    <col min="13851" max="13851" width="8.33203125" style="15" customWidth="1"/>
    <col min="13852" max="13852" width="6.6640625" style="15" customWidth="1"/>
    <col min="13853" max="13853" width="4.83203125" style="15" customWidth="1"/>
    <col min="13854" max="13855" width="5" style="15" customWidth="1"/>
    <col min="13856" max="13856" width="8.6640625" style="15"/>
    <col min="13857" max="13857" width="10.5" style="15" customWidth="1"/>
    <col min="13858" max="13858" width="3.83203125" style="15" customWidth="1"/>
    <col min="13859" max="13860" width="8.6640625" style="15"/>
    <col min="13861" max="13861" width="3.6640625" style="15" customWidth="1"/>
    <col min="13862" max="14101" width="8.6640625" style="15"/>
    <col min="14102" max="14102" width="24.83203125" style="15" customWidth="1"/>
    <col min="14103" max="14103" width="13.5" style="15" customWidth="1"/>
    <col min="14104" max="14104" width="8.6640625" style="15"/>
    <col min="14105" max="14105" width="6.6640625" style="15" customWidth="1"/>
    <col min="14106" max="14106" width="6.5" style="15" customWidth="1"/>
    <col min="14107" max="14107" width="8.33203125" style="15" customWidth="1"/>
    <col min="14108" max="14108" width="6.6640625" style="15" customWidth="1"/>
    <col min="14109" max="14109" width="4.83203125" style="15" customWidth="1"/>
    <col min="14110" max="14111" width="5" style="15" customWidth="1"/>
    <col min="14112" max="14112" width="8.6640625" style="15"/>
    <col min="14113" max="14113" width="10.5" style="15" customWidth="1"/>
    <col min="14114" max="14114" width="3.83203125" style="15" customWidth="1"/>
    <col min="14115" max="14116" width="8.6640625" style="15"/>
    <col min="14117" max="14117" width="3.6640625" style="15" customWidth="1"/>
    <col min="14118" max="14357" width="8.6640625" style="15"/>
    <col min="14358" max="14358" width="24.83203125" style="15" customWidth="1"/>
    <col min="14359" max="14359" width="13.5" style="15" customWidth="1"/>
    <col min="14360" max="14360" width="8.6640625" style="15"/>
    <col min="14361" max="14361" width="6.6640625" style="15" customWidth="1"/>
    <col min="14362" max="14362" width="6.5" style="15" customWidth="1"/>
    <col min="14363" max="14363" width="8.33203125" style="15" customWidth="1"/>
    <col min="14364" max="14364" width="6.6640625" style="15" customWidth="1"/>
    <col min="14365" max="14365" width="4.83203125" style="15" customWidth="1"/>
    <col min="14366" max="14367" width="5" style="15" customWidth="1"/>
    <col min="14368" max="14368" width="8.6640625" style="15"/>
    <col min="14369" max="14369" width="10.5" style="15" customWidth="1"/>
    <col min="14370" max="14370" width="3.83203125" style="15" customWidth="1"/>
    <col min="14371" max="14372" width="8.6640625" style="15"/>
    <col min="14373" max="14373" width="3.6640625" style="15" customWidth="1"/>
    <col min="14374" max="14613" width="8.6640625" style="15"/>
    <col min="14614" max="14614" width="24.83203125" style="15" customWidth="1"/>
    <col min="14615" max="14615" width="13.5" style="15" customWidth="1"/>
    <col min="14616" max="14616" width="8.6640625" style="15"/>
    <col min="14617" max="14617" width="6.6640625" style="15" customWidth="1"/>
    <col min="14618" max="14618" width="6.5" style="15" customWidth="1"/>
    <col min="14619" max="14619" width="8.33203125" style="15" customWidth="1"/>
    <col min="14620" max="14620" width="6.6640625" style="15" customWidth="1"/>
    <col min="14621" max="14621" width="4.83203125" style="15" customWidth="1"/>
    <col min="14622" max="14623" width="5" style="15" customWidth="1"/>
    <col min="14624" max="14624" width="8.6640625" style="15"/>
    <col min="14625" max="14625" width="10.5" style="15" customWidth="1"/>
    <col min="14626" max="14626" width="3.83203125" style="15" customWidth="1"/>
    <col min="14627" max="14628" width="8.6640625" style="15"/>
    <col min="14629" max="14629" width="3.6640625" style="15" customWidth="1"/>
    <col min="14630" max="14869" width="8.6640625" style="15"/>
    <col min="14870" max="14870" width="24.83203125" style="15" customWidth="1"/>
    <col min="14871" max="14871" width="13.5" style="15" customWidth="1"/>
    <col min="14872" max="14872" width="8.6640625" style="15"/>
    <col min="14873" max="14873" width="6.6640625" style="15" customWidth="1"/>
    <col min="14874" max="14874" width="6.5" style="15" customWidth="1"/>
    <col min="14875" max="14875" width="8.33203125" style="15" customWidth="1"/>
    <col min="14876" max="14876" width="6.6640625" style="15" customWidth="1"/>
    <col min="14877" max="14877" width="4.83203125" style="15" customWidth="1"/>
    <col min="14878" max="14879" width="5" style="15" customWidth="1"/>
    <col min="14880" max="14880" width="8.6640625" style="15"/>
    <col min="14881" max="14881" width="10.5" style="15" customWidth="1"/>
    <col min="14882" max="14882" width="3.83203125" style="15" customWidth="1"/>
    <col min="14883" max="14884" width="8.6640625" style="15"/>
    <col min="14885" max="14885" width="3.6640625" style="15" customWidth="1"/>
    <col min="14886" max="15125" width="8.6640625" style="15"/>
    <col min="15126" max="15126" width="24.83203125" style="15" customWidth="1"/>
    <col min="15127" max="15127" width="13.5" style="15" customWidth="1"/>
    <col min="15128" max="15128" width="8.6640625" style="15"/>
    <col min="15129" max="15129" width="6.6640625" style="15" customWidth="1"/>
    <col min="15130" max="15130" width="6.5" style="15" customWidth="1"/>
    <col min="15131" max="15131" width="8.33203125" style="15" customWidth="1"/>
    <col min="15132" max="15132" width="6.6640625" style="15" customWidth="1"/>
    <col min="15133" max="15133" width="4.83203125" style="15" customWidth="1"/>
    <col min="15134" max="15135" width="5" style="15" customWidth="1"/>
    <col min="15136" max="15136" width="8.6640625" style="15"/>
    <col min="15137" max="15137" width="10.5" style="15" customWidth="1"/>
    <col min="15138" max="15138" width="3.83203125" style="15" customWidth="1"/>
    <col min="15139" max="15140" width="8.6640625" style="15"/>
    <col min="15141" max="15141" width="3.6640625" style="15" customWidth="1"/>
    <col min="15142" max="15381" width="8.6640625" style="15"/>
    <col min="15382" max="15382" width="24.83203125" style="15" customWidth="1"/>
    <col min="15383" max="15383" width="13.5" style="15" customWidth="1"/>
    <col min="15384" max="15384" width="8.6640625" style="15"/>
    <col min="15385" max="15385" width="6.6640625" style="15" customWidth="1"/>
    <col min="15386" max="15386" width="6.5" style="15" customWidth="1"/>
    <col min="15387" max="15387" width="8.33203125" style="15" customWidth="1"/>
    <col min="15388" max="15388" width="6.6640625" style="15" customWidth="1"/>
    <col min="15389" max="15389" width="4.83203125" style="15" customWidth="1"/>
    <col min="15390" max="15391" width="5" style="15" customWidth="1"/>
    <col min="15392" max="15392" width="8.6640625" style="15"/>
    <col min="15393" max="15393" width="10.5" style="15" customWidth="1"/>
    <col min="15394" max="15394" width="3.83203125" style="15" customWidth="1"/>
    <col min="15395" max="15396" width="8.6640625" style="15"/>
    <col min="15397" max="15397" width="3.6640625" style="15" customWidth="1"/>
    <col min="15398" max="15637" width="8.6640625" style="15"/>
    <col min="15638" max="15638" width="24.83203125" style="15" customWidth="1"/>
    <col min="15639" max="15639" width="13.5" style="15" customWidth="1"/>
    <col min="15640" max="15640" width="8.6640625" style="15"/>
    <col min="15641" max="15641" width="6.6640625" style="15" customWidth="1"/>
    <col min="15642" max="15642" width="6.5" style="15" customWidth="1"/>
    <col min="15643" max="15643" width="8.33203125" style="15" customWidth="1"/>
    <col min="15644" max="15644" width="6.6640625" style="15" customWidth="1"/>
    <col min="15645" max="15645" width="4.83203125" style="15" customWidth="1"/>
    <col min="15646" max="15647" width="5" style="15" customWidth="1"/>
    <col min="15648" max="15648" width="8.6640625" style="15"/>
    <col min="15649" max="15649" width="10.5" style="15" customWidth="1"/>
    <col min="15650" max="15650" width="3.83203125" style="15" customWidth="1"/>
    <col min="15651" max="15652" width="8.6640625" style="15"/>
    <col min="15653" max="15653" width="3.6640625" style="15" customWidth="1"/>
    <col min="15654" max="15893" width="8.6640625" style="15"/>
    <col min="15894" max="15894" width="24.83203125" style="15" customWidth="1"/>
    <col min="15895" max="15895" width="13.5" style="15" customWidth="1"/>
    <col min="15896" max="15896" width="8.6640625" style="15"/>
    <col min="15897" max="15897" width="6.6640625" style="15" customWidth="1"/>
    <col min="15898" max="15898" width="6.5" style="15" customWidth="1"/>
    <col min="15899" max="15899" width="8.33203125" style="15" customWidth="1"/>
    <col min="15900" max="15900" width="6.6640625" style="15" customWidth="1"/>
    <col min="15901" max="15901" width="4.83203125" style="15" customWidth="1"/>
    <col min="15902" max="15903" width="5" style="15" customWidth="1"/>
    <col min="15904" max="15904" width="8.6640625" style="15"/>
    <col min="15905" max="15905" width="10.5" style="15" customWidth="1"/>
    <col min="15906" max="15906" width="3.83203125" style="15" customWidth="1"/>
    <col min="15907" max="15908" width="8.6640625" style="15"/>
    <col min="15909" max="15909" width="3.6640625" style="15" customWidth="1"/>
    <col min="15910" max="16149" width="8.6640625" style="15"/>
    <col min="16150" max="16150" width="24.83203125" style="15" customWidth="1"/>
    <col min="16151" max="16151" width="13.5" style="15" customWidth="1"/>
    <col min="16152" max="16152" width="8.6640625" style="15"/>
    <col min="16153" max="16153" width="6.6640625" style="15" customWidth="1"/>
    <col min="16154" max="16154" width="6.5" style="15" customWidth="1"/>
    <col min="16155" max="16155" width="8.33203125" style="15" customWidth="1"/>
    <col min="16156" max="16156" width="6.6640625" style="15" customWidth="1"/>
    <col min="16157" max="16157" width="4.83203125" style="15" customWidth="1"/>
    <col min="16158" max="16159" width="5" style="15" customWidth="1"/>
    <col min="16160" max="16160" width="8.6640625" style="15"/>
    <col min="16161" max="16161" width="10.5" style="15" customWidth="1"/>
    <col min="16162" max="16162" width="3.83203125" style="15" customWidth="1"/>
    <col min="16163" max="16164" width="8.6640625" style="15"/>
    <col min="16165" max="16165" width="3.6640625" style="15" customWidth="1"/>
    <col min="16166" max="16384" width="8.6640625" style="15"/>
  </cols>
  <sheetData>
    <row r="31" spans="1:136" s="1" customFormat="1" ht="128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5</v>
      </c>
      <c r="G31" s="1" t="s">
        <v>11</v>
      </c>
      <c r="H31" s="1" t="s">
        <v>12</v>
      </c>
      <c r="I31" s="1" t="s">
        <v>13</v>
      </c>
      <c r="J31" s="1" t="s">
        <v>14</v>
      </c>
      <c r="K31" s="1" t="s">
        <v>6</v>
      </c>
      <c r="L31" s="1" t="s">
        <v>15</v>
      </c>
      <c r="M31" s="1" t="s">
        <v>16</v>
      </c>
      <c r="N31" s="1" t="s">
        <v>17</v>
      </c>
      <c r="O31" s="1" t="s">
        <v>18</v>
      </c>
      <c r="P31" s="1" t="s">
        <v>7</v>
      </c>
      <c r="Q31" s="1" t="s">
        <v>19</v>
      </c>
      <c r="R31" s="1" t="s">
        <v>8</v>
      </c>
      <c r="S31" s="1" t="s">
        <v>20</v>
      </c>
      <c r="T31" s="1" t="s">
        <v>21</v>
      </c>
      <c r="U31" s="1" t="s">
        <v>9</v>
      </c>
      <c r="V31" s="1" t="s">
        <v>22</v>
      </c>
      <c r="W31" s="1" t="s">
        <v>23</v>
      </c>
      <c r="X31" s="1" t="s">
        <v>24</v>
      </c>
      <c r="Y31" s="1" t="s">
        <v>62</v>
      </c>
      <c r="Z31" s="1" t="s">
        <v>63</v>
      </c>
      <c r="AA31" s="1" t="s">
        <v>614</v>
      </c>
      <c r="AB31" s="1" t="s">
        <v>615</v>
      </c>
      <c r="AC31" s="1" t="s">
        <v>616</v>
      </c>
      <c r="AD31" s="1" t="s">
        <v>702</v>
      </c>
      <c r="AE31" s="1" t="s">
        <v>703</v>
      </c>
      <c r="AF31" s="1" t="s">
        <v>704</v>
      </c>
      <c r="AG31" s="1" t="s">
        <v>705</v>
      </c>
      <c r="AI31" s="1" t="s">
        <v>617</v>
      </c>
      <c r="AJ31" s="1" t="s">
        <v>618</v>
      </c>
      <c r="AK31" s="1" t="s">
        <v>619</v>
      </c>
      <c r="AL31" s="1" t="s">
        <v>620</v>
      </c>
      <c r="AN31" s="1" t="s">
        <v>692</v>
      </c>
      <c r="AO31" s="1" t="s">
        <v>693</v>
      </c>
      <c r="AP31" s="1" t="s">
        <v>694</v>
      </c>
      <c r="AQ31" s="1" t="s">
        <v>695</v>
      </c>
      <c r="AS31" s="1" t="s">
        <v>621</v>
      </c>
      <c r="AT31" s="1" t="s">
        <v>622</v>
      </c>
      <c r="AU31" s="1" t="s">
        <v>623</v>
      </c>
      <c r="AV31" s="1" t="s">
        <v>624</v>
      </c>
      <c r="AX31" s="1" t="s">
        <v>625</v>
      </c>
      <c r="AY31" s="1" t="s">
        <v>626</v>
      </c>
      <c r="AZ31" s="1" t="s">
        <v>627</v>
      </c>
      <c r="BA31" s="1" t="s">
        <v>628</v>
      </c>
      <c r="BC31" s="1" t="s">
        <v>629</v>
      </c>
      <c r="BD31" s="1" t="s">
        <v>630</v>
      </c>
      <c r="BE31" s="1" t="s">
        <v>631</v>
      </c>
      <c r="BF31" s="1" t="s">
        <v>632</v>
      </c>
      <c r="BH31" s="1" t="s">
        <v>717</v>
      </c>
      <c r="BI31" s="1" t="s">
        <v>70</v>
      </c>
      <c r="BJ31" s="1" t="s">
        <v>71</v>
      </c>
      <c r="BK31" s="1" t="s">
        <v>72</v>
      </c>
      <c r="BL31" s="1" t="s">
        <v>67</v>
      </c>
      <c r="BM31" s="1" t="s">
        <v>68</v>
      </c>
      <c r="BN31" s="1" t="s">
        <v>69</v>
      </c>
    </row>
    <row r="32" spans="1:136" s="8" customFormat="1" ht="15">
      <c r="A32">
        <v>59</v>
      </c>
      <c r="B32">
        <v>20</v>
      </c>
      <c r="C32" t="s">
        <v>797</v>
      </c>
      <c r="D32" t="s">
        <v>25</v>
      </c>
      <c r="E32"/>
      <c r="F32"/>
      <c r="G32">
        <v>0.5</v>
      </c>
      <c r="H32">
        <v>0.5</v>
      </c>
      <c r="I32">
        <v>5056</v>
      </c>
      <c r="J32">
        <v>7177</v>
      </c>
      <c r="K32"/>
      <c r="L32">
        <v>1233</v>
      </c>
      <c r="M32">
        <v>4.2939999999999996</v>
      </c>
      <c r="N32">
        <v>6.3579999999999997</v>
      </c>
      <c r="O32">
        <v>2.0649999999999999</v>
      </c>
      <c r="P32"/>
      <c r="Q32">
        <v>1.2999999999999999E-2</v>
      </c>
      <c r="R32">
        <v>1</v>
      </c>
      <c r="S32">
        <v>0</v>
      </c>
      <c r="T32">
        <v>0</v>
      </c>
      <c r="U32"/>
      <c r="V32">
        <v>0</v>
      </c>
      <c r="W32"/>
      <c r="X32"/>
      <c r="Y32" s="54">
        <v>44410</v>
      </c>
      <c r="Z32" s="44">
        <v>0.93155092592592592</v>
      </c>
      <c r="AA32"/>
      <c r="AB32" s="47">
        <v>1</v>
      </c>
      <c r="AC32" s="15"/>
      <c r="AD32" s="15">
        <v>4.7216405303493536</v>
      </c>
      <c r="AE32" s="15">
        <v>6.6276967532172408</v>
      </c>
      <c r="AF32" s="15">
        <v>1.9060562228678872</v>
      </c>
      <c r="AG32" s="15">
        <v>0.10256825490313902</v>
      </c>
      <c r="AH32" s="15"/>
      <c r="AI32"/>
      <c r="AJ32">
        <v>0.41105890305150222</v>
      </c>
      <c r="AK32">
        <v>5.7620340272890651</v>
      </c>
      <c r="AL32" s="15"/>
      <c r="AM32"/>
      <c r="AN32"/>
      <c r="AO32">
        <v>12.255911297685756</v>
      </c>
      <c r="AP32">
        <v>10.904751239565647</v>
      </c>
      <c r="AQ32"/>
      <c r="AR32"/>
      <c r="AS32" s="15"/>
      <c r="AT32" s="15">
        <v>51.850550788297902</v>
      </c>
      <c r="AU32" s="15">
        <v>28.778080484952724</v>
      </c>
      <c r="AV32" s="15"/>
      <c r="AW32" s="15"/>
      <c r="AX32" s="15"/>
      <c r="AY32" s="15">
        <v>9.5770879943944447</v>
      </c>
      <c r="AZ32" s="15">
        <v>8.2397328563864107</v>
      </c>
      <c r="BA32" s="61"/>
      <c r="BB32" s="15"/>
      <c r="BC32" s="15">
        <v>4.7313648786340927</v>
      </c>
      <c r="BD32" s="15">
        <v>6.245005580948928</v>
      </c>
      <c r="BE32" s="15">
        <v>1.5136407023148357</v>
      </c>
      <c r="BF32">
        <v>9.7881171920742027E-2</v>
      </c>
      <c r="BG32"/>
      <c r="BH32" s="1">
        <v>1</v>
      </c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</row>
    <row r="33" spans="1:136" s="8" customFormat="1" ht="15">
      <c r="A33">
        <v>104</v>
      </c>
      <c r="B33">
        <v>32</v>
      </c>
      <c r="C33" t="s">
        <v>797</v>
      </c>
      <c r="D33" t="s">
        <v>25</v>
      </c>
      <c r="E33"/>
      <c r="F33"/>
      <c r="G33">
        <v>0.5</v>
      </c>
      <c r="H33">
        <v>0.5</v>
      </c>
      <c r="I33">
        <v>2574</v>
      </c>
      <c r="J33">
        <v>3652</v>
      </c>
      <c r="K33"/>
      <c r="L33">
        <v>2199</v>
      </c>
      <c r="M33">
        <v>2.39</v>
      </c>
      <c r="N33">
        <v>3.3719999999999999</v>
      </c>
      <c r="O33">
        <v>0.98299999999999998</v>
      </c>
      <c r="P33"/>
      <c r="Q33">
        <v>0.114</v>
      </c>
      <c r="R33">
        <v>1</v>
      </c>
      <c r="S33">
        <v>0</v>
      </c>
      <c r="T33">
        <v>0</v>
      </c>
      <c r="U33"/>
      <c r="V33">
        <v>0</v>
      </c>
      <c r="W33"/>
      <c r="X33"/>
      <c r="Y33" s="54">
        <v>44411</v>
      </c>
      <c r="Z33" s="44">
        <v>0.27497685185185183</v>
      </c>
      <c r="AA33"/>
      <c r="AB33" s="47">
        <v>1</v>
      </c>
      <c r="AC33" s="15"/>
      <c r="AD33" s="15">
        <v>2.3080572860772026</v>
      </c>
      <c r="AE33" s="15">
        <v>3.1864049617738672</v>
      </c>
      <c r="AF33" s="15">
        <v>0.87834767569666461</v>
      </c>
      <c r="AG33" s="15">
        <v>0.19788872145041231</v>
      </c>
      <c r="AH33" s="15"/>
      <c r="AI33"/>
      <c r="AJ33">
        <v>2.9066254129727711</v>
      </c>
      <c r="AK33">
        <v>28.968472941346885</v>
      </c>
      <c r="AL33" s="15"/>
      <c r="AM33"/>
      <c r="AN33"/>
      <c r="AO33">
        <v>0.18365961218737906</v>
      </c>
      <c r="AP33">
        <v>15.69744404745621</v>
      </c>
      <c r="AQ33"/>
      <c r="AR33"/>
      <c r="AS33" s="15"/>
      <c r="AT33" s="15">
        <v>7.8726893472562747</v>
      </c>
      <c r="AU33" s="15">
        <v>28.398000081876802</v>
      </c>
      <c r="AV33" s="15"/>
      <c r="AW33" s="15"/>
      <c r="AX33" s="15"/>
      <c r="AY33" s="15">
        <v>0.99233382929727398</v>
      </c>
      <c r="AZ33" s="15">
        <v>7.2761836032746174</v>
      </c>
      <c r="BA33" s="61"/>
      <c r="BB33" s="15"/>
      <c r="BC33" s="15">
        <v>2.2749945019090911</v>
      </c>
      <c r="BD33" s="15">
        <v>3.1893337207453083</v>
      </c>
      <c r="BE33" s="15">
        <v>0.91433921883621716</v>
      </c>
      <c r="BF33">
        <v>0.19887547576249587</v>
      </c>
      <c r="BG33"/>
      <c r="BH33" s="1">
        <v>2</v>
      </c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</row>
    <row r="34" spans="1:136" s="8" customFormat="1" ht="15">
      <c r="A34">
        <v>104</v>
      </c>
      <c r="B34">
        <v>32</v>
      </c>
      <c r="C34" t="s">
        <v>797</v>
      </c>
      <c r="D34" t="s">
        <v>25</v>
      </c>
      <c r="E34"/>
      <c r="F34"/>
      <c r="G34">
        <v>0.5</v>
      </c>
      <c r="H34">
        <v>0.5</v>
      </c>
      <c r="I34">
        <v>4372</v>
      </c>
      <c r="J34">
        <v>5401</v>
      </c>
      <c r="K34"/>
      <c r="L34">
        <v>2513</v>
      </c>
      <c r="M34">
        <v>3.7690000000000001</v>
      </c>
      <c r="N34">
        <v>4.8540000000000001</v>
      </c>
      <c r="O34">
        <v>1.085</v>
      </c>
      <c r="P34"/>
      <c r="Q34">
        <v>0.14699999999999999</v>
      </c>
      <c r="R34">
        <v>1</v>
      </c>
      <c r="S34">
        <v>0</v>
      </c>
      <c r="T34">
        <v>0</v>
      </c>
      <c r="U34"/>
      <c r="V34">
        <v>0</v>
      </c>
      <c r="W34"/>
      <c r="X34"/>
      <c r="Y34" s="54">
        <v>44413</v>
      </c>
      <c r="Z34" s="44">
        <v>0.30167824074074073</v>
      </c>
      <c r="AA34"/>
      <c r="AB34" s="47">
        <v>1</v>
      </c>
      <c r="AC34" s="15"/>
      <c r="AD34" s="15">
        <v>4.0166556815686176</v>
      </c>
      <c r="AE34" s="15">
        <v>5.1610184751105832</v>
      </c>
      <c r="AF34" s="15">
        <v>1.1443627935419656</v>
      </c>
      <c r="AG34" s="15">
        <v>0.24509289618177169</v>
      </c>
      <c r="AH34" s="15"/>
      <c r="AI34"/>
      <c r="AJ34">
        <v>1.0809867532219832</v>
      </c>
      <c r="AK34">
        <v>1.966203957923125</v>
      </c>
      <c r="AL34" s="15"/>
      <c r="AM34"/>
      <c r="AN34"/>
      <c r="AO34">
        <v>5.8424776132346215E-2</v>
      </c>
      <c r="AP34">
        <v>0.37070943834301351</v>
      </c>
      <c r="AQ34"/>
      <c r="AR34"/>
      <c r="AS34" s="15"/>
      <c r="AT34" s="15">
        <v>3.9574920356060672</v>
      </c>
      <c r="AU34" s="15">
        <v>8.8024859733619323</v>
      </c>
      <c r="AV34" s="15"/>
      <c r="AW34" s="15"/>
      <c r="AX34" s="15"/>
      <c r="AY34" s="15">
        <v>4.1750287294199002E-2</v>
      </c>
      <c r="AZ34" s="15">
        <v>1.4084843996013918</v>
      </c>
      <c r="BA34" s="61"/>
      <c r="BB34" s="15"/>
      <c r="BC34" s="15">
        <v>3.9950626326476959</v>
      </c>
      <c r="BD34" s="15">
        <v>5.162526572406934</v>
      </c>
      <c r="BE34" s="15">
        <v>1.1674639397592379</v>
      </c>
      <c r="BF34">
        <v>0.24514407035860139</v>
      </c>
      <c r="BG34"/>
      <c r="BH34" s="1">
        <v>3</v>
      </c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</row>
    <row r="35" spans="1:136" s="8" customFormat="1" ht="15">
      <c r="A35">
        <v>104</v>
      </c>
      <c r="B35">
        <v>32</v>
      </c>
      <c r="C35" t="s">
        <v>797</v>
      </c>
      <c r="D35" t="s">
        <v>25</v>
      </c>
      <c r="E35"/>
      <c r="F35"/>
      <c r="G35">
        <v>0.5</v>
      </c>
      <c r="H35">
        <v>0.5</v>
      </c>
      <c r="I35">
        <v>4354</v>
      </c>
      <c r="J35">
        <v>6902</v>
      </c>
      <c r="K35"/>
      <c r="L35">
        <v>1426</v>
      </c>
      <c r="M35">
        <v>3.7559999999999998</v>
      </c>
      <c r="N35">
        <v>6.1260000000000003</v>
      </c>
      <c r="O35">
        <v>2.37</v>
      </c>
      <c r="P35"/>
      <c r="Q35">
        <v>3.3000000000000002E-2</v>
      </c>
      <c r="R35">
        <v>1</v>
      </c>
      <c r="S35">
        <v>0</v>
      </c>
      <c r="T35">
        <v>0</v>
      </c>
      <c r="U35"/>
      <c r="V35">
        <v>0</v>
      </c>
      <c r="W35"/>
      <c r="X35"/>
      <c r="Y35" s="54">
        <v>44414</v>
      </c>
      <c r="Z35" s="44">
        <v>0.35898148148148151</v>
      </c>
      <c r="AA35"/>
      <c r="AB35" s="47">
        <v>1</v>
      </c>
      <c r="AC35" s="15"/>
      <c r="AD35" s="15">
        <v>3.9928794079511474</v>
      </c>
      <c r="AE35" s="15">
        <v>6.5813819654858658</v>
      </c>
      <c r="AF35" s="15">
        <v>2.5885025575347185</v>
      </c>
      <c r="AG35" s="15">
        <v>0.13560137037356351</v>
      </c>
      <c r="AH35" s="15"/>
      <c r="AI35"/>
      <c r="AJ35">
        <v>0.56431140807306046</v>
      </c>
      <c r="AK35">
        <v>1.6356637642125769</v>
      </c>
      <c r="AL35" s="15"/>
      <c r="AM35"/>
      <c r="AN35"/>
      <c r="AO35">
        <v>0.60563220972284437</v>
      </c>
      <c r="AP35">
        <v>1.0990993661288446</v>
      </c>
      <c r="AQ35"/>
      <c r="AR35"/>
      <c r="AS35" s="15"/>
      <c r="AT35" s="15">
        <v>2.3837946276262172</v>
      </c>
      <c r="AU35" s="15">
        <v>0.28903751907720898</v>
      </c>
      <c r="AV35" s="15"/>
      <c r="AW35" s="15"/>
      <c r="AX35" s="15"/>
      <c r="AY35" s="15">
        <v>0.88414450055030358</v>
      </c>
      <c r="AZ35" s="15">
        <v>6.2455647332716611</v>
      </c>
      <c r="BA35" s="61"/>
      <c r="BB35" s="15"/>
      <c r="BC35" s="15">
        <v>3.981644969555064</v>
      </c>
      <c r="BD35" s="15">
        <v>6.601371982992176</v>
      </c>
      <c r="BE35" s="15">
        <v>2.619727013437112</v>
      </c>
      <c r="BF35">
        <v>0.13500455270942704</v>
      </c>
      <c r="BG35"/>
      <c r="BH35" s="1">
        <v>4</v>
      </c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</row>
    <row r="36" spans="1:136" s="8" customFormat="1" ht="15">
      <c r="A36">
        <v>55</v>
      </c>
      <c r="B36">
        <v>20</v>
      </c>
      <c r="C36" t="s">
        <v>797</v>
      </c>
      <c r="D36" t="s">
        <v>25</v>
      </c>
      <c r="E36"/>
      <c r="F36"/>
      <c r="G36">
        <v>0.5</v>
      </c>
      <c r="H36">
        <v>0.5</v>
      </c>
      <c r="I36">
        <v>3888</v>
      </c>
      <c r="J36">
        <v>5269</v>
      </c>
      <c r="K36"/>
      <c r="L36">
        <v>8425</v>
      </c>
      <c r="M36">
        <v>3.3969999999999998</v>
      </c>
      <c r="N36">
        <v>4.742</v>
      </c>
      <c r="O36">
        <v>1.345</v>
      </c>
      <c r="P36"/>
      <c r="Q36">
        <v>0.76500000000000001</v>
      </c>
      <c r="R36">
        <v>1</v>
      </c>
      <c r="S36">
        <v>0</v>
      </c>
      <c r="T36">
        <v>0</v>
      </c>
      <c r="U36"/>
      <c r="V36">
        <v>0</v>
      </c>
      <c r="W36"/>
      <c r="X36"/>
      <c r="Y36" s="54">
        <v>44474</v>
      </c>
      <c r="Z36" s="44">
        <v>2.164351851851852E-2</v>
      </c>
      <c r="AA36"/>
      <c r="AB36" s="47">
        <v>1</v>
      </c>
      <c r="AC36" s="15"/>
      <c r="AD36" s="15">
        <v>4.8423772579364384</v>
      </c>
      <c r="AE36" s="15">
        <v>6.4810942864638186</v>
      </c>
      <c r="AF36" s="15">
        <v>1.6387170285273802</v>
      </c>
      <c r="AG36" s="15">
        <v>1.2518698587196151</v>
      </c>
      <c r="AH36" s="15"/>
      <c r="AI36"/>
      <c r="AJ36"/>
      <c r="AK36"/>
      <c r="AL36" s="15"/>
      <c r="AM36"/>
      <c r="AN36"/>
      <c r="AO36"/>
      <c r="AP36"/>
      <c r="AQ36"/>
      <c r="AR36"/>
      <c r="AS36" s="15"/>
      <c r="AT36" s="15"/>
      <c r="AU36" s="15"/>
      <c r="AV36" s="15"/>
      <c r="AW36" s="15"/>
      <c r="AX36" s="15"/>
      <c r="AY36" s="15"/>
      <c r="AZ36" s="15"/>
      <c r="BA36" s="61"/>
      <c r="BB36" s="15"/>
      <c r="BC36" s="15"/>
      <c r="BD36" s="15"/>
      <c r="BE36" s="15"/>
      <c r="BF36"/>
      <c r="BG36"/>
      <c r="BH36" s="1">
        <v>5</v>
      </c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</row>
    <row r="37" spans="1:136" s="8" customFormat="1" ht="15">
      <c r="A37">
        <v>97</v>
      </c>
      <c r="B37">
        <v>32</v>
      </c>
      <c r="C37" t="s">
        <v>797</v>
      </c>
      <c r="D37" t="s">
        <v>25</v>
      </c>
      <c r="E37"/>
      <c r="F37"/>
      <c r="G37">
        <v>0.5</v>
      </c>
      <c r="H37">
        <v>0.5</v>
      </c>
      <c r="I37">
        <v>2924</v>
      </c>
      <c r="J37">
        <v>4722</v>
      </c>
      <c r="K37"/>
      <c r="L37">
        <v>1448</v>
      </c>
      <c r="M37">
        <v>2.6579999999999999</v>
      </c>
      <c r="N37">
        <v>4.2789999999999999</v>
      </c>
      <c r="O37">
        <v>1.62</v>
      </c>
      <c r="P37"/>
      <c r="Q37">
        <v>3.5000000000000003E-2</v>
      </c>
      <c r="R37">
        <v>1</v>
      </c>
      <c r="S37">
        <v>0</v>
      </c>
      <c r="T37">
        <v>0</v>
      </c>
      <c r="U37"/>
      <c r="V37">
        <v>0</v>
      </c>
      <c r="W37"/>
      <c r="X37"/>
      <c r="Y37" s="54">
        <v>44474</v>
      </c>
      <c r="Z37" s="44">
        <v>0.37021990740740746</v>
      </c>
      <c r="AA37"/>
      <c r="AB37" s="47">
        <v>1</v>
      </c>
      <c r="AC37" s="15"/>
      <c r="AD37" s="15">
        <v>3.5681774814226133</v>
      </c>
      <c r="AE37" s="15">
        <v>5.7447591433718648</v>
      </c>
      <c r="AF37" s="15">
        <v>2.1765816619492515</v>
      </c>
      <c r="AG37" s="15">
        <v>0.19657234398489051</v>
      </c>
      <c r="AH37" s="15"/>
      <c r="AI37"/>
      <c r="AJ37"/>
      <c r="AK37"/>
      <c r="AL37" s="15"/>
      <c r="AM37"/>
      <c r="AN37"/>
      <c r="AO37"/>
      <c r="AP37"/>
      <c r="AQ37"/>
      <c r="AR37"/>
      <c r="AS37" s="15"/>
      <c r="AT37" s="15"/>
      <c r="AU37" s="15"/>
      <c r="AV37" s="15"/>
      <c r="AW37" s="15"/>
      <c r="AX37" s="15"/>
      <c r="AY37" s="15"/>
      <c r="AZ37" s="15"/>
      <c r="BA37" s="61"/>
      <c r="BB37" s="15"/>
      <c r="BC37" s="15"/>
      <c r="BD37" s="15"/>
      <c r="BE37" s="15"/>
      <c r="BF37"/>
      <c r="BG37"/>
      <c r="BH37" s="1">
        <v>6</v>
      </c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</row>
    <row r="38" spans="1:136" s="8" customFormat="1" ht="15">
      <c r="A38">
        <v>56</v>
      </c>
      <c r="B38">
        <v>20</v>
      </c>
      <c r="C38" t="s">
        <v>797</v>
      </c>
      <c r="D38" t="s">
        <v>25</v>
      </c>
      <c r="E38"/>
      <c r="F38"/>
      <c r="G38">
        <v>0.5</v>
      </c>
      <c r="H38">
        <v>0.5</v>
      </c>
      <c r="I38">
        <v>3107</v>
      </c>
      <c r="J38">
        <v>5975</v>
      </c>
      <c r="K38"/>
      <c r="L38">
        <v>1852</v>
      </c>
      <c r="M38">
        <v>2.798</v>
      </c>
      <c r="N38">
        <v>5.3410000000000002</v>
      </c>
      <c r="O38">
        <v>2.5419999999999998</v>
      </c>
      <c r="P38"/>
      <c r="Q38">
        <v>7.8E-2</v>
      </c>
      <c r="R38">
        <v>1</v>
      </c>
      <c r="S38">
        <v>0</v>
      </c>
      <c r="T38">
        <v>0</v>
      </c>
      <c r="U38"/>
      <c r="V38">
        <v>0</v>
      </c>
      <c r="W38"/>
      <c r="X38"/>
      <c r="Y38" s="54">
        <v>44475</v>
      </c>
      <c r="Z38" s="44">
        <v>7.2465277777777781E-2</v>
      </c>
      <c r="AA38"/>
      <c r="AB38" s="47">
        <v>1</v>
      </c>
      <c r="AC38" s="15"/>
      <c r="AD38" s="15">
        <v>3.8030954719805763</v>
      </c>
      <c r="AE38" s="15">
        <v>7.4296925950980732</v>
      </c>
      <c r="AF38" s="15">
        <v>3.6265971231174969</v>
      </c>
      <c r="AG38" s="15">
        <v>0.26658332409552032</v>
      </c>
      <c r="AH38" s="15"/>
      <c r="AI38"/>
      <c r="AJ38">
        <v>1.4638487600021062</v>
      </c>
      <c r="AK38">
        <v>1.7402622644688268</v>
      </c>
      <c r="AL38" s="15"/>
      <c r="AM38"/>
      <c r="AN38"/>
      <c r="AO38">
        <v>0.33879676964481364</v>
      </c>
      <c r="AP38">
        <v>2.0809566711204681</v>
      </c>
      <c r="AQ38"/>
      <c r="AR38"/>
      <c r="AS38" s="15"/>
      <c r="AT38" s="15">
        <v>2.1948427682314113</v>
      </c>
      <c r="AU38" s="15">
        <v>2.4329480458944093</v>
      </c>
      <c r="AV38" s="15"/>
      <c r="AW38" s="15"/>
      <c r="AX38" s="15"/>
      <c r="AY38" s="15">
        <v>5.667364534336861</v>
      </c>
      <c r="AZ38" s="15">
        <v>2.2061639124921406</v>
      </c>
      <c r="BA38" s="61"/>
      <c r="BB38" s="15"/>
      <c r="BC38" s="15">
        <v>3.7754619455434817</v>
      </c>
      <c r="BD38" s="15">
        <v>7.4422997306354119</v>
      </c>
      <c r="BE38" s="15">
        <v>3.6668377850919303</v>
      </c>
      <c r="BF38">
        <v>0.25923736096789762</v>
      </c>
      <c r="BG38"/>
      <c r="BH38" s="1">
        <v>7</v>
      </c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</row>
    <row r="39" spans="1:136" s="8" customFormat="1" ht="15">
      <c r="A39">
        <v>98</v>
      </c>
      <c r="B39">
        <v>32</v>
      </c>
      <c r="C39" t="s">
        <v>797</v>
      </c>
      <c r="D39" t="s">
        <v>25</v>
      </c>
      <c r="E39"/>
      <c r="F39"/>
      <c r="G39">
        <v>0.5</v>
      </c>
      <c r="H39">
        <v>0.5</v>
      </c>
      <c r="I39">
        <v>4257</v>
      </c>
      <c r="J39">
        <v>5900</v>
      </c>
      <c r="K39"/>
      <c r="L39">
        <v>4892</v>
      </c>
      <c r="M39">
        <v>3.681</v>
      </c>
      <c r="N39">
        <v>5.2770000000000001</v>
      </c>
      <c r="O39">
        <v>1.5960000000000001</v>
      </c>
      <c r="P39"/>
      <c r="Q39">
        <v>0.39600000000000002</v>
      </c>
      <c r="R39">
        <v>1</v>
      </c>
      <c r="S39">
        <v>0</v>
      </c>
      <c r="T39">
        <v>0</v>
      </c>
      <c r="U39"/>
      <c r="V39">
        <v>0</v>
      </c>
      <c r="W39"/>
      <c r="X39"/>
      <c r="Y39" s="54">
        <v>44475</v>
      </c>
      <c r="Z39" s="44">
        <v>0.41723379629629626</v>
      </c>
      <c r="AA39"/>
      <c r="AB39" s="47">
        <v>1</v>
      </c>
      <c r="AC39" s="15"/>
      <c r="AD39" s="15">
        <v>5.3163600149643644</v>
      </c>
      <c r="AE39" s="15">
        <v>7.330162577698033</v>
      </c>
      <c r="AF39" s="15">
        <v>2.0138025627336686</v>
      </c>
      <c r="AG39" s="15">
        <v>0.74172647107367007</v>
      </c>
      <c r="AH39" s="15"/>
      <c r="AI39"/>
      <c r="AJ39">
        <v>0.27189705242501638</v>
      </c>
      <c r="AK39">
        <v>4.9001001771049131</v>
      </c>
      <c r="AL39" s="15"/>
      <c r="AM39"/>
      <c r="AN39"/>
      <c r="AO39">
        <v>1.7052343386241975</v>
      </c>
      <c r="AP39">
        <v>4.6844156854232901</v>
      </c>
      <c r="AQ39"/>
      <c r="AR39"/>
      <c r="AS39" s="15"/>
      <c r="AT39" s="15">
        <v>5.3921822165002222</v>
      </c>
      <c r="AU39" s="15">
        <v>4.131694909255021</v>
      </c>
      <c r="AV39" s="15"/>
      <c r="AW39" s="15"/>
      <c r="AX39" s="15"/>
      <c r="AY39" s="15">
        <v>2.0852364307578055</v>
      </c>
      <c r="AZ39" s="15">
        <v>5.8594765331416419</v>
      </c>
      <c r="BA39" s="61"/>
      <c r="BB39" s="15"/>
      <c r="BC39" s="15">
        <v>5.3235973671264603</v>
      </c>
      <c r="BD39" s="15">
        <v>7.3931982553847257</v>
      </c>
      <c r="BE39" s="15">
        <v>2.069600888258265</v>
      </c>
      <c r="BF39">
        <v>0.74954132546475805</v>
      </c>
      <c r="BG39"/>
      <c r="BH39" s="1">
        <v>8</v>
      </c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</row>
    <row r="40" spans="1:136" s="8" customFormat="1" ht="15">
      <c r="A40">
        <v>56</v>
      </c>
      <c r="B40">
        <v>20</v>
      </c>
      <c r="C40" t="s">
        <v>797</v>
      </c>
      <c r="D40" t="s">
        <v>25</v>
      </c>
      <c r="E40"/>
      <c r="F40"/>
      <c r="G40">
        <v>0.5</v>
      </c>
      <c r="H40">
        <v>0.5</v>
      </c>
      <c r="I40">
        <v>2856</v>
      </c>
      <c r="J40">
        <v>4165</v>
      </c>
      <c r="K40"/>
      <c r="L40">
        <v>885</v>
      </c>
      <c r="M40">
        <v>2.6059999999999999</v>
      </c>
      <c r="N40">
        <v>3.8069999999999999</v>
      </c>
      <c r="O40">
        <v>1.2010000000000001</v>
      </c>
      <c r="P40"/>
      <c r="Q40">
        <v>0</v>
      </c>
      <c r="R40">
        <v>1</v>
      </c>
      <c r="S40">
        <v>0</v>
      </c>
      <c r="T40">
        <v>0</v>
      </c>
      <c r="U40"/>
      <c r="V40">
        <v>0</v>
      </c>
      <c r="W40"/>
      <c r="X40"/>
      <c r="Y40" s="54">
        <v>44476</v>
      </c>
      <c r="Z40" s="44">
        <v>1.3773148148148147E-3</v>
      </c>
      <c r="AA40"/>
      <c r="AB40" s="47">
        <v>1</v>
      </c>
      <c r="AC40" s="15"/>
      <c r="AD40" s="15">
        <v>3.5499566150012494</v>
      </c>
      <c r="AE40" s="15">
        <v>4.9780795941699836</v>
      </c>
      <c r="AF40" s="15">
        <v>1.4281229791687342</v>
      </c>
      <c r="AG40" s="15">
        <v>0.11544253841229012</v>
      </c>
      <c r="AH40" s="15"/>
      <c r="AI40"/>
      <c r="AJ40">
        <v>0.51729398814267502</v>
      </c>
      <c r="AK40">
        <v>22.277737633077074</v>
      </c>
      <c r="AL40" s="15"/>
      <c r="AM40"/>
      <c r="AN40"/>
      <c r="AO40">
        <v>0.53006682747937084</v>
      </c>
      <c r="AP40">
        <v>16.499045299264694</v>
      </c>
      <c r="AQ40"/>
      <c r="AR40"/>
      <c r="AS40" s="15"/>
      <c r="AT40" s="15">
        <v>3.0867497215561985</v>
      </c>
      <c r="AU40" s="15">
        <v>0.67846115799588214</v>
      </c>
      <c r="AV40" s="15"/>
      <c r="AW40" s="15"/>
      <c r="AX40" s="15"/>
      <c r="AY40" s="15">
        <v>4.2016408879001732</v>
      </c>
      <c r="AZ40" s="15">
        <v>3.7365971573869277</v>
      </c>
      <c r="BA40" s="61"/>
      <c r="BB40" s="15"/>
      <c r="BC40" s="15">
        <v>3.5407984462538891</v>
      </c>
      <c r="BD40" s="15">
        <v>4.9913082287589337</v>
      </c>
      <c r="BE40" s="15">
        <v>1.4505097825050441</v>
      </c>
      <c r="BF40">
        <v>0.11306719956835624</v>
      </c>
      <c r="BG40"/>
      <c r="BH40" s="1">
        <v>9</v>
      </c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</row>
    <row r="41" spans="1:136" s="8" customFormat="1" ht="15">
      <c r="A41">
        <v>98</v>
      </c>
      <c r="B41">
        <v>32</v>
      </c>
      <c r="C41" t="s">
        <v>797</v>
      </c>
      <c r="D41" t="s">
        <v>25</v>
      </c>
      <c r="E41"/>
      <c r="F41"/>
      <c r="G41">
        <v>0.5</v>
      </c>
      <c r="H41">
        <v>0.5</v>
      </c>
      <c r="I41">
        <v>3677</v>
      </c>
      <c r="J41">
        <v>5400</v>
      </c>
      <c r="K41"/>
      <c r="L41">
        <v>2486</v>
      </c>
      <c r="M41">
        <v>3.2360000000000002</v>
      </c>
      <c r="N41">
        <v>4.8540000000000001</v>
      </c>
      <c r="O41">
        <v>1.6180000000000001</v>
      </c>
      <c r="P41"/>
      <c r="Q41">
        <v>0.14399999999999999</v>
      </c>
      <c r="R41">
        <v>1</v>
      </c>
      <c r="S41">
        <v>0</v>
      </c>
      <c r="T41">
        <v>0</v>
      </c>
      <c r="U41"/>
      <c r="V41">
        <v>0</v>
      </c>
      <c r="W41"/>
      <c r="X41"/>
      <c r="Y41" s="54">
        <v>44476</v>
      </c>
      <c r="Z41" s="44">
        <v>0.34995370370370371</v>
      </c>
      <c r="AA41"/>
      <c r="AB41" s="47">
        <v>1</v>
      </c>
      <c r="AC41" s="15"/>
      <c r="AD41" s="15">
        <v>4.6240789780845342</v>
      </c>
      <c r="AE41" s="15">
        <v>6.6118159659052669</v>
      </c>
      <c r="AF41" s="15">
        <v>1.9877369878207327</v>
      </c>
      <c r="AG41" s="15">
        <v>0.35312488148342264</v>
      </c>
      <c r="AH41" s="15"/>
      <c r="AI41"/>
      <c r="AJ41">
        <v>0.50798791258766207</v>
      </c>
      <c r="AK41">
        <v>5.6887586149398377</v>
      </c>
      <c r="AL41" s="15"/>
      <c r="AM41"/>
      <c r="AN41"/>
      <c r="AO41">
        <v>0.3808676808753042</v>
      </c>
      <c r="AP41">
        <v>3.021757166888984</v>
      </c>
      <c r="AQ41"/>
      <c r="AR41"/>
      <c r="AS41" s="15"/>
      <c r="AT41" s="15">
        <v>2.4795816727117175</v>
      </c>
      <c r="AU41" s="15">
        <v>3.0091251165430561</v>
      </c>
      <c r="AV41" s="15"/>
      <c r="AW41" s="15"/>
      <c r="AX41" s="15"/>
      <c r="AY41" s="15">
        <v>0.3790898724677626</v>
      </c>
      <c r="AZ41" s="15">
        <v>8.6570300450718527</v>
      </c>
      <c r="BA41" s="61"/>
      <c r="BB41" s="15"/>
      <c r="BC41" s="15">
        <v>4.635853766473998</v>
      </c>
      <c r="BD41" s="15">
        <v>6.5992487630457646</v>
      </c>
      <c r="BE41" s="15">
        <v>1.9633949965717665</v>
      </c>
      <c r="BF41">
        <v>0.35245681743356622</v>
      </c>
      <c r="BG41"/>
      <c r="BH41" s="1">
        <v>10</v>
      </c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</row>
    <row r="42" spans="1:136" s="8" customFormat="1" ht="15">
      <c r="A42">
        <v>56</v>
      </c>
      <c r="B42">
        <v>20</v>
      </c>
      <c r="C42" t="s">
        <v>797</v>
      </c>
      <c r="D42" t="s">
        <v>25</v>
      </c>
      <c r="E42"/>
      <c r="F42"/>
      <c r="G42">
        <v>0.5</v>
      </c>
      <c r="H42">
        <v>0.5</v>
      </c>
      <c r="I42">
        <v>4666</v>
      </c>
      <c r="J42">
        <v>6656</v>
      </c>
      <c r="K42"/>
      <c r="L42">
        <v>5272</v>
      </c>
      <c r="M42">
        <v>3.9940000000000002</v>
      </c>
      <c r="N42">
        <v>5.9180000000000001</v>
      </c>
      <c r="O42">
        <v>1.9239999999999999</v>
      </c>
      <c r="P42"/>
      <c r="Q42">
        <v>0.435</v>
      </c>
      <c r="R42">
        <v>1</v>
      </c>
      <c r="S42">
        <v>0</v>
      </c>
      <c r="T42">
        <v>0</v>
      </c>
      <c r="U42"/>
      <c r="V42">
        <v>0</v>
      </c>
      <c r="W42"/>
      <c r="X42"/>
      <c r="Y42" s="54">
        <v>44477</v>
      </c>
      <c r="Z42" s="44">
        <v>2.6493055555555558E-2</v>
      </c>
      <c r="AA42"/>
      <c r="AB42" s="47">
        <v>1</v>
      </c>
      <c r="AC42" s="15"/>
      <c r="AD42" s="15">
        <v>5.9417851248721929</v>
      </c>
      <c r="AE42" s="15">
        <v>7.8820923758565957</v>
      </c>
      <c r="AF42" s="15">
        <v>1.9403072509844028</v>
      </c>
      <c r="AG42" s="15">
        <v>0.68375217748657113</v>
      </c>
      <c r="AH42" s="15"/>
      <c r="AI42"/>
      <c r="AJ42">
        <v>0.81566187390075939</v>
      </c>
      <c r="AK42">
        <v>6.8059188628550089</v>
      </c>
      <c r="AL42" s="15"/>
      <c r="AM42"/>
      <c r="AN42"/>
      <c r="AO42">
        <v>2.6012817914030468</v>
      </c>
      <c r="AP42">
        <v>3.7323777429636018</v>
      </c>
      <c r="AQ42"/>
      <c r="AR42"/>
      <c r="AS42" s="15"/>
      <c r="AT42" s="15">
        <v>12.377515086591195</v>
      </c>
      <c r="AU42" s="15">
        <v>4.5773115468326475</v>
      </c>
      <c r="AV42" s="15"/>
      <c r="AW42" s="15"/>
      <c r="AX42" s="15"/>
      <c r="AY42" s="15">
        <v>1.0751785336706965</v>
      </c>
      <c r="AZ42" s="15">
        <v>1.0622530733489595</v>
      </c>
      <c r="BA42" s="61"/>
      <c r="BB42" s="15"/>
      <c r="BC42" s="15">
        <v>5.9176511128930267</v>
      </c>
      <c r="BD42" s="15">
        <v>7.9859610512033417</v>
      </c>
      <c r="BE42" s="15">
        <v>2.068309938310315</v>
      </c>
      <c r="BF42">
        <v>0.68744782319918318</v>
      </c>
      <c r="BG42"/>
      <c r="BH42" s="1">
        <v>11</v>
      </c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</row>
    <row r="43" spans="1:136" s="8" customFormat="1" ht="15">
      <c r="A43">
        <v>98</v>
      </c>
      <c r="B43">
        <v>32</v>
      </c>
      <c r="C43" t="s">
        <v>797</v>
      </c>
      <c r="D43" t="s">
        <v>25</v>
      </c>
      <c r="E43"/>
      <c r="F43"/>
      <c r="G43">
        <v>0.5</v>
      </c>
      <c r="H43">
        <v>0.5</v>
      </c>
      <c r="I43">
        <v>3252</v>
      </c>
      <c r="J43">
        <v>7659</v>
      </c>
      <c r="K43"/>
      <c r="L43">
        <v>2324</v>
      </c>
      <c r="M43">
        <v>2.91</v>
      </c>
      <c r="N43">
        <v>6.7679999999999998</v>
      </c>
      <c r="O43">
        <v>3.8580000000000001</v>
      </c>
      <c r="P43"/>
      <c r="Q43">
        <v>0.127</v>
      </c>
      <c r="R43">
        <v>1</v>
      </c>
      <c r="S43">
        <v>0</v>
      </c>
      <c r="T43">
        <v>0</v>
      </c>
      <c r="U43"/>
      <c r="V43">
        <v>0</v>
      </c>
      <c r="W43"/>
      <c r="X43"/>
      <c r="Y43" s="54">
        <v>44477</v>
      </c>
      <c r="Z43" s="44">
        <v>0.37283564814814812</v>
      </c>
      <c r="AA43"/>
      <c r="AB43" s="47">
        <v>1</v>
      </c>
      <c r="AC43" s="15"/>
      <c r="AD43" s="15">
        <v>4.0459244060643433</v>
      </c>
      <c r="AE43" s="15">
        <v>9.1525836121100852</v>
      </c>
      <c r="AF43" s="15">
        <v>5.1066592060457419</v>
      </c>
      <c r="AG43" s="15">
        <v>0.30807067539069521</v>
      </c>
      <c r="AH43" s="15"/>
      <c r="AI43"/>
      <c r="AJ43">
        <v>0.99913622421417247</v>
      </c>
      <c r="AK43">
        <v>4.8437819474190995</v>
      </c>
      <c r="AL43" s="15"/>
      <c r="AM43"/>
      <c r="AN43"/>
      <c r="AO43">
        <v>2.8781554699012752</v>
      </c>
      <c r="AP43">
        <v>2.9833868262452992</v>
      </c>
      <c r="AQ43"/>
      <c r="AR43"/>
      <c r="AS43" s="15"/>
      <c r="AT43" s="15">
        <v>5.8454640546169738</v>
      </c>
      <c r="AU43" s="15">
        <v>1.5822872128823644</v>
      </c>
      <c r="AV43" s="15"/>
      <c r="AW43" s="15"/>
      <c r="AX43" s="15"/>
      <c r="AY43" s="15">
        <v>1.4373994442182259</v>
      </c>
      <c r="AZ43" s="15">
        <v>2.7477640777893129</v>
      </c>
      <c r="BA43" s="61"/>
      <c r="BB43" s="15"/>
      <c r="BC43" s="15">
        <v>4.0258127294150379</v>
      </c>
      <c r="BD43" s="15">
        <v>9.286219529781814</v>
      </c>
      <c r="BE43" s="15">
        <v>5.2604068003667752</v>
      </c>
      <c r="BF43">
        <v>0.31030080642416802</v>
      </c>
      <c r="BG43"/>
      <c r="BH43" s="1">
        <v>12</v>
      </c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</row>
    <row r="44" spans="1:136" s="8" customFormat="1" ht="15">
      <c r="A44">
        <v>56</v>
      </c>
      <c r="B44">
        <v>20</v>
      </c>
      <c r="C44" t="s">
        <v>797</v>
      </c>
      <c r="D44" t="s">
        <v>25</v>
      </c>
      <c r="E44"/>
      <c r="F44"/>
      <c r="G44">
        <v>0.5</v>
      </c>
      <c r="H44">
        <v>0.5</v>
      </c>
      <c r="I44">
        <v>3384</v>
      </c>
      <c r="J44">
        <v>5648</v>
      </c>
      <c r="K44"/>
      <c r="L44">
        <v>1114</v>
      </c>
      <c r="M44">
        <v>3.0110000000000001</v>
      </c>
      <c r="N44">
        <v>5.0629999999999997</v>
      </c>
      <c r="O44">
        <v>2.052</v>
      </c>
      <c r="P44"/>
      <c r="Q44">
        <v>1E-3</v>
      </c>
      <c r="R44">
        <v>1</v>
      </c>
      <c r="S44">
        <v>0</v>
      </c>
      <c r="T44">
        <v>0</v>
      </c>
      <c r="U44"/>
      <c r="V44">
        <v>0</v>
      </c>
      <c r="W44"/>
      <c r="X44"/>
      <c r="Y44" s="54">
        <v>44477</v>
      </c>
      <c r="Z44" s="44">
        <v>0.93333333333333324</v>
      </c>
      <c r="AA44"/>
      <c r="AB44" s="47">
        <v>1</v>
      </c>
      <c r="AC44" s="15"/>
      <c r="AD44" s="15">
        <v>4.0497810213708849</v>
      </c>
      <c r="AE44" s="15">
        <v>6.4051268666686951</v>
      </c>
      <c r="AF44" s="15">
        <v>2.3553458452978102</v>
      </c>
      <c r="AG44" s="15">
        <v>0.12227521460475251</v>
      </c>
      <c r="AH44" s="15"/>
      <c r="AI44"/>
      <c r="AJ44">
        <v>1.6855431185089775</v>
      </c>
      <c r="AK44">
        <v>6.3830407057056613</v>
      </c>
      <c r="AL44" s="15"/>
      <c r="AM44"/>
      <c r="AN44"/>
      <c r="AO44">
        <v>1.2965111051565053</v>
      </c>
      <c r="AP44">
        <v>4.4636372929695387</v>
      </c>
      <c r="AQ44"/>
      <c r="AR44"/>
      <c r="AS44" s="15"/>
      <c r="AT44" s="15">
        <v>6.2228046676556144</v>
      </c>
      <c r="AU44" s="15">
        <v>1.3698429610602367</v>
      </c>
      <c r="AV44" s="15"/>
      <c r="AW44" s="15"/>
      <c r="AX44" s="15"/>
      <c r="AY44" s="15">
        <v>5.5691801260966827</v>
      </c>
      <c r="AZ44" s="15">
        <v>0.57446726562443851</v>
      </c>
      <c r="BA44" s="61"/>
      <c r="BB44" s="15"/>
      <c r="BC44" s="15">
        <v>4.015935856137455</v>
      </c>
      <c r="BD44" s="15">
        <v>6.4469193795166557</v>
      </c>
      <c r="BE44" s="15">
        <v>2.4309835233791999</v>
      </c>
      <c r="BF44">
        <v>0.12577760530357604</v>
      </c>
      <c r="BG44"/>
      <c r="BH44" s="1">
        <v>13</v>
      </c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</row>
    <row r="45" spans="1:136" s="8" customFormat="1" ht="15">
      <c r="A45">
        <v>98</v>
      </c>
      <c r="B45">
        <v>32</v>
      </c>
      <c r="C45" t="s">
        <v>797</v>
      </c>
      <c r="D45" t="s">
        <v>25</v>
      </c>
      <c r="E45"/>
      <c r="F45"/>
      <c r="G45">
        <v>0.5</v>
      </c>
      <c r="H45">
        <v>0.5</v>
      </c>
      <c r="I45">
        <v>4635</v>
      </c>
      <c r="J45">
        <v>6118</v>
      </c>
      <c r="K45"/>
      <c r="L45">
        <v>7362</v>
      </c>
      <c r="M45">
        <v>3.9710000000000001</v>
      </c>
      <c r="N45">
        <v>5.4610000000000003</v>
      </c>
      <c r="O45">
        <v>1.49</v>
      </c>
      <c r="P45"/>
      <c r="Q45">
        <v>0.65400000000000003</v>
      </c>
      <c r="R45">
        <v>1</v>
      </c>
      <c r="S45">
        <v>0</v>
      </c>
      <c r="T45">
        <v>0</v>
      </c>
      <c r="U45"/>
      <c r="V45">
        <v>0</v>
      </c>
      <c r="W45"/>
      <c r="X45"/>
      <c r="Y45" s="54">
        <v>44478</v>
      </c>
      <c r="Z45" s="44">
        <v>0.27299768518518519</v>
      </c>
      <c r="AA45"/>
      <c r="AB45" s="47">
        <v>1</v>
      </c>
      <c r="AC45" s="15"/>
      <c r="AD45" s="15">
        <v>5.6475282555980666</v>
      </c>
      <c r="AE45" s="15">
        <v>6.9828468972140305</v>
      </c>
      <c r="AF45" s="15">
        <v>1.3353186416159639</v>
      </c>
      <c r="AG45" s="15">
        <v>0.87685925206163029</v>
      </c>
      <c r="AH45" s="15"/>
      <c r="AI45"/>
      <c r="AJ45">
        <v>1.3661553438087377</v>
      </c>
      <c r="AK45">
        <v>1.5257062889448483</v>
      </c>
      <c r="AL45" s="15"/>
      <c r="AM45"/>
      <c r="AN45"/>
      <c r="AO45">
        <v>1.0332124995101433</v>
      </c>
      <c r="AP45">
        <v>2.1774362091402022</v>
      </c>
      <c r="AQ45"/>
      <c r="AR45"/>
      <c r="AS45" s="15"/>
      <c r="AT45" s="15">
        <v>10.579004584396115</v>
      </c>
      <c r="AU45" s="15">
        <v>4.8126086100090655</v>
      </c>
      <c r="AV45" s="15"/>
      <c r="AW45" s="15"/>
      <c r="AX45" s="15"/>
      <c r="AY45" s="15">
        <v>2.1257906836887384</v>
      </c>
      <c r="AZ45" s="15">
        <v>1.1857118133411331</v>
      </c>
      <c r="BA45" s="61"/>
      <c r="BB45" s="15"/>
      <c r="BC45" s="15">
        <v>5.609212974201732</v>
      </c>
      <c r="BD45" s="15">
        <v>7.019108048067408</v>
      </c>
      <c r="BE45" s="15">
        <v>1.4098950738656764</v>
      </c>
      <c r="BF45">
        <v>0.88627947532053497</v>
      </c>
      <c r="BG45"/>
      <c r="BH45" s="1">
        <v>14</v>
      </c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</row>
    <row r="46" spans="1:136" s="8" customFormat="1" ht="15">
      <c r="A46">
        <v>56</v>
      </c>
      <c r="B46">
        <v>20</v>
      </c>
      <c r="C46" t="s">
        <v>797</v>
      </c>
      <c r="D46" t="s">
        <v>25</v>
      </c>
      <c r="E46"/>
      <c r="F46"/>
      <c r="G46">
        <v>0.5</v>
      </c>
      <c r="H46">
        <v>0.5</v>
      </c>
      <c r="I46">
        <v>4735</v>
      </c>
      <c r="J46">
        <v>8399</v>
      </c>
      <c r="K46"/>
      <c r="L46">
        <v>2477</v>
      </c>
      <c r="M46">
        <v>4.048</v>
      </c>
      <c r="N46">
        <v>7.3940000000000001</v>
      </c>
      <c r="O46">
        <v>3.3460000000000001</v>
      </c>
      <c r="P46"/>
      <c r="Q46">
        <v>0.14299999999999999</v>
      </c>
      <c r="R46">
        <v>1</v>
      </c>
      <c r="S46">
        <v>0</v>
      </c>
      <c r="T46">
        <v>0</v>
      </c>
      <c r="U46"/>
      <c r="V46">
        <v>0</v>
      </c>
      <c r="W46"/>
      <c r="X46"/>
      <c r="Y46" s="54">
        <v>44540</v>
      </c>
      <c r="Z46" s="44">
        <v>5.0127314814814812E-2</v>
      </c>
      <c r="AA46"/>
      <c r="AB46" s="47">
        <v>1</v>
      </c>
      <c r="AC46" s="15"/>
      <c r="AD46" s="15">
        <v>4.2221015749531254</v>
      </c>
      <c r="AE46" s="15">
        <v>7.3288559577558958</v>
      </c>
      <c r="AF46" s="15">
        <v>3.1067543828027704</v>
      </c>
      <c r="AG46" s="15">
        <v>0.19608504574320687</v>
      </c>
      <c r="AH46" s="15"/>
      <c r="AI46"/>
      <c r="AJ46">
        <v>7.2161566962109074</v>
      </c>
      <c r="AK46">
        <v>2.1868353890395698</v>
      </c>
      <c r="AL46" s="15"/>
      <c r="AM46"/>
      <c r="AN46"/>
      <c r="AO46">
        <v>3.6940744328420587</v>
      </c>
      <c r="AP46">
        <v>1.7357351324454338</v>
      </c>
      <c r="AQ46"/>
      <c r="AR46"/>
      <c r="AS46" s="15"/>
      <c r="AT46" s="15">
        <v>0.90487117311917742</v>
      </c>
      <c r="AU46" s="15">
        <v>7.0980252218903974</v>
      </c>
      <c r="AV46" s="15"/>
      <c r="AW46" s="15"/>
      <c r="AX46" s="15"/>
      <c r="AY46" s="15">
        <v>2.3049889577447238</v>
      </c>
      <c r="AZ46" s="15">
        <v>7.4102128814354922</v>
      </c>
      <c r="BA46" s="15"/>
      <c r="BB46" s="15"/>
      <c r="BC46" s="15">
        <v>4.0750698616063366</v>
      </c>
      <c r="BD46" s="15">
        <v>7.1959441904847559</v>
      </c>
      <c r="BE46" s="15">
        <v>3.1208743288784193</v>
      </c>
      <c r="BF46">
        <v>0.19385092454063305</v>
      </c>
      <c r="BG46"/>
      <c r="BH46" s="1">
        <v>15</v>
      </c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</row>
    <row r="47" spans="1:136" s="8" customFormat="1" ht="15">
      <c r="A47">
        <v>98</v>
      </c>
      <c r="B47">
        <v>32</v>
      </c>
      <c r="C47" t="s">
        <v>797</v>
      </c>
      <c r="D47" t="s">
        <v>25</v>
      </c>
      <c r="E47"/>
      <c r="F47"/>
      <c r="G47">
        <v>0.5</v>
      </c>
      <c r="H47">
        <v>0.5</v>
      </c>
      <c r="I47">
        <v>2842</v>
      </c>
      <c r="J47">
        <v>6751</v>
      </c>
      <c r="K47"/>
      <c r="L47">
        <v>2555</v>
      </c>
      <c r="M47">
        <v>2.5960000000000001</v>
      </c>
      <c r="N47">
        <v>5.9980000000000002</v>
      </c>
      <c r="O47">
        <v>3.4020000000000001</v>
      </c>
      <c r="P47"/>
      <c r="Q47">
        <v>0.151</v>
      </c>
      <c r="R47">
        <v>1</v>
      </c>
      <c r="S47">
        <v>0</v>
      </c>
      <c r="T47">
        <v>0</v>
      </c>
      <c r="U47"/>
      <c r="V47">
        <v>0</v>
      </c>
      <c r="W47"/>
      <c r="X47"/>
      <c r="Y47" s="54">
        <v>44540</v>
      </c>
      <c r="Z47" s="44">
        <v>0.37946759259259261</v>
      </c>
      <c r="AA47"/>
      <c r="AB47" s="47">
        <v>1</v>
      </c>
      <c r="AC47" s="15"/>
      <c r="AD47" s="15">
        <v>2.3478185219869818</v>
      </c>
      <c r="AE47" s="15">
        <v>5.7530387457930221</v>
      </c>
      <c r="AF47" s="15">
        <v>3.4052202238060403</v>
      </c>
      <c r="AG47" s="15">
        <v>0.20305550389523722</v>
      </c>
      <c r="AH47" s="15"/>
      <c r="AI47"/>
      <c r="AJ47">
        <v>1.9588936521339373</v>
      </c>
      <c r="AK47">
        <v>6.1700007701235995</v>
      </c>
      <c r="AL47" s="15"/>
      <c r="AM47"/>
      <c r="AN47"/>
      <c r="AO47">
        <v>0.16634601415438877</v>
      </c>
      <c r="AP47">
        <v>1.0198851280330337</v>
      </c>
      <c r="AQ47"/>
      <c r="AR47"/>
      <c r="AS47" s="15"/>
      <c r="AT47" s="15">
        <v>1.0511525874663481</v>
      </c>
      <c r="AU47" s="15">
        <v>6.2152928860825272</v>
      </c>
      <c r="AV47" s="15"/>
      <c r="AW47" s="15"/>
      <c r="AX47" s="15"/>
      <c r="AY47" s="15">
        <v>3.3748588240947788</v>
      </c>
      <c r="AZ47" s="15">
        <v>9.1157587822021231</v>
      </c>
      <c r="BA47" s="15"/>
      <c r="BB47" s="15"/>
      <c r="BC47" s="15">
        <v>2.3250459333878157</v>
      </c>
      <c r="BD47" s="15">
        <v>5.7482577469703191</v>
      </c>
      <c r="BE47" s="15">
        <v>3.4232118135825034</v>
      </c>
      <c r="BF47">
        <v>0.20654073297125239</v>
      </c>
      <c r="BG47"/>
      <c r="BH47" s="1">
        <v>16</v>
      </c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</row>
    <row r="48" spans="1:136" s="8" customFormat="1" ht="15">
      <c r="A48">
        <v>59</v>
      </c>
      <c r="B48">
        <v>20</v>
      </c>
      <c r="C48" t="s">
        <v>797</v>
      </c>
      <c r="D48" t="s">
        <v>25</v>
      </c>
      <c r="E48"/>
      <c r="F48"/>
      <c r="G48">
        <v>0.5</v>
      </c>
      <c r="H48">
        <v>0.5</v>
      </c>
      <c r="I48">
        <v>6361</v>
      </c>
      <c r="J48">
        <v>8675</v>
      </c>
      <c r="K48"/>
      <c r="L48">
        <v>8544</v>
      </c>
      <c r="M48">
        <v>5.2949999999999999</v>
      </c>
      <c r="N48">
        <v>7.6280000000000001</v>
      </c>
      <c r="O48">
        <v>2.3330000000000002</v>
      </c>
      <c r="P48"/>
      <c r="Q48">
        <v>0.77800000000000002</v>
      </c>
      <c r="R48">
        <v>1</v>
      </c>
      <c r="S48">
        <v>0</v>
      </c>
      <c r="T48">
        <v>0</v>
      </c>
      <c r="U48"/>
      <c r="V48">
        <v>0</v>
      </c>
      <c r="W48"/>
      <c r="X48"/>
      <c r="Y48" s="54">
        <v>44541</v>
      </c>
      <c r="Z48" s="44">
        <v>0.16547453703703704</v>
      </c>
      <c r="AA48"/>
      <c r="AB48" s="47">
        <v>1</v>
      </c>
      <c r="AC48" s="15"/>
      <c r="AD48" s="15">
        <v>5.5315346312050009</v>
      </c>
      <c r="AE48" s="15">
        <v>7.4396130238496525</v>
      </c>
      <c r="AF48" s="15">
        <v>1.9080783926446516</v>
      </c>
      <c r="AG48" s="15">
        <v>0.74541851077672561</v>
      </c>
      <c r="AH48" s="15"/>
      <c r="AI48"/>
      <c r="AJ48">
        <v>8.2139997090046629E-2</v>
      </c>
      <c r="AK48">
        <v>2.4023600792151329</v>
      </c>
      <c r="AL48" s="15"/>
      <c r="AM48"/>
      <c r="AN48"/>
      <c r="AO48">
        <v>0.28245158673636001</v>
      </c>
      <c r="AP48">
        <v>4.2772090975417534</v>
      </c>
      <c r="AQ48"/>
      <c r="AR48"/>
      <c r="AS48" s="15"/>
      <c r="AT48" s="15">
        <v>1.3319355297331588</v>
      </c>
      <c r="AU48" s="15">
        <v>9.8731982945054817</v>
      </c>
      <c r="AV48" s="15"/>
      <c r="AW48" s="15"/>
      <c r="AX48" s="15"/>
      <c r="AY48" s="15">
        <v>0.72197495071365025</v>
      </c>
      <c r="AZ48" s="15">
        <v>3.801098270208044</v>
      </c>
      <c r="BA48" s="15"/>
      <c r="BB48" s="15"/>
      <c r="BC48" s="15">
        <v>5.5292637626581271</v>
      </c>
      <c r="BD48" s="15">
        <v>7.4501345354543442</v>
      </c>
      <c r="BE48" s="15">
        <v>1.920870772796218</v>
      </c>
      <c r="BF48">
        <v>0.74811912712640072</v>
      </c>
      <c r="BG48"/>
      <c r="BH48" s="1">
        <v>17</v>
      </c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</row>
    <row r="49" spans="1:136" s="8" customFormat="1" ht="15">
      <c r="A49">
        <v>101</v>
      </c>
      <c r="B49">
        <v>32</v>
      </c>
      <c r="C49" t="s">
        <v>797</v>
      </c>
      <c r="D49" t="s">
        <v>25</v>
      </c>
      <c r="E49"/>
      <c r="F49"/>
      <c r="G49">
        <v>0.5</v>
      </c>
      <c r="H49">
        <v>0.5</v>
      </c>
      <c r="I49">
        <v>3883</v>
      </c>
      <c r="J49">
        <v>7194</v>
      </c>
      <c r="K49"/>
      <c r="L49">
        <v>3043</v>
      </c>
      <c r="M49">
        <v>3.3940000000000001</v>
      </c>
      <c r="N49">
        <v>6.3730000000000002</v>
      </c>
      <c r="O49">
        <v>2.9790000000000001</v>
      </c>
      <c r="P49"/>
      <c r="Q49">
        <v>0.20200000000000001</v>
      </c>
      <c r="R49">
        <v>1</v>
      </c>
      <c r="S49">
        <v>0</v>
      </c>
      <c r="T49">
        <v>0</v>
      </c>
      <c r="U49"/>
      <c r="V49">
        <v>0</v>
      </c>
      <c r="W49"/>
      <c r="X49"/>
      <c r="Y49" s="54">
        <v>44541</v>
      </c>
      <c r="Z49" s="44">
        <v>0.5994328703703703</v>
      </c>
      <c r="AA49"/>
      <c r="AB49" s="47">
        <v>1</v>
      </c>
      <c r="AC49" s="15"/>
      <c r="AD49" s="15">
        <v>3.2806497275433815</v>
      </c>
      <c r="AE49" s="15">
        <v>6.0846253119759117</v>
      </c>
      <c r="AF49" s="15">
        <v>2.8039755844325303</v>
      </c>
      <c r="AG49" s="15">
        <v>0.25021549279129962</v>
      </c>
      <c r="AH49" s="15"/>
      <c r="AI49"/>
      <c r="AJ49">
        <v>3.2356372843084009</v>
      </c>
      <c r="AK49">
        <v>9.0891215770913902</v>
      </c>
      <c r="AL49" s="15"/>
      <c r="AM49"/>
      <c r="AN49"/>
      <c r="AO49">
        <v>0.13523689948092904</v>
      </c>
      <c r="AP49">
        <v>5.8221003471632136</v>
      </c>
      <c r="AQ49"/>
      <c r="AR49"/>
      <c r="AS49" s="15"/>
      <c r="AT49" s="15">
        <v>3.9399114178299417</v>
      </c>
      <c r="AU49" s="15">
        <v>2.2551660590423279</v>
      </c>
      <c r="AV49" s="15"/>
      <c r="AW49" s="15"/>
      <c r="AX49" s="15"/>
      <c r="AY49" s="15">
        <v>1.6321866417751434</v>
      </c>
      <c r="AZ49" s="15">
        <v>1.1124129236677633</v>
      </c>
      <c r="BA49" s="15"/>
      <c r="BB49" s="15"/>
      <c r="BC49" s="15">
        <v>3.2284197509652772</v>
      </c>
      <c r="BD49" s="15">
        <v>6.08874242521253</v>
      </c>
      <c r="BE49" s="15">
        <v>2.8603226742472536</v>
      </c>
      <c r="BF49">
        <v>0.24819003052904326</v>
      </c>
      <c r="BG49"/>
      <c r="BH49" s="1">
        <v>18</v>
      </c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</row>
    <row r="50" spans="1:136" s="8" customFormat="1" ht="15">
      <c r="A50">
        <v>56</v>
      </c>
      <c r="B50">
        <v>20</v>
      </c>
      <c r="C50" t="s">
        <v>797</v>
      </c>
      <c r="D50" t="s">
        <v>25</v>
      </c>
      <c r="E50"/>
      <c r="F50"/>
      <c r="G50">
        <v>0.5</v>
      </c>
      <c r="H50">
        <v>0.5</v>
      </c>
      <c r="I50">
        <v>5090</v>
      </c>
      <c r="J50">
        <v>8171</v>
      </c>
      <c r="K50"/>
      <c r="L50">
        <v>2792</v>
      </c>
      <c r="M50">
        <v>4.32</v>
      </c>
      <c r="N50">
        <v>7.2009999999999996</v>
      </c>
      <c r="O50">
        <v>2.8809999999999998</v>
      </c>
      <c r="P50"/>
      <c r="Q50">
        <v>0.17599999999999999</v>
      </c>
      <c r="R50">
        <v>1</v>
      </c>
      <c r="S50">
        <v>0</v>
      </c>
      <c r="T50">
        <v>0</v>
      </c>
      <c r="U50"/>
      <c r="V50">
        <v>0</v>
      </c>
      <c r="W50"/>
      <c r="X50"/>
      <c r="Y50" s="54">
        <v>44544</v>
      </c>
      <c r="Z50" s="44">
        <v>3.6307870370370372E-2</v>
      </c>
      <c r="AA50"/>
      <c r="AB50" s="47">
        <v>1</v>
      </c>
      <c r="AC50" s="15"/>
      <c r="AD50" s="15">
        <v>4.3715517951019853</v>
      </c>
      <c r="AE50" s="15">
        <v>7.0553699092338285</v>
      </c>
      <c r="AF50" s="15">
        <v>2.6838181141318431</v>
      </c>
      <c r="AG50" s="15">
        <v>0.2391268505384451</v>
      </c>
      <c r="AH50" s="15"/>
      <c r="AI50"/>
      <c r="AJ50">
        <v>1.9636870789025904</v>
      </c>
      <c r="AK50">
        <v>2.4315911967767097</v>
      </c>
      <c r="AL50" s="15"/>
      <c r="AM50"/>
      <c r="AN50"/>
      <c r="AO50">
        <v>0.12846145856315971</v>
      </c>
      <c r="AP50">
        <v>3.0584884810578701</v>
      </c>
      <c r="AQ50"/>
      <c r="AR50"/>
      <c r="AS50" s="15"/>
      <c r="AT50" s="15">
        <v>2.7904880303641959</v>
      </c>
      <c r="AU50" s="15">
        <v>4.0636151405490581</v>
      </c>
      <c r="AV50" s="15"/>
      <c r="AW50" s="15"/>
      <c r="AX50" s="15"/>
      <c r="AY50" s="15">
        <v>3.8498632839213502E-2</v>
      </c>
      <c r="AZ50" s="15">
        <v>5.9669068538066679</v>
      </c>
      <c r="BA50" s="15"/>
      <c r="BB50" s="15"/>
      <c r="BC50" s="15">
        <v>4.329047323635085</v>
      </c>
      <c r="BD50" s="15">
        <v>7.0508411025731608</v>
      </c>
      <c r="BE50" s="15">
        <v>2.7217937789380753</v>
      </c>
      <c r="BF50">
        <v>0.23917288968477043</v>
      </c>
      <c r="BG50"/>
      <c r="BH50" s="1">
        <v>19</v>
      </c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</row>
    <row r="51" spans="1:136" s="8" customFormat="1" ht="15">
      <c r="A51">
        <v>98</v>
      </c>
      <c r="B51">
        <v>32</v>
      </c>
      <c r="C51" t="s">
        <v>797</v>
      </c>
      <c r="D51" t="s">
        <v>25</v>
      </c>
      <c r="E51"/>
      <c r="F51"/>
      <c r="G51">
        <v>0.5</v>
      </c>
      <c r="H51">
        <v>0.5</v>
      </c>
      <c r="I51">
        <v>5111</v>
      </c>
      <c r="J51">
        <v>8252</v>
      </c>
      <c r="K51"/>
      <c r="L51">
        <v>2789</v>
      </c>
      <c r="M51">
        <v>4.3360000000000003</v>
      </c>
      <c r="N51">
        <v>7.2690000000000001</v>
      </c>
      <c r="O51">
        <v>2.9329999999999998</v>
      </c>
      <c r="P51"/>
      <c r="Q51">
        <v>0.17599999999999999</v>
      </c>
      <c r="R51">
        <v>1</v>
      </c>
      <c r="S51">
        <v>0</v>
      </c>
      <c r="T51">
        <v>0</v>
      </c>
      <c r="U51"/>
      <c r="V51">
        <v>0</v>
      </c>
      <c r="W51"/>
      <c r="X51"/>
      <c r="Y51" s="54">
        <v>44544</v>
      </c>
      <c r="Z51" s="44">
        <v>0.4241435185185185</v>
      </c>
      <c r="AA51"/>
      <c r="AB51" s="47">
        <v>1</v>
      </c>
      <c r="AC51" s="15"/>
      <c r="AD51" s="15">
        <v>4.3905431546935789</v>
      </c>
      <c r="AE51" s="15">
        <v>7.128736577136646</v>
      </c>
      <c r="AF51" s="15">
        <v>2.7381934224430671</v>
      </c>
      <c r="AG51" s="15">
        <v>0.23885061566049301</v>
      </c>
      <c r="AH51" s="15"/>
      <c r="AI51"/>
      <c r="AJ51">
        <v>1.7033958260538724</v>
      </c>
      <c r="AK51">
        <v>7.0650275392147437</v>
      </c>
      <c r="AL51" s="15"/>
      <c r="AM51"/>
      <c r="AN51"/>
      <c r="AO51">
        <v>0.26646581135793107</v>
      </c>
      <c r="AP51">
        <v>5.7971499069394286</v>
      </c>
      <c r="AQ51"/>
      <c r="AR51"/>
      <c r="AS51" s="15"/>
      <c r="AT51" s="15">
        <v>3.3459608646728904</v>
      </c>
      <c r="AU51" s="15">
        <v>3.845884604357507</v>
      </c>
      <c r="AV51" s="15"/>
      <c r="AW51" s="15"/>
      <c r="AX51" s="15"/>
      <c r="AY51" s="15">
        <v>0.89061165496823236</v>
      </c>
      <c r="AZ51" s="15">
        <v>4.3319245848145389</v>
      </c>
      <c r="BA51" s="15"/>
      <c r="BB51" s="15"/>
      <c r="BC51" s="15">
        <v>4.3534647859671338</v>
      </c>
      <c r="BD51" s="15">
        <v>7.1382470711240487</v>
      </c>
      <c r="BE51" s="15">
        <v>2.784782285156914</v>
      </c>
      <c r="BF51">
        <v>0.23779171529500989</v>
      </c>
      <c r="BG51"/>
      <c r="BH51" s="1">
        <v>20</v>
      </c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</row>
    <row r="52" spans="1:136" s="8" customFormat="1" ht="15">
      <c r="A52">
        <v>56</v>
      </c>
      <c r="B52">
        <v>20</v>
      </c>
      <c r="C52" t="s">
        <v>797</v>
      </c>
      <c r="D52" t="s">
        <v>25</v>
      </c>
      <c r="E52"/>
      <c r="F52"/>
      <c r="G52">
        <v>0.5</v>
      </c>
      <c r="H52">
        <v>0.5</v>
      </c>
      <c r="I52">
        <v>4976</v>
      </c>
      <c r="J52">
        <v>6362</v>
      </c>
      <c r="K52"/>
      <c r="L52">
        <v>2042</v>
      </c>
      <c r="M52">
        <v>4.2329999999999997</v>
      </c>
      <c r="N52">
        <v>5.6689999999999996</v>
      </c>
      <c r="O52">
        <v>1.4359999999999999</v>
      </c>
      <c r="P52"/>
      <c r="Q52">
        <v>9.8000000000000004E-2</v>
      </c>
      <c r="R52">
        <v>1</v>
      </c>
      <c r="S52">
        <v>0</v>
      </c>
      <c r="T52">
        <v>0</v>
      </c>
      <c r="U52"/>
      <c r="V52">
        <v>0</v>
      </c>
      <c r="W52"/>
      <c r="X52"/>
      <c r="Y52" s="54">
        <v>44546</v>
      </c>
      <c r="Z52" s="44">
        <v>0.11172453703703704</v>
      </c>
      <c r="AA52"/>
      <c r="AB52" s="47">
        <v>1</v>
      </c>
      <c r="AC52" s="15"/>
      <c r="AD52" s="15">
        <v>4.1445447064882401</v>
      </c>
      <c r="AE52" s="15">
        <v>5.2057595149000067</v>
      </c>
      <c r="AF52" s="15">
        <v>1.0612148084117665</v>
      </c>
      <c r="AG52" s="15">
        <v>0.16627931778332594</v>
      </c>
      <c r="AH52" s="15"/>
      <c r="AI52"/>
      <c r="AJ52">
        <v>1.3943270635330858</v>
      </c>
      <c r="AK52">
        <v>3.2481355402668348</v>
      </c>
      <c r="AL52" s="15"/>
      <c r="AM52"/>
      <c r="AN52"/>
      <c r="AO52">
        <v>1.1653795846076669</v>
      </c>
      <c r="AP52">
        <v>6.9648744047710363</v>
      </c>
      <c r="AQ52"/>
      <c r="AR52"/>
      <c r="AS52" s="15"/>
      <c r="AT52" s="15">
        <v>10.568431742805005</v>
      </c>
      <c r="AU52" s="15">
        <v>21.869156413708737</v>
      </c>
      <c r="AV52" s="15"/>
      <c r="AW52" s="15"/>
      <c r="AX52" s="15"/>
      <c r="AY52" s="15">
        <v>13.2191063633525</v>
      </c>
      <c r="AZ52" s="15">
        <v>8.3873480986245976</v>
      </c>
      <c r="BA52" s="15"/>
      <c r="BB52" s="15"/>
      <c r="BC52" s="15">
        <v>4.1158504977955772</v>
      </c>
      <c r="BD52" s="15">
        <v>5.2362707299407649</v>
      </c>
      <c r="BE52" s="15">
        <v>1.1204202321451873</v>
      </c>
      <c r="BF52">
        <v>0.17804745929398527</v>
      </c>
      <c r="BG52"/>
      <c r="BH52" s="1">
        <v>21</v>
      </c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</row>
    <row r="53" spans="1:136" s="8" customFormat="1" ht="15">
      <c r="A53">
        <v>98</v>
      </c>
      <c r="B53">
        <v>32</v>
      </c>
      <c r="C53" t="s">
        <v>797</v>
      </c>
      <c r="D53" t="s">
        <v>25</v>
      </c>
      <c r="E53"/>
      <c r="F53"/>
      <c r="G53">
        <v>0.5</v>
      </c>
      <c r="H53">
        <v>0.5</v>
      </c>
      <c r="I53">
        <v>4735</v>
      </c>
      <c r="J53">
        <v>8347</v>
      </c>
      <c r="K53"/>
      <c r="L53">
        <v>2217</v>
      </c>
      <c r="M53">
        <v>4.0469999999999997</v>
      </c>
      <c r="N53">
        <v>7.35</v>
      </c>
      <c r="O53">
        <v>3.3029999999999999</v>
      </c>
      <c r="P53"/>
      <c r="Q53">
        <v>0.11600000000000001</v>
      </c>
      <c r="R53">
        <v>1</v>
      </c>
      <c r="S53">
        <v>0</v>
      </c>
      <c r="T53">
        <v>0</v>
      </c>
      <c r="U53"/>
      <c r="V53">
        <v>0</v>
      </c>
      <c r="W53"/>
      <c r="X53"/>
      <c r="Y53" s="54">
        <v>44546</v>
      </c>
      <c r="Z53" s="44">
        <v>0.50471064814814814</v>
      </c>
      <c r="AA53"/>
      <c r="AB53" s="47">
        <v>1</v>
      </c>
      <c r="AC53" s="15"/>
      <c r="AD53" s="15">
        <v>3.9317661127980355</v>
      </c>
      <c r="AE53" s="15">
        <v>6.9612598585494236</v>
      </c>
      <c r="AF53" s="15">
        <v>3.0294937457513882</v>
      </c>
      <c r="AG53" s="15">
        <v>0.18230596964609155</v>
      </c>
      <c r="AH53" s="15"/>
      <c r="AI53"/>
      <c r="AJ53">
        <v>0.51781427488368958</v>
      </c>
      <c r="AK53">
        <v>2.9818368461448999</v>
      </c>
      <c r="AL53" s="15"/>
      <c r="AM53"/>
      <c r="AN53"/>
      <c r="AO53">
        <v>0.89795924538592375</v>
      </c>
      <c r="AP53">
        <v>3.5657656251080776</v>
      </c>
      <c r="AQ53"/>
      <c r="AR53"/>
      <c r="AS53" s="15"/>
      <c r="AT53" s="15">
        <v>2.7058519082205179</v>
      </c>
      <c r="AU53" s="15">
        <v>4.3163242596555031</v>
      </c>
      <c r="AV53" s="15"/>
      <c r="AW53" s="15"/>
      <c r="AX53" s="15"/>
      <c r="AY53" s="15">
        <v>1.1487618498486727</v>
      </c>
      <c r="AZ53" s="15">
        <v>2.1737459040374083</v>
      </c>
      <c r="BA53" s="15"/>
      <c r="BB53" s="15"/>
      <c r="BC53" s="15">
        <v>3.9216127774144782</v>
      </c>
      <c r="BD53" s="15">
        <v>6.9926554566348411</v>
      </c>
      <c r="BE53" s="15">
        <v>3.0710426792203638</v>
      </c>
      <c r="BF53">
        <v>0.18335914962564473</v>
      </c>
      <c r="BG53"/>
      <c r="BH53" s="1">
        <v>22</v>
      </c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</row>
    <row r="54" spans="1:136" s="8" customFormat="1" ht="15">
      <c r="A54">
        <v>59</v>
      </c>
      <c r="B54">
        <v>20</v>
      </c>
      <c r="C54" t="s">
        <v>797</v>
      </c>
      <c r="D54" t="s">
        <v>25</v>
      </c>
      <c r="E54"/>
      <c r="F54"/>
      <c r="G54">
        <v>0.5</v>
      </c>
      <c r="H54">
        <v>0.5</v>
      </c>
      <c r="I54">
        <v>3166</v>
      </c>
      <c r="J54">
        <v>7018</v>
      </c>
      <c r="K54"/>
      <c r="L54">
        <v>2541</v>
      </c>
      <c r="M54">
        <v>2.8439999999999999</v>
      </c>
      <c r="N54">
        <v>6.2240000000000002</v>
      </c>
      <c r="O54">
        <v>3.38</v>
      </c>
      <c r="P54"/>
      <c r="Q54">
        <v>0.15</v>
      </c>
      <c r="R54">
        <v>1</v>
      </c>
      <c r="S54">
        <v>0</v>
      </c>
      <c r="T54">
        <v>0</v>
      </c>
      <c r="U54"/>
      <c r="V54">
        <v>0</v>
      </c>
      <c r="W54"/>
      <c r="X54"/>
      <c r="Y54" s="54">
        <v>44586</v>
      </c>
      <c r="Z54" s="44">
        <v>0.20467592592592596</v>
      </c>
      <c r="AA54"/>
      <c r="AB54" s="47">
        <v>1</v>
      </c>
      <c r="AC54" s="15"/>
      <c r="AD54" s="15">
        <v>2.5662376123257755</v>
      </c>
      <c r="AE54" s="15">
        <v>5.9009798899657264</v>
      </c>
      <c r="AF54" s="15">
        <v>3.3347422776399509</v>
      </c>
      <c r="AG54" s="15">
        <v>0.22358498962805223</v>
      </c>
      <c r="AH54" s="15"/>
      <c r="AI54"/>
      <c r="AJ54">
        <v>2.841930370492856</v>
      </c>
      <c r="AK54">
        <v>9.6034029866448467</v>
      </c>
      <c r="AL54" s="15"/>
      <c r="AM54"/>
      <c r="AN54"/>
      <c r="AO54">
        <v>0.32162236303872926</v>
      </c>
      <c r="AP54">
        <v>5.5079973098459343</v>
      </c>
      <c r="AQ54"/>
      <c r="AR54"/>
      <c r="AS54" s="15"/>
      <c r="AT54" s="15">
        <v>1.5756316550386249</v>
      </c>
      <c r="AU54" s="15">
        <v>2.5290840388125777</v>
      </c>
      <c r="AV54" s="15"/>
      <c r="AW54" s="15"/>
      <c r="AX54" s="15"/>
      <c r="AY54" s="15">
        <v>1.9195144858326811</v>
      </c>
      <c r="AZ54" s="15">
        <v>11.215459068288704</v>
      </c>
      <c r="BA54" s="15"/>
      <c r="BB54" s="15"/>
      <c r="BC54" s="15">
        <v>2.5302831694004455</v>
      </c>
      <c r="BD54" s="15">
        <v>5.8915056900562668</v>
      </c>
      <c r="BE54" s="15">
        <v>3.3612225206558213</v>
      </c>
      <c r="BF54">
        <v>0.22575165751202761</v>
      </c>
      <c r="BG54"/>
      <c r="BH54" s="1">
        <v>23</v>
      </c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</row>
    <row r="55" spans="1:136" s="8" customFormat="1" ht="15">
      <c r="A55">
        <v>101</v>
      </c>
      <c r="B55">
        <v>32</v>
      </c>
      <c r="C55" t="s">
        <v>797</v>
      </c>
      <c r="D55" t="s">
        <v>25</v>
      </c>
      <c r="E55"/>
      <c r="F55"/>
      <c r="G55">
        <v>0.5</v>
      </c>
      <c r="H55">
        <v>0.5</v>
      </c>
      <c r="I55">
        <v>5378</v>
      </c>
      <c r="J55">
        <v>7110</v>
      </c>
      <c r="K55"/>
      <c r="L55">
        <v>1531</v>
      </c>
      <c r="M55">
        <v>4.5410000000000004</v>
      </c>
      <c r="N55">
        <v>6.3019999999999996</v>
      </c>
      <c r="O55">
        <v>1.7609999999999999</v>
      </c>
      <c r="P55"/>
      <c r="Q55">
        <v>4.3999999999999997E-2</v>
      </c>
      <c r="R55">
        <v>1</v>
      </c>
      <c r="S55">
        <v>0</v>
      </c>
      <c r="T55">
        <v>0</v>
      </c>
      <c r="U55"/>
      <c r="V55">
        <v>0</v>
      </c>
      <c r="W55"/>
      <c r="X55"/>
      <c r="Y55" s="54">
        <v>44586</v>
      </c>
      <c r="Z55" s="44">
        <v>0.60124999999999995</v>
      </c>
      <c r="AA55"/>
      <c r="AB55" s="47">
        <v>1</v>
      </c>
      <c r="AC55" s="15"/>
      <c r="AD55" s="15">
        <v>4.6054998623470711</v>
      </c>
      <c r="AE55" s="15">
        <v>5.983991927267664</v>
      </c>
      <c r="AF55" s="15">
        <v>1.378492064920593</v>
      </c>
      <c r="AG55" s="15">
        <v>0.12844000863608929</v>
      </c>
      <c r="AH55" s="15"/>
      <c r="AI55"/>
      <c r="AJ55">
        <v>0.82410182876348503</v>
      </c>
      <c r="AK55">
        <v>3.0300783711746395</v>
      </c>
      <c r="AL55" s="15"/>
      <c r="AM55"/>
      <c r="AN55"/>
      <c r="AO55">
        <v>0.33118082293054479</v>
      </c>
      <c r="AP55">
        <v>4.4236576385040554</v>
      </c>
      <c r="AQ55"/>
      <c r="AR55"/>
      <c r="AS55" s="15"/>
      <c r="AT55" s="15">
        <v>4.0963751323325468</v>
      </c>
      <c r="AU55" s="15">
        <v>9.1013017091952051</v>
      </c>
      <c r="AV55" s="15"/>
      <c r="AW55" s="15"/>
      <c r="AX55" s="15"/>
      <c r="AY55" s="15">
        <v>6.9047184668592134</v>
      </c>
      <c r="AZ55" s="15">
        <v>31.280454416591137</v>
      </c>
      <c r="BA55" s="15"/>
      <c r="BB55" s="15"/>
      <c r="BC55" s="15">
        <v>4.5866007320914486</v>
      </c>
      <c r="BD55" s="15">
        <v>5.9939172795537647</v>
      </c>
      <c r="BE55" s="15">
        <v>1.4073165474623166</v>
      </c>
      <c r="BF55">
        <v>0.12415377434387709</v>
      </c>
      <c r="BG55"/>
      <c r="BH55" s="1">
        <v>24</v>
      </c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</row>
    <row r="56" spans="1:136" s="8" customFormat="1" ht="15">
      <c r="A56">
        <v>56</v>
      </c>
      <c r="B56">
        <v>20</v>
      </c>
      <c r="C56" t="s">
        <v>797</v>
      </c>
      <c r="D56" t="s">
        <v>25</v>
      </c>
      <c r="E56"/>
      <c r="F56"/>
      <c r="G56">
        <v>0.5</v>
      </c>
      <c r="H56">
        <v>0.5</v>
      </c>
      <c r="I56">
        <v>4504</v>
      </c>
      <c r="J56">
        <v>6207</v>
      </c>
      <c r="K56"/>
      <c r="L56">
        <v>728</v>
      </c>
      <c r="M56">
        <v>3.871</v>
      </c>
      <c r="N56">
        <v>5.5369999999999999</v>
      </c>
      <c r="O56">
        <v>1.6659999999999999</v>
      </c>
      <c r="P56"/>
      <c r="Q56">
        <v>0</v>
      </c>
      <c r="R56">
        <v>1</v>
      </c>
      <c r="S56">
        <v>0</v>
      </c>
      <c r="T56">
        <v>0</v>
      </c>
      <c r="U56"/>
      <c r="V56">
        <v>0</v>
      </c>
      <c r="W56"/>
      <c r="X56"/>
      <c r="Y56" s="54">
        <v>44587</v>
      </c>
      <c r="Z56" s="44">
        <v>0.17283564814814814</v>
      </c>
      <c r="AA56"/>
      <c r="AB56" s="47">
        <v>1</v>
      </c>
      <c r="AC56" s="15"/>
      <c r="AD56" s="15">
        <v>3.8626240982597069</v>
      </c>
      <c r="AE56" s="15">
        <v>5.1557456756705964</v>
      </c>
      <c r="AF56" s="15">
        <v>1.2931215774108895</v>
      </c>
      <c r="AG56" s="15">
        <v>3.8678082403517708E-2</v>
      </c>
      <c r="AH56" s="15"/>
      <c r="AI56"/>
      <c r="AJ56">
        <v>0.3815666204425826</v>
      </c>
      <c r="AK56">
        <v>6.2592398938416824</v>
      </c>
      <c r="AL56" s="15"/>
      <c r="AM56"/>
      <c r="AN56"/>
      <c r="AO56">
        <v>0.26895863586800356</v>
      </c>
      <c r="AP56">
        <v>6.4598935996883853</v>
      </c>
      <c r="AQ56"/>
      <c r="AR56"/>
      <c r="AS56" s="15"/>
      <c r="AT56" s="15">
        <v>6.6655107544608433E-2</v>
      </c>
      <c r="AU56" s="15">
        <v>7.0602387876073838</v>
      </c>
      <c r="AV56" s="15"/>
      <c r="AW56" s="15"/>
      <c r="AX56" s="15"/>
      <c r="AY56" s="15">
        <v>1.0995414546018889</v>
      </c>
      <c r="AZ56" s="15">
        <v>3.6433509002752933</v>
      </c>
      <c r="BA56" s="15"/>
      <c r="BB56" s="15"/>
      <c r="BC56" s="15">
        <v>3.8552688886559974</v>
      </c>
      <c r="BD56" s="15">
        <v>5.1488215755341793</v>
      </c>
      <c r="BE56" s="15">
        <v>1.2935526868781819</v>
      </c>
      <c r="BF56">
        <v>3.8466604273435664E-2</v>
      </c>
      <c r="BG56"/>
      <c r="BH56" s="1">
        <v>25</v>
      </c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</row>
    <row r="57" spans="1:136" s="8" customFormat="1" ht="15">
      <c r="A57">
        <v>98</v>
      </c>
      <c r="B57">
        <v>32</v>
      </c>
      <c r="C57" t="s">
        <v>797</v>
      </c>
      <c r="D57" t="s">
        <v>25</v>
      </c>
      <c r="E57"/>
      <c r="F57"/>
      <c r="G57">
        <v>0.5</v>
      </c>
      <c r="H57">
        <v>0.5</v>
      </c>
      <c r="I57">
        <v>4738</v>
      </c>
      <c r="J57">
        <v>8187</v>
      </c>
      <c r="K57"/>
      <c r="L57">
        <v>2026</v>
      </c>
      <c r="M57">
        <v>4.05</v>
      </c>
      <c r="N57">
        <v>7.2140000000000004</v>
      </c>
      <c r="O57">
        <v>3.1640000000000001</v>
      </c>
      <c r="P57"/>
      <c r="Q57">
        <v>9.6000000000000002E-2</v>
      </c>
      <c r="R57">
        <v>1</v>
      </c>
      <c r="S57">
        <v>0</v>
      </c>
      <c r="T57">
        <v>0</v>
      </c>
      <c r="U57"/>
      <c r="V57">
        <v>0</v>
      </c>
      <c r="W57"/>
      <c r="X57"/>
      <c r="Y57" s="54">
        <v>44587</v>
      </c>
      <c r="Z57" s="44">
        <v>0.5672800925925926</v>
      </c>
      <c r="AA57"/>
      <c r="AB57" s="47">
        <v>1</v>
      </c>
      <c r="AC57" s="15"/>
      <c r="AD57" s="15">
        <v>4.0777639791682114</v>
      </c>
      <c r="AE57" s="15">
        <v>6.9837081116847415</v>
      </c>
      <c r="AF57" s="15">
        <v>2.9059441325165301</v>
      </c>
      <c r="AG57" s="15">
        <v>0.17592738882676728</v>
      </c>
      <c r="AH57" s="15"/>
      <c r="AI57"/>
      <c r="AJ57">
        <v>2.835427071832592</v>
      </c>
      <c r="AK57">
        <v>17.961433825554501</v>
      </c>
      <c r="AL57" s="15"/>
      <c r="AM57"/>
      <c r="AN57"/>
      <c r="AO57">
        <v>5.286414107563777E-2</v>
      </c>
      <c r="AP57">
        <v>10.547313870325215</v>
      </c>
      <c r="AQ57"/>
      <c r="AR57"/>
      <c r="AS57" s="15"/>
      <c r="AT57" s="15">
        <v>3.9698753015232149</v>
      </c>
      <c r="AU57" s="15">
        <v>0.52878313195443816</v>
      </c>
      <c r="AV57" s="15"/>
      <c r="AW57" s="15"/>
      <c r="AX57" s="15"/>
      <c r="AY57" s="15">
        <v>2.3755959605581292</v>
      </c>
      <c r="AZ57" s="15">
        <v>8.1741323178577829</v>
      </c>
      <c r="BA57" s="15"/>
      <c r="BB57" s="15"/>
      <c r="BC57" s="15">
        <v>4.0207611047394627</v>
      </c>
      <c r="BD57" s="15">
        <v>6.9855545383877864</v>
      </c>
      <c r="BE57" s="15">
        <v>2.9647934336483237</v>
      </c>
      <c r="BF57">
        <v>0.17804217012758777</v>
      </c>
      <c r="BG57"/>
      <c r="BH57" s="1">
        <v>26</v>
      </c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</row>
    <row r="58" spans="1:136" s="8" customFormat="1" ht="15">
      <c r="A58">
        <v>140</v>
      </c>
      <c r="B58">
        <v>20</v>
      </c>
      <c r="C58" t="s">
        <v>797</v>
      </c>
      <c r="D58" t="s">
        <v>25</v>
      </c>
      <c r="E58"/>
      <c r="F58"/>
      <c r="G58">
        <v>0.5</v>
      </c>
      <c r="H58">
        <v>0.5</v>
      </c>
      <c r="I58">
        <v>4870</v>
      </c>
      <c r="J58">
        <v>8541</v>
      </c>
      <c r="K58"/>
      <c r="L58">
        <v>2431</v>
      </c>
      <c r="M58">
        <v>4.1509999999999998</v>
      </c>
      <c r="N58">
        <v>7.5149999999999997</v>
      </c>
      <c r="O58">
        <v>3.363</v>
      </c>
      <c r="P58"/>
      <c r="Q58">
        <v>0.13800000000000001</v>
      </c>
      <c r="R58">
        <v>1</v>
      </c>
      <c r="S58">
        <v>0</v>
      </c>
      <c r="T58">
        <v>0</v>
      </c>
      <c r="U58"/>
      <c r="V58">
        <v>0</v>
      </c>
      <c r="W58"/>
      <c r="X58"/>
      <c r="Y58" s="54">
        <v>44587</v>
      </c>
      <c r="Z58" s="44">
        <v>0.96002314814814815</v>
      </c>
      <c r="AA58"/>
      <c r="AB58" s="47">
        <v>1</v>
      </c>
      <c r="AC58" s="15"/>
      <c r="AD58" s="15">
        <v>4.1991249376294189</v>
      </c>
      <c r="AE58" s="15">
        <v>7.3105256381236341</v>
      </c>
      <c r="AF58" s="15">
        <v>3.1114007004942152</v>
      </c>
      <c r="AG58" s="15">
        <v>0.21875171016838216</v>
      </c>
      <c r="AH58" s="15"/>
      <c r="AI58"/>
      <c r="AJ58">
        <v>2.1443707757204251</v>
      </c>
      <c r="AK58">
        <v>2.0898131333878016</v>
      </c>
      <c r="AL58" s="15"/>
      <c r="AM58"/>
      <c r="AN58"/>
      <c r="AO58">
        <v>0.26555166113957379</v>
      </c>
      <c r="AP58">
        <v>0.1518590246976671</v>
      </c>
      <c r="AQ58"/>
      <c r="AR58"/>
      <c r="AS58" s="15"/>
      <c r="AT58" s="15">
        <v>3.6126013357933835</v>
      </c>
      <c r="AU58" s="15">
        <v>3.3508202077209432</v>
      </c>
      <c r="AV58" s="15"/>
      <c r="AW58" s="15"/>
      <c r="AX58" s="15"/>
      <c r="AY58" s="15">
        <v>1.2157829960002116</v>
      </c>
      <c r="AZ58" s="15">
        <v>3.2871354666591857</v>
      </c>
      <c r="BA58" s="15"/>
      <c r="BB58" s="15"/>
      <c r="BC58" s="15">
        <v>4.2446352970523709</v>
      </c>
      <c r="BD58" s="15">
        <v>7.3008318979326496</v>
      </c>
      <c r="BE58" s="15">
        <v>3.0561966008802788</v>
      </c>
      <c r="BF58">
        <v>0.21742997185536933</v>
      </c>
      <c r="BG58"/>
      <c r="BH58" s="1">
        <v>27</v>
      </c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</row>
    <row r="59" spans="1:136" s="8" customFormat="1" ht="1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 s="54"/>
      <c r="Z59" s="44"/>
      <c r="AA59"/>
      <c r="AB59" s="47"/>
      <c r="AC59" s="15"/>
      <c r="AD59" s="15"/>
      <c r="AE59" s="15"/>
      <c r="AF59" s="15"/>
      <c r="AG59" s="15"/>
      <c r="AH59" s="15"/>
      <c r="AI59"/>
      <c r="AJ59"/>
      <c r="AK59"/>
      <c r="AL59" s="15"/>
      <c r="AM59"/>
      <c r="AN59"/>
      <c r="AO59"/>
      <c r="AP59"/>
      <c r="AQ59"/>
      <c r="AR59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/>
      <c r="BG59"/>
      <c r="BH59" s="1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</row>
    <row r="60" spans="1:136" s="8" customFormat="1" ht="1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 s="54"/>
      <c r="Z60" s="44"/>
      <c r="AA60"/>
      <c r="AB60" s="47"/>
      <c r="AC60" s="15"/>
      <c r="AD60" s="15"/>
      <c r="AE60" s="15"/>
      <c r="AF60" s="15"/>
      <c r="AG60" s="15"/>
      <c r="AH60" s="15"/>
      <c r="AI60"/>
      <c r="AJ60"/>
      <c r="AK60"/>
      <c r="AL60" s="15"/>
      <c r="AM60"/>
      <c r="AN60"/>
      <c r="AO60"/>
      <c r="AP60"/>
      <c r="AQ60"/>
      <c r="AR60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/>
      <c r="BG60"/>
      <c r="BH60" s="1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</row>
    <row r="61" spans="1:136" s="8" customFormat="1" ht="1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 s="54"/>
      <c r="Z61" s="44"/>
      <c r="AA61"/>
      <c r="AB61" s="47"/>
      <c r="AC61" s="15"/>
      <c r="AD61" s="15"/>
      <c r="AE61" s="15"/>
      <c r="AF61" s="15"/>
      <c r="AG61" s="15"/>
      <c r="AH61" s="15"/>
      <c r="AI61"/>
      <c r="AJ61"/>
      <c r="AK61"/>
      <c r="AL61" s="15"/>
      <c r="AM61"/>
      <c r="AN61"/>
      <c r="AO61"/>
      <c r="AP61"/>
      <c r="AQ61"/>
      <c r="AR61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/>
      <c r="BG61"/>
      <c r="BH61" s="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</row>
    <row r="62" spans="1:136" s="8" customFormat="1" ht="1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 s="54"/>
      <c r="Z62" s="44"/>
      <c r="AA62"/>
      <c r="AB62" s="47"/>
      <c r="AC62" s="15"/>
      <c r="AD62" s="15"/>
      <c r="AE62" s="15"/>
      <c r="AF62" s="15"/>
      <c r="AG62" s="15"/>
      <c r="AH62" s="15"/>
      <c r="AI62"/>
      <c r="AJ62"/>
      <c r="AK62"/>
      <c r="AL62" s="15"/>
      <c r="AM62"/>
      <c r="AN62"/>
      <c r="AO62"/>
      <c r="AP62"/>
      <c r="AQ62"/>
      <c r="AR62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/>
      <c r="BG62"/>
      <c r="BH62" s="1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</row>
    <row r="63" spans="1:136" s="8" customFormat="1" ht="1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s="54"/>
      <c r="Z63" s="44"/>
      <c r="AA63"/>
      <c r="AB63" s="47"/>
      <c r="AC63" s="15"/>
      <c r="AD63" s="15"/>
      <c r="AE63" s="15"/>
      <c r="AF63" s="15"/>
      <c r="AG63" s="15"/>
      <c r="AH63" s="15"/>
      <c r="AI63"/>
      <c r="AJ63"/>
      <c r="AK63"/>
      <c r="AL63" s="15"/>
      <c r="AM63"/>
      <c r="AN63"/>
      <c r="AO63"/>
      <c r="AP63"/>
      <c r="AQ63"/>
      <c r="AR63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/>
      <c r="BG63"/>
      <c r="BH63" s="1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</row>
    <row r="64" spans="1:136" s="8" customFormat="1" ht="1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 s="54"/>
      <c r="Z64" s="44"/>
      <c r="AA64"/>
      <c r="AB64" s="47"/>
      <c r="AC64" s="15"/>
      <c r="AD64" s="15"/>
      <c r="AE64" s="15"/>
      <c r="AF64" s="15"/>
      <c r="AG64" s="15"/>
      <c r="AH64" s="15"/>
      <c r="AI64"/>
      <c r="AJ64"/>
      <c r="AK64"/>
      <c r="AL64" s="15"/>
      <c r="AM64"/>
      <c r="AN64"/>
      <c r="AO64"/>
      <c r="AP64"/>
      <c r="AQ64"/>
      <c r="AR64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/>
      <c r="BG64"/>
      <c r="BH64" s="1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</row>
    <row r="65" spans="1:136" s="8" customFormat="1" ht="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 s="54"/>
      <c r="Z65" s="44"/>
      <c r="AA65"/>
      <c r="AB65" s="47"/>
      <c r="AC65" s="15"/>
      <c r="AD65" s="15"/>
      <c r="AE65" s="15"/>
      <c r="AF65" s="15"/>
      <c r="AG65" s="15"/>
      <c r="AH65" s="15"/>
      <c r="AI65"/>
      <c r="AJ65"/>
      <c r="AK65"/>
      <c r="AL65" s="15"/>
      <c r="AM65"/>
      <c r="AN65"/>
      <c r="AO65"/>
      <c r="AP65"/>
      <c r="AQ65"/>
      <c r="AR6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/>
      <c r="BG65"/>
      <c r="BH65" s="1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</row>
    <row r="66" spans="1:136" s="8" customFormat="1" ht="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 s="54"/>
      <c r="Z66" s="44"/>
      <c r="AA66"/>
      <c r="AB66" s="47"/>
      <c r="AC66" s="15"/>
      <c r="AD66" s="15"/>
      <c r="AE66" s="15"/>
      <c r="AF66" s="15"/>
      <c r="AG66" s="15"/>
      <c r="AH66" s="15"/>
      <c r="AI66"/>
      <c r="AJ66"/>
      <c r="AK66"/>
      <c r="AL66" s="15"/>
      <c r="AM66"/>
      <c r="AN66"/>
      <c r="AO66"/>
      <c r="AP66"/>
      <c r="AQ66"/>
      <c r="AR66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/>
      <c r="BG66"/>
      <c r="BH66" s="1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</row>
    <row r="67" spans="1:136" s="8" customFormat="1" ht="1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 s="54"/>
      <c r="Z67" s="44"/>
      <c r="AA67"/>
      <c r="AB67" s="47"/>
      <c r="AC67" s="15"/>
      <c r="AD67" s="15"/>
      <c r="AE67" s="15"/>
      <c r="AF67" s="15"/>
      <c r="AG67" s="15"/>
      <c r="AH67" s="15"/>
      <c r="AI67"/>
      <c r="AJ67"/>
      <c r="AK67"/>
      <c r="AL67" s="15"/>
      <c r="AM67"/>
      <c r="AN67"/>
      <c r="AO67"/>
      <c r="AP67"/>
      <c r="AQ67"/>
      <c r="AR67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/>
      <c r="BG67"/>
      <c r="BH67" s="1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</row>
    <row r="68" spans="1:136" s="8" customFormat="1" ht="1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 s="54"/>
      <c r="Z68" s="44"/>
      <c r="AA68"/>
      <c r="AB68" s="47"/>
      <c r="AC68" s="15"/>
      <c r="AD68" s="15"/>
      <c r="AE68" s="15"/>
      <c r="AF68" s="15"/>
      <c r="AG68" s="15"/>
      <c r="AH68" s="15"/>
      <c r="AI68"/>
      <c r="AJ68"/>
      <c r="AK68"/>
      <c r="AL68" s="15"/>
      <c r="AM68"/>
      <c r="AN68"/>
      <c r="AO68"/>
      <c r="AP68"/>
      <c r="AQ68"/>
      <c r="AR68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/>
      <c r="BG68"/>
      <c r="BH68" s="1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</row>
    <row r="69" spans="1:136" s="8" customFormat="1" ht="1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 s="54"/>
      <c r="Z69" s="44"/>
      <c r="AA69"/>
      <c r="AB69" s="47"/>
      <c r="AC69" s="15"/>
      <c r="AD69" s="15"/>
      <c r="AE69" s="15"/>
      <c r="AF69" s="15"/>
      <c r="AG69" s="15"/>
      <c r="AH69" s="15"/>
      <c r="AI69"/>
      <c r="AJ69"/>
      <c r="AK69"/>
      <c r="AL69" s="15"/>
      <c r="AM69"/>
      <c r="AN69"/>
      <c r="AO69"/>
      <c r="AP69"/>
      <c r="AQ69"/>
      <c r="AR69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/>
      <c r="BG69"/>
      <c r="BH69" s="1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</row>
    <row r="70" spans="1:136" s="8" customFormat="1" ht="1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 s="54"/>
      <c r="Z70" s="44"/>
      <c r="AA70"/>
      <c r="AB70" s="47"/>
      <c r="AC70" s="15"/>
      <c r="AD70" s="15"/>
      <c r="AE70" s="15"/>
      <c r="AF70" s="15"/>
      <c r="AG70" s="15"/>
      <c r="AH70" s="15"/>
      <c r="AI70"/>
      <c r="AJ70"/>
      <c r="AK70"/>
      <c r="AL70" s="15"/>
      <c r="AM70"/>
      <c r="AN70"/>
      <c r="AO70"/>
      <c r="AP70"/>
      <c r="AQ70"/>
      <c r="AR70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/>
      <c r="BG70"/>
      <c r="BH70" s="1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</row>
    <row r="71" spans="1:136" s="8" customFormat="1">
      <c r="A71" s="3"/>
      <c r="B71" s="4"/>
      <c r="C71" s="3"/>
      <c r="D71" s="5"/>
      <c r="E71" s="5"/>
      <c r="F71" s="3"/>
      <c r="G71" s="3"/>
      <c r="H71" s="3"/>
      <c r="I71" s="3"/>
      <c r="J71" s="3"/>
      <c r="K71" s="3"/>
      <c r="L71" s="3"/>
      <c r="M71" s="5"/>
      <c r="N71" s="5"/>
      <c r="O71" s="6"/>
      <c r="P71" s="7"/>
      <c r="Q71" s="7"/>
      <c r="S71" s="9"/>
      <c r="T71" s="9"/>
      <c r="U71" s="9"/>
      <c r="V71" s="10"/>
      <c r="W71" s="10"/>
      <c r="Y71" s="55"/>
      <c r="Z71" s="48"/>
      <c r="AA71" s="49"/>
      <c r="AB71" s="50"/>
      <c r="AC71" s="15"/>
      <c r="AD71" s="15"/>
      <c r="AE71" s="15"/>
      <c r="AF71" s="15"/>
      <c r="AG71" s="15"/>
      <c r="AH71" s="15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12"/>
      <c r="BH71" s="13"/>
      <c r="BI71" s="6"/>
      <c r="BJ71" s="14"/>
      <c r="BK71" s="6"/>
      <c r="BL71" s="6"/>
      <c r="BM71" s="6"/>
      <c r="BN71" s="6"/>
      <c r="BO71" s="6"/>
      <c r="BP71" s="6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</row>
    <row r="72" spans="1:136" s="1" customFormat="1" ht="128">
      <c r="A72" s="1" t="s">
        <v>0</v>
      </c>
      <c r="B72" s="1" t="s">
        <v>1</v>
      </c>
      <c r="C72" s="1" t="s">
        <v>2</v>
      </c>
      <c r="D72" s="1" t="s">
        <v>3</v>
      </c>
      <c r="E72" s="1" t="s">
        <v>4</v>
      </c>
      <c r="F72" s="1" t="s">
        <v>5</v>
      </c>
      <c r="G72" s="1" t="s">
        <v>11</v>
      </c>
      <c r="H72" s="1" t="s">
        <v>12</v>
      </c>
      <c r="I72" s="1" t="s">
        <v>13</v>
      </c>
      <c r="J72" s="1" t="s">
        <v>14</v>
      </c>
      <c r="K72" s="1" t="s">
        <v>6</v>
      </c>
      <c r="L72" s="1" t="s">
        <v>15</v>
      </c>
      <c r="M72" s="1" t="s">
        <v>719</v>
      </c>
      <c r="N72" s="1" t="s">
        <v>720</v>
      </c>
      <c r="O72" s="1" t="s">
        <v>721</v>
      </c>
      <c r="P72" s="1" t="s">
        <v>722</v>
      </c>
      <c r="Q72" s="1" t="s">
        <v>723</v>
      </c>
      <c r="R72" s="1" t="s">
        <v>8</v>
      </c>
      <c r="S72" s="1" t="s">
        <v>20</v>
      </c>
      <c r="T72" s="1" t="s">
        <v>21</v>
      </c>
      <c r="U72" s="1" t="s">
        <v>9</v>
      </c>
      <c r="V72" s="1" t="s">
        <v>22</v>
      </c>
      <c r="W72" s="1" t="s">
        <v>23</v>
      </c>
      <c r="X72" s="1" t="s">
        <v>24</v>
      </c>
      <c r="Y72" s="1" t="s">
        <v>62</v>
      </c>
      <c r="Z72" s="1" t="s">
        <v>63</v>
      </c>
      <c r="AA72" s="1" t="s">
        <v>614</v>
      </c>
      <c r="AB72" s="1" t="s">
        <v>615</v>
      </c>
      <c r="AC72" s="1" t="s">
        <v>616</v>
      </c>
      <c r="AD72" s="1" t="s">
        <v>702</v>
      </c>
      <c r="AE72" s="1" t="s">
        <v>703</v>
      </c>
      <c r="AF72" s="1" t="s">
        <v>704</v>
      </c>
      <c r="AG72" s="1" t="s">
        <v>705</v>
      </c>
      <c r="AI72" s="1" t="s">
        <v>617</v>
      </c>
      <c r="AJ72" s="1" t="s">
        <v>618</v>
      </c>
      <c r="AK72" s="1" t="s">
        <v>619</v>
      </c>
      <c r="AL72" s="1" t="s">
        <v>620</v>
      </c>
      <c r="AN72" s="1" t="s">
        <v>692</v>
      </c>
      <c r="AO72" s="1" t="s">
        <v>693</v>
      </c>
      <c r="AP72" s="1" t="s">
        <v>694</v>
      </c>
      <c r="AQ72" s="1" t="s">
        <v>695</v>
      </c>
      <c r="AS72" s="1" t="s">
        <v>621</v>
      </c>
      <c r="AT72" s="1" t="s">
        <v>622</v>
      </c>
      <c r="AU72" s="1" t="s">
        <v>623</v>
      </c>
      <c r="AV72" s="1" t="s">
        <v>624</v>
      </c>
      <c r="AX72" s="1" t="s">
        <v>625</v>
      </c>
      <c r="AY72" s="1" t="s">
        <v>626</v>
      </c>
      <c r="AZ72" s="1" t="s">
        <v>627</v>
      </c>
      <c r="BA72" s="1" t="s">
        <v>628</v>
      </c>
      <c r="BC72" s="1" t="s">
        <v>629</v>
      </c>
      <c r="BD72" s="1" t="s">
        <v>630</v>
      </c>
      <c r="BE72" s="1" t="s">
        <v>631</v>
      </c>
      <c r="BF72" s="1" t="s">
        <v>632</v>
      </c>
      <c r="BH72" s="1" t="s">
        <v>717</v>
      </c>
      <c r="BI72" s="1" t="s">
        <v>73</v>
      </c>
      <c r="BJ72" s="1" t="s">
        <v>74</v>
      </c>
      <c r="BK72" s="1" t="s">
        <v>75</v>
      </c>
      <c r="BL72" s="1" t="s">
        <v>67</v>
      </c>
      <c r="BM72" s="1" t="s">
        <v>68</v>
      </c>
      <c r="BN72" s="1" t="s">
        <v>69</v>
      </c>
      <c r="BP72" s="1" t="s">
        <v>712</v>
      </c>
    </row>
    <row r="73" spans="1:136" s="8" customFormat="1">
      <c r="A73" s="7"/>
      <c r="B73" s="16" t="s">
        <v>10</v>
      </c>
      <c r="C73" s="3"/>
      <c r="D73" s="5"/>
      <c r="E73" s="7"/>
      <c r="F73" s="16"/>
      <c r="I73" s="9"/>
      <c r="J73" s="9"/>
      <c r="L73" s="10"/>
      <c r="M73" s="9"/>
      <c r="N73" s="9"/>
      <c r="O73" s="9"/>
      <c r="S73" s="9"/>
      <c r="T73" s="9"/>
      <c r="U73" s="9"/>
      <c r="V73" s="10"/>
      <c r="W73" s="10"/>
      <c r="X73" s="51"/>
      <c r="Y73" s="17"/>
      <c r="Z73" s="48"/>
      <c r="AA73" s="17"/>
      <c r="AB73" s="17"/>
      <c r="AC73" s="7"/>
      <c r="AD73" s="7"/>
      <c r="AE73" s="7"/>
      <c r="AF73" s="7"/>
      <c r="AG73" s="7"/>
      <c r="AH73" s="7"/>
      <c r="AI73" s="16" t="s">
        <v>10</v>
      </c>
      <c r="AJ73" s="49">
        <f>AVERAGE(AJ32:AJ71)</f>
        <v>1.5875982116511156</v>
      </c>
      <c r="AK73" s="49">
        <f>AVERAGE(AK32:AK71)</f>
        <v>6.6806623333505311</v>
      </c>
      <c r="AL73" s="49" t="e">
        <f>AVERAGE(AL32:AL71)</f>
        <v>#DIV/0!</v>
      </c>
      <c r="AM73" s="9"/>
      <c r="AN73" s="49"/>
      <c r="AO73" s="49">
        <f>AVERAGE(AO32:AO71)</f>
        <v>1.2737722814201555</v>
      </c>
      <c r="AP73" s="49">
        <f>AVERAGE(AP32:AP71)</f>
        <v>5.0818778620652356</v>
      </c>
      <c r="AQ73" s="49" t="e">
        <f>AVERAGE(AQ32:AQ71)</f>
        <v>#DIV/0!</v>
      </c>
      <c r="AR73" s="9"/>
      <c r="AS73" s="49"/>
      <c r="AT73" s="49">
        <f>AVERAGE(AT32:AT71)</f>
        <v>6.1680965342995817</v>
      </c>
      <c r="AU73" s="49">
        <f>AVERAGE(AU32:AU71)</f>
        <v>6.838750974992938</v>
      </c>
      <c r="AV73" s="49" t="e">
        <f>AVERAGE(AV32:AV71)</f>
        <v>#DIV/0!</v>
      </c>
      <c r="AW73" s="9"/>
      <c r="AX73" s="49"/>
      <c r="AY73" s="49">
        <f>AVERAGE(AY32:AY71)</f>
        <v>2.8352935345544887</v>
      </c>
      <c r="AZ73" s="49">
        <f>AVERAGE(AZ32:AZ71)</f>
        <v>5.9639747975679684</v>
      </c>
      <c r="BA73" s="49" t="e">
        <f>AVERAGE(BA32:BA71)</f>
        <v>#DIV/0!</v>
      </c>
      <c r="BB73" s="9"/>
      <c r="BC73" s="9"/>
      <c r="BD73" s="9"/>
      <c r="BE73" s="9"/>
      <c r="BF73" s="9"/>
      <c r="BG73" s="51" t="s">
        <v>26</v>
      </c>
      <c r="BH73" s="13">
        <f>MIN(BH32:BH71)</f>
        <v>1</v>
      </c>
      <c r="BI73" s="17"/>
      <c r="BJ73" s="17"/>
      <c r="BK73" s="17"/>
      <c r="BL73" s="17"/>
      <c r="BM73" s="17"/>
      <c r="BN73" s="6"/>
      <c r="BO73" s="6"/>
      <c r="BP73" s="6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</row>
    <row r="74" spans="1:136" s="8" customFormat="1">
      <c r="A74" s="7"/>
      <c r="B74" s="16" t="s">
        <v>27</v>
      </c>
      <c r="C74" s="3"/>
      <c r="D74" s="5"/>
      <c r="E74" s="7"/>
      <c r="F74" s="16"/>
      <c r="I74" s="9"/>
      <c r="J74" s="9"/>
      <c r="L74" s="10"/>
      <c r="M74" s="9"/>
      <c r="N74" s="9"/>
      <c r="O74" s="9"/>
      <c r="S74" s="9"/>
      <c r="T74" s="9"/>
      <c r="U74" s="9"/>
      <c r="V74" s="10"/>
      <c r="W74" s="10"/>
      <c r="X74" s="51"/>
      <c r="Y74" s="17"/>
      <c r="Z74" s="48"/>
      <c r="AA74" s="17"/>
      <c r="AB74" s="17"/>
      <c r="AC74" s="7"/>
      <c r="AD74" s="7"/>
      <c r="AE74" s="7"/>
      <c r="AF74" s="7"/>
      <c r="AG74" s="7"/>
      <c r="AH74" s="7"/>
      <c r="AI74" s="16" t="s">
        <v>27</v>
      </c>
      <c r="AJ74" s="49">
        <f>STDEV(AJ32:AJ71)</f>
        <v>1.4874701262085495</v>
      </c>
      <c r="AK74" s="49">
        <f>STDEV(AK32:AK71)</f>
        <v>6.7877194000030414</v>
      </c>
      <c r="AL74" s="49" t="e">
        <f>STDEV(AL32:AL71)</f>
        <v>#DIV/0!</v>
      </c>
      <c r="AM74" s="9"/>
      <c r="AN74" s="49"/>
      <c r="AO74" s="49">
        <f>STDEV(AO32:AO71)</f>
        <v>2.4805837563027748</v>
      </c>
      <c r="AP74" s="49">
        <f>STDEV(AP32:AP71)</f>
        <v>4.2792501665685991</v>
      </c>
      <c r="AQ74" s="49" t="e">
        <f>STDEV(AQ32:AQ71)</f>
        <v>#DIV/0!</v>
      </c>
      <c r="AR74" s="9"/>
      <c r="AS74" s="49"/>
      <c r="AT74" s="49">
        <f>STDEV(AT32:AT71)</f>
        <v>10.028173763726343</v>
      </c>
      <c r="AU74" s="49">
        <f>STDEV(AU32:AU71)</f>
        <v>7.8907481705546516</v>
      </c>
      <c r="AV74" s="49" t="e">
        <f>STDEV(AV32:AV71)</f>
        <v>#DIV/0!</v>
      </c>
      <c r="AW74" s="9"/>
      <c r="AX74" s="49"/>
      <c r="AY74" s="49">
        <f>STDEV(AY32:AY71)</f>
        <v>3.1752653454443038</v>
      </c>
      <c r="AZ74" s="49">
        <f>STDEV(AZ32:AZ71)</f>
        <v>6.0875865504265727</v>
      </c>
      <c r="BA74" s="49" t="e">
        <f>STDEV(BA32:BA71)</f>
        <v>#DIV/0!</v>
      </c>
      <c r="BB74" s="9"/>
      <c r="BC74" s="9"/>
      <c r="BD74" s="9"/>
      <c r="BE74" s="9"/>
      <c r="BF74" s="9"/>
      <c r="BG74" s="51" t="s">
        <v>28</v>
      </c>
      <c r="BH74" s="13">
        <f>MAX(BH32:BH71)</f>
        <v>27</v>
      </c>
      <c r="BI74" s="17"/>
      <c r="BJ74" s="17"/>
      <c r="BK74" s="17"/>
      <c r="BL74" s="17"/>
      <c r="BM74" s="17"/>
      <c r="BN74" s="6"/>
      <c r="BO74" s="6"/>
      <c r="BP74" s="6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</row>
    <row r="75" spans="1:136" s="8" customFormat="1">
      <c r="A75" s="7"/>
      <c r="B75" s="16"/>
      <c r="C75" s="3"/>
      <c r="D75" s="5"/>
      <c r="E75" s="7"/>
      <c r="F75" s="16"/>
      <c r="I75" s="9"/>
      <c r="J75" s="9"/>
      <c r="L75" s="10"/>
      <c r="M75" s="9"/>
      <c r="N75" s="9"/>
      <c r="O75" s="9"/>
      <c r="S75" s="9"/>
      <c r="T75" s="9"/>
      <c r="U75" s="9"/>
      <c r="V75" s="10"/>
      <c r="W75" s="10"/>
      <c r="X75" s="51"/>
      <c r="Y75" s="17"/>
      <c r="Z75" s="48"/>
      <c r="AA75" s="17"/>
      <c r="AB75" s="17"/>
      <c r="AC75" s="7"/>
      <c r="AD75" s="7"/>
      <c r="AE75" s="7"/>
      <c r="AF75" s="7"/>
      <c r="AG75" s="7"/>
      <c r="AH75" s="7"/>
      <c r="AI75" s="16"/>
      <c r="AJ75" s="49"/>
      <c r="AK75" s="49"/>
      <c r="AL75" s="49"/>
      <c r="AM75" s="9"/>
      <c r="AN75" s="49"/>
      <c r="AO75" s="49"/>
      <c r="AP75" s="49"/>
      <c r="AQ75" s="49"/>
      <c r="AR75" s="9"/>
      <c r="AS75" s="49"/>
      <c r="AT75" s="49"/>
      <c r="AU75" s="49"/>
      <c r="AV75" s="49"/>
      <c r="AW75" s="9"/>
      <c r="AX75" s="49"/>
      <c r="AY75" s="49"/>
      <c r="AZ75" s="49"/>
      <c r="BA75" s="49"/>
      <c r="BB75" s="9"/>
      <c r="BC75" s="9"/>
      <c r="BD75" s="9"/>
      <c r="BE75" s="9"/>
      <c r="BF75" s="9"/>
      <c r="BG75" s="51"/>
      <c r="BH75" s="13"/>
      <c r="BI75" s="17"/>
      <c r="BJ75" s="17"/>
      <c r="BK75" s="17"/>
      <c r="BL75" s="17"/>
      <c r="BM75" s="17"/>
      <c r="BN75" s="6"/>
      <c r="BO75" s="6"/>
      <c r="BP75" s="6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</row>
    <row r="76" spans="1:136" s="8" customFormat="1">
      <c r="A76" s="7" t="s">
        <v>677</v>
      </c>
      <c r="B76" s="16" t="s">
        <v>29</v>
      </c>
      <c r="C76" s="3"/>
      <c r="D76" s="5"/>
      <c r="E76" s="7"/>
      <c r="F76" s="16"/>
      <c r="I76" s="9"/>
      <c r="J76" s="9"/>
      <c r="M76" s="9"/>
      <c r="N76" s="9"/>
      <c r="O76" s="9"/>
      <c r="S76" s="9"/>
      <c r="T76" s="9"/>
      <c r="U76" s="9"/>
      <c r="V76" s="9"/>
      <c r="X76" s="51"/>
      <c r="Y76" s="17"/>
      <c r="Z76" s="48"/>
      <c r="AA76" s="17"/>
      <c r="AB76" s="17"/>
      <c r="AD76" s="7"/>
      <c r="AE76" s="7"/>
      <c r="AF76" s="7"/>
      <c r="AG76" s="7" t="s">
        <v>677</v>
      </c>
      <c r="AH76" s="7"/>
      <c r="AI76" s="16" t="s">
        <v>29</v>
      </c>
      <c r="AJ76" s="49">
        <f t="shared" ref="AJ76:AL76" si="0">AJ73+(2*AJ74)</f>
        <v>4.5625384640682149</v>
      </c>
      <c r="AK76" s="49">
        <f t="shared" si="0"/>
        <v>20.256101133356616</v>
      </c>
      <c r="AL76" s="49" t="e">
        <f t="shared" si="0"/>
        <v>#DIV/0!</v>
      </c>
      <c r="AM76" s="9"/>
      <c r="AN76" s="49"/>
      <c r="AO76" s="49">
        <f t="shared" ref="AO76:AP76" si="1">AO73+(2*AO74)</f>
        <v>6.2349397940257054</v>
      </c>
      <c r="AP76" s="49">
        <f t="shared" si="1"/>
        <v>13.640378195202434</v>
      </c>
      <c r="AQ76" s="49" t="e">
        <f t="shared" ref="AQ76" si="2">AQ73+(2*AQ74)</f>
        <v>#DIV/0!</v>
      </c>
      <c r="AR76" s="9"/>
      <c r="AS76" s="49"/>
      <c r="AT76" s="49">
        <f t="shared" ref="AT76:AU76" si="3">AT73+(2*AT74)</f>
        <v>26.224444061752269</v>
      </c>
      <c r="AU76" s="49">
        <f t="shared" si="3"/>
        <v>22.62024731610224</v>
      </c>
      <c r="AV76" s="49" t="e">
        <f t="shared" ref="AV76" si="4">AV73+(2*AV74)</f>
        <v>#DIV/0!</v>
      </c>
      <c r="AW76" s="9"/>
      <c r="AX76" s="49"/>
      <c r="AY76" s="49">
        <f t="shared" ref="AY76:AZ76" si="5">AY73+(2*AY74)</f>
        <v>9.1858242254430955</v>
      </c>
      <c r="AZ76" s="49">
        <f t="shared" si="5"/>
        <v>18.139147898421115</v>
      </c>
      <c r="BA76" s="49" t="e">
        <f t="shared" ref="BA76" si="6">BA73+(2*BA74)</f>
        <v>#DIV/0!</v>
      </c>
      <c r="BB76" s="9"/>
      <c r="BC76" s="9"/>
      <c r="BD76" s="9"/>
      <c r="BE76" s="9"/>
      <c r="BF76" s="9"/>
      <c r="BG76" s="51"/>
      <c r="BH76" s="6"/>
      <c r="BI76" s="17"/>
      <c r="BJ76" s="17"/>
      <c r="BK76" s="17"/>
      <c r="BL76" s="17"/>
      <c r="BM76" s="17"/>
      <c r="BN76" s="6"/>
      <c r="BO76" s="6"/>
      <c r="BP76" s="6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</row>
    <row r="77" spans="1:136" s="8" customFormat="1">
      <c r="A77" s="7"/>
      <c r="B77" s="16" t="s">
        <v>31</v>
      </c>
      <c r="C77" s="3"/>
      <c r="D77" s="5"/>
      <c r="E77" s="7"/>
      <c r="F77" s="16"/>
      <c r="I77" s="9"/>
      <c r="J77" s="9"/>
      <c r="L77" s="9"/>
      <c r="M77" s="9"/>
      <c r="N77" s="9"/>
      <c r="O77" s="9"/>
      <c r="S77" s="9"/>
      <c r="T77" s="9"/>
      <c r="U77" s="9"/>
      <c r="V77" s="9"/>
      <c r="X77" s="51"/>
      <c r="Y77" s="17"/>
      <c r="Z77" s="48"/>
      <c r="AA77" s="17"/>
      <c r="AB77" s="17"/>
      <c r="AD77" s="7"/>
      <c r="AE77" s="7"/>
      <c r="AF77" s="7"/>
      <c r="AG77" s="7"/>
      <c r="AH77" s="7"/>
      <c r="AI77" s="16" t="s">
        <v>31</v>
      </c>
      <c r="AJ77" s="49">
        <f t="shared" ref="AJ77:AL77" si="7">AJ73-(2*AJ74)</f>
        <v>-1.3873420407659833</v>
      </c>
      <c r="AK77" s="49">
        <f t="shared" si="7"/>
        <v>-6.8947764666555518</v>
      </c>
      <c r="AL77" s="49" t="e">
        <f t="shared" si="7"/>
        <v>#DIV/0!</v>
      </c>
      <c r="AM77" s="9"/>
      <c r="AN77" s="49"/>
      <c r="AO77" s="49">
        <f t="shared" ref="AO77:AP77" si="8">AO73-(2*AO74)</f>
        <v>-3.6873952311853939</v>
      </c>
      <c r="AP77" s="49">
        <f t="shared" si="8"/>
        <v>-3.4766224710719627</v>
      </c>
      <c r="AQ77" s="49" t="e">
        <f t="shared" ref="AQ77" si="9">AQ73-(2*AQ74)</f>
        <v>#DIV/0!</v>
      </c>
      <c r="AR77" s="9"/>
      <c r="AS77" s="49"/>
      <c r="AT77" s="49">
        <f t="shared" ref="AT77:AU77" si="10">AT73-(2*AT74)</f>
        <v>-13.888250993153104</v>
      </c>
      <c r="AU77" s="49">
        <f t="shared" si="10"/>
        <v>-8.9427453661163661</v>
      </c>
      <c r="AV77" s="49" t="e">
        <f t="shared" ref="AV77" si="11">AV73-(2*AV74)</f>
        <v>#DIV/0!</v>
      </c>
      <c r="AW77" s="9"/>
      <c r="AX77" s="49"/>
      <c r="AY77" s="49">
        <f t="shared" ref="AY77:AZ77" si="12">AY73-(2*AY74)</f>
        <v>-3.5152371563341189</v>
      </c>
      <c r="AZ77" s="49">
        <f t="shared" si="12"/>
        <v>-6.211198303285177</v>
      </c>
      <c r="BA77" s="49" t="e">
        <f t="shared" ref="BA77" si="13">BA73-(2*BA74)</f>
        <v>#DIV/0!</v>
      </c>
      <c r="BB77" s="9"/>
      <c r="BC77" s="9"/>
      <c r="BD77" s="9"/>
      <c r="BE77" s="9"/>
      <c r="BF77" s="9"/>
      <c r="BG77" s="51"/>
      <c r="BH77" s="6"/>
      <c r="BI77" s="17"/>
      <c r="BJ77" s="17"/>
      <c r="BK77" s="17"/>
      <c r="BL77" s="17"/>
      <c r="BM77" s="17"/>
      <c r="BN77" s="6"/>
      <c r="BO77" s="6"/>
      <c r="BP77" s="6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</row>
    <row r="78" spans="1:136" s="8" customFormat="1">
      <c r="A78" s="7" t="s">
        <v>678</v>
      </c>
      <c r="B78" s="16" t="s">
        <v>30</v>
      </c>
      <c r="C78" s="3"/>
      <c r="D78" s="5"/>
      <c r="E78" s="7"/>
      <c r="F78" s="16"/>
      <c r="I78" s="9"/>
      <c r="J78" s="9"/>
      <c r="M78" s="9"/>
      <c r="N78" s="9"/>
      <c r="O78" s="9"/>
      <c r="S78" s="9"/>
      <c r="T78" s="9"/>
      <c r="U78" s="9"/>
      <c r="V78" s="9"/>
      <c r="X78" s="51"/>
      <c r="Y78" s="17"/>
      <c r="Z78" s="48"/>
      <c r="AA78" s="17"/>
      <c r="AB78" s="17"/>
      <c r="AD78" s="7"/>
      <c r="AE78" s="7"/>
      <c r="AF78" s="7"/>
      <c r="AG78" s="7" t="s">
        <v>678</v>
      </c>
      <c r="AH78" s="7"/>
      <c r="AI78" s="16" t="s">
        <v>30</v>
      </c>
      <c r="AJ78" s="49">
        <f t="shared" ref="AJ78:AL78" si="14">AJ73+(3*AJ74)</f>
        <v>6.0500085902767644</v>
      </c>
      <c r="AK78" s="49">
        <f t="shared" si="14"/>
        <v>27.043820533359657</v>
      </c>
      <c r="AL78" s="49" t="e">
        <f t="shared" si="14"/>
        <v>#DIV/0!</v>
      </c>
      <c r="AM78" s="9"/>
      <c r="AN78" s="49"/>
      <c r="AO78" s="49">
        <f t="shared" ref="AO78:AP78" si="15">AO73+(3*AO74)</f>
        <v>8.7155235503284807</v>
      </c>
      <c r="AP78" s="49">
        <f t="shared" si="15"/>
        <v>17.919628361771032</v>
      </c>
      <c r="AQ78" s="49" t="e">
        <f t="shared" ref="AQ78" si="16">AQ73+(3*AQ74)</f>
        <v>#DIV/0!</v>
      </c>
      <c r="AR78" s="9"/>
      <c r="AS78" s="49"/>
      <c r="AT78" s="49">
        <f t="shared" ref="AT78:AU78" si="17">AT73+(3*AT74)</f>
        <v>36.252617825478609</v>
      </c>
      <c r="AU78" s="49">
        <f t="shared" si="17"/>
        <v>30.510995486656892</v>
      </c>
      <c r="AV78" s="49" t="e">
        <f t="shared" ref="AV78" si="18">AV73+(3*AV74)</f>
        <v>#DIV/0!</v>
      </c>
      <c r="AW78" s="9"/>
      <c r="AX78" s="49"/>
      <c r="AY78" s="49">
        <f t="shared" ref="AY78:AZ78" si="19">AY73+(3*AY74)</f>
        <v>12.361089570887401</v>
      </c>
      <c r="AZ78" s="49">
        <f t="shared" si="19"/>
        <v>24.226734448847687</v>
      </c>
      <c r="BA78" s="49" t="e">
        <f t="shared" ref="BA78" si="20">BA73+(3*BA74)</f>
        <v>#DIV/0!</v>
      </c>
      <c r="BB78" s="9"/>
      <c r="BC78" s="9"/>
      <c r="BD78" s="9"/>
      <c r="BE78" s="9"/>
      <c r="BF78" s="9"/>
      <c r="BG78" s="51"/>
      <c r="BH78" s="6"/>
      <c r="BI78" s="17"/>
      <c r="BJ78" s="17"/>
      <c r="BK78" s="17"/>
      <c r="BL78" s="17"/>
      <c r="BM78" s="17"/>
      <c r="BN78" s="6"/>
      <c r="BO78" s="6"/>
      <c r="BP78" s="6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</row>
    <row r="79" spans="1:136" s="8" customFormat="1">
      <c r="A79" s="5"/>
      <c r="B79" s="16" t="s">
        <v>32</v>
      </c>
      <c r="C79" s="3"/>
      <c r="D79" s="5"/>
      <c r="E79" s="5"/>
      <c r="F79" s="16"/>
      <c r="G79" s="3"/>
      <c r="I79" s="3"/>
      <c r="J79" s="3"/>
      <c r="L79" s="5"/>
      <c r="M79" s="9"/>
      <c r="N79" s="9"/>
      <c r="O79" s="9"/>
      <c r="R79" s="9"/>
      <c r="S79" s="9"/>
      <c r="T79" s="9"/>
      <c r="U79" s="10"/>
      <c r="V79" s="10"/>
      <c r="W79" s="9"/>
      <c r="Z79" s="52"/>
      <c r="AD79" s="5"/>
      <c r="AE79" s="5"/>
      <c r="AF79" s="5"/>
      <c r="AG79" s="5"/>
      <c r="AH79" s="5"/>
      <c r="AI79" s="16" t="s">
        <v>32</v>
      </c>
      <c r="AJ79" s="49">
        <f t="shared" ref="AJ79:AL79" si="21">AJ73-(3*AJ74)</f>
        <v>-2.8748121669745328</v>
      </c>
      <c r="AK79" s="49">
        <f t="shared" si="21"/>
        <v>-13.682495866658593</v>
      </c>
      <c r="AL79" s="49" t="e">
        <f t="shared" si="21"/>
        <v>#DIV/0!</v>
      </c>
      <c r="AM79" s="9"/>
      <c r="AN79" s="49"/>
      <c r="AO79" s="49">
        <f t="shared" ref="AO79:AP79" si="22">AO73-(3*AO74)</f>
        <v>-6.1679789874881692</v>
      </c>
      <c r="AP79" s="49">
        <f t="shared" si="22"/>
        <v>-7.7558726376405627</v>
      </c>
      <c r="AQ79" s="49" t="e">
        <f t="shared" ref="AQ79" si="23">AQ73-(3*AQ74)</f>
        <v>#DIV/0!</v>
      </c>
      <c r="AR79" s="9"/>
      <c r="AS79" s="49"/>
      <c r="AT79" s="49">
        <f t="shared" ref="AT79:AU79" si="24">AT73-(3*AT74)</f>
        <v>-23.916424756879447</v>
      </c>
      <c r="AU79" s="49">
        <f t="shared" si="24"/>
        <v>-16.833493536671018</v>
      </c>
      <c r="AV79" s="49" t="e">
        <f t="shared" ref="AV79" si="25">AV73-(3*AV74)</f>
        <v>#DIV/0!</v>
      </c>
      <c r="AW79" s="9"/>
      <c r="AX79" s="49"/>
      <c r="AY79" s="49">
        <f t="shared" ref="AY79:AZ79" si="26">AY73-(3*AY74)</f>
        <v>-6.6905025017784228</v>
      </c>
      <c r="AZ79" s="49">
        <f t="shared" si="26"/>
        <v>-12.298784853711751</v>
      </c>
      <c r="BA79" s="49" t="e">
        <f t="shared" ref="BA79" si="27">BA73-(3*BA74)</f>
        <v>#DIV/0!</v>
      </c>
      <c r="BB79" s="9"/>
      <c r="BC79" s="9"/>
      <c r="BD79" s="9"/>
      <c r="BE79" s="9"/>
      <c r="BF79" s="9"/>
      <c r="BH79" s="6"/>
      <c r="BI79" s="6"/>
      <c r="BJ79" s="13"/>
      <c r="BK79" s="13"/>
      <c r="BL79" s="6"/>
      <c r="BM79" s="6"/>
      <c r="BN79" s="6"/>
      <c r="BO79" s="6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</row>
    <row r="80" spans="1:136" s="8" customFormat="1">
      <c r="A80" s="5"/>
      <c r="B80" s="16"/>
      <c r="C80" s="3"/>
      <c r="D80" s="5"/>
      <c r="E80" s="5"/>
      <c r="F80" s="16"/>
      <c r="G80" s="3"/>
      <c r="I80" s="3"/>
      <c r="J80" s="3"/>
      <c r="L80" s="5"/>
      <c r="M80" s="9"/>
      <c r="N80" s="9"/>
      <c r="O80" s="9"/>
      <c r="R80" s="9"/>
      <c r="S80" s="9"/>
      <c r="T80" s="9"/>
      <c r="U80" s="10"/>
      <c r="V80" s="10"/>
      <c r="W80" s="9"/>
      <c r="Z80" s="52"/>
      <c r="AD80" s="5"/>
      <c r="AE80" s="5"/>
      <c r="AF80" s="5"/>
      <c r="AG80" s="5"/>
      <c r="AH80" s="5"/>
      <c r="AI80" s="16"/>
      <c r="AJ80" s="49"/>
      <c r="AK80" s="49"/>
      <c r="AL80" s="49"/>
      <c r="AM80" s="9"/>
      <c r="AN80" s="49"/>
      <c r="AO80" s="49"/>
      <c r="AP80" s="49"/>
      <c r="AQ80" s="49"/>
      <c r="AR80" s="9"/>
      <c r="AS80" s="49"/>
      <c r="AT80" s="49"/>
      <c r="AU80" s="49"/>
      <c r="AV80" s="49"/>
      <c r="AW80" s="9"/>
      <c r="AX80" s="49"/>
      <c r="AY80" s="49"/>
      <c r="AZ80" s="49"/>
      <c r="BA80" s="49"/>
      <c r="BB80" s="9"/>
      <c r="BC80" s="9"/>
      <c r="BD80" s="9"/>
      <c r="BE80" s="9"/>
      <c r="BF80" s="9"/>
      <c r="BH80" s="6"/>
      <c r="BI80" s="6"/>
      <c r="BJ80" s="13"/>
      <c r="BK80" s="13"/>
      <c r="BL80" s="6"/>
      <c r="BM80" s="6"/>
      <c r="BN80" s="6"/>
      <c r="BO80" s="6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</row>
    <row r="81" spans="1:135" s="8" customFormat="1">
      <c r="A81" s="5"/>
      <c r="B81" s="16"/>
      <c r="C81" s="3"/>
      <c r="D81" s="5"/>
      <c r="E81" s="5"/>
      <c r="F81" s="16"/>
      <c r="G81" s="3"/>
      <c r="I81" s="3"/>
      <c r="J81" s="3"/>
      <c r="L81" s="5"/>
      <c r="M81" s="9"/>
      <c r="N81" s="9"/>
      <c r="O81" s="9"/>
      <c r="R81" s="9"/>
      <c r="S81" s="9"/>
      <c r="T81" s="9"/>
      <c r="U81" s="10"/>
      <c r="V81" s="10"/>
      <c r="W81" s="9"/>
      <c r="Z81" s="52"/>
      <c r="AD81" s="5"/>
      <c r="AE81" s="5"/>
      <c r="AF81" s="5"/>
      <c r="AG81" s="23" t="s">
        <v>725</v>
      </c>
      <c r="AH81" s="23"/>
      <c r="AI81" s="16" t="s">
        <v>29</v>
      </c>
      <c r="AJ81" s="49">
        <f t="shared" ref="AJ81:AK81" si="28">100*AJ76/AJ73</f>
        <v>287.3862184137343</v>
      </c>
      <c r="AK81" s="49">
        <f t="shared" si="28"/>
        <v>303.20498361721025</v>
      </c>
      <c r="AL81" s="49" t="e">
        <f>100*AL76/AL73</f>
        <v>#DIV/0!</v>
      </c>
      <c r="AM81" s="9"/>
      <c r="AN81" s="49"/>
      <c r="AO81" s="49">
        <f t="shared" ref="AO81:AP81" si="29">100*AO76/AO73</f>
        <v>489.48622018012821</v>
      </c>
      <c r="AP81" s="49">
        <f t="shared" si="29"/>
        <v>268.4121611230359</v>
      </c>
      <c r="AQ81" s="49" t="e">
        <f>100*AQ76/AQ73</f>
        <v>#DIV/0!</v>
      </c>
      <c r="AR81" s="9"/>
      <c r="AS81" s="49"/>
      <c r="AT81" s="49">
        <f t="shared" ref="AT81:AU81" si="30">100*AT76/AT73</f>
        <v>425.16267240506454</v>
      </c>
      <c r="AU81" s="49">
        <f t="shared" si="30"/>
        <v>330.76576993104504</v>
      </c>
      <c r="AV81" s="49" t="e">
        <f>100*AV76/AV73</f>
        <v>#DIV/0!</v>
      </c>
      <c r="AW81" s="9"/>
      <c r="AX81" s="49"/>
      <c r="AY81" s="49">
        <f t="shared" ref="AY81:AZ81" si="31">100*AY76/AY73</f>
        <v>323.98141897806954</v>
      </c>
      <c r="AZ81" s="49">
        <f t="shared" si="31"/>
        <v>304.14528085896717</v>
      </c>
      <c r="BA81" s="49" t="e">
        <f>100*BA76/BA73</f>
        <v>#DIV/0!</v>
      </c>
      <c r="BB81" s="9"/>
      <c r="BC81" s="9"/>
      <c r="BD81" s="9"/>
      <c r="BE81" s="9"/>
      <c r="BF81" s="9"/>
      <c r="BH81" s="6"/>
      <c r="BI81" s="6"/>
      <c r="BJ81" s="13"/>
      <c r="BK81" s="13"/>
      <c r="BL81" s="6"/>
      <c r="BM81" s="6"/>
      <c r="BN81" s="6"/>
      <c r="BO81" s="6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  <c r="ED81" s="15"/>
      <c r="EE81" s="15"/>
    </row>
    <row r="82" spans="1:135" s="8" customFormat="1">
      <c r="A82" s="5"/>
      <c r="B82" s="16"/>
      <c r="C82" s="3"/>
      <c r="D82" s="5"/>
      <c r="E82" s="5"/>
      <c r="F82" s="16"/>
      <c r="G82" s="3"/>
      <c r="I82" s="3"/>
      <c r="J82" s="3"/>
      <c r="L82" s="5"/>
      <c r="M82" s="9"/>
      <c r="N82" s="9"/>
      <c r="O82" s="9"/>
      <c r="R82" s="9"/>
      <c r="S82" s="9"/>
      <c r="T82" s="9"/>
      <c r="U82" s="10"/>
      <c r="V82" s="10"/>
      <c r="W82" s="9"/>
      <c r="Z82" s="52"/>
      <c r="AD82" s="5"/>
      <c r="AE82" s="5"/>
      <c r="AF82" s="5"/>
      <c r="AG82" s="23"/>
      <c r="AI82" s="16" t="s">
        <v>31</v>
      </c>
      <c r="AJ82" s="49">
        <f t="shared" ref="AJ82:AK82" si="32">100*AJ77/AJ73</f>
        <v>-87.386218413734284</v>
      </c>
      <c r="AK82" s="49">
        <f t="shared" si="32"/>
        <v>-103.20498361721026</v>
      </c>
      <c r="AL82" s="49" t="e">
        <f>100*AL77/AL73</f>
        <v>#DIV/0!</v>
      </c>
      <c r="AM82" s="9"/>
      <c r="AN82" s="49"/>
      <c r="AO82" s="49">
        <f t="shared" ref="AO82:AP82" si="33">100*AO77/AO73</f>
        <v>-289.48622018012821</v>
      </c>
      <c r="AP82" s="49">
        <f t="shared" si="33"/>
        <v>-68.412161123035929</v>
      </c>
      <c r="AQ82" s="49" t="e">
        <f>100*AQ77/AQ73</f>
        <v>#DIV/0!</v>
      </c>
      <c r="AR82" s="9"/>
      <c r="AS82" s="49"/>
      <c r="AT82" s="49">
        <f t="shared" ref="AT82:AU82" si="34">100*AT77/AT73</f>
        <v>-225.16267240506448</v>
      </c>
      <c r="AU82" s="49">
        <f t="shared" si="34"/>
        <v>-130.76576993104504</v>
      </c>
      <c r="AV82" s="49" t="e">
        <f>100*AV77/AV73</f>
        <v>#DIV/0!</v>
      </c>
      <c r="AW82" s="9"/>
      <c r="AX82" s="49"/>
      <c r="AY82" s="49">
        <f t="shared" ref="AY82:AZ82" si="35">100*AY77/AY73</f>
        <v>-123.98141897806958</v>
      </c>
      <c r="AZ82" s="49">
        <f t="shared" si="35"/>
        <v>-104.14528085896713</v>
      </c>
      <c r="BA82" s="49" t="e">
        <f>100*BA77/BA73</f>
        <v>#DIV/0!</v>
      </c>
      <c r="BB82" s="9"/>
      <c r="BC82" s="9"/>
      <c r="BD82" s="9"/>
      <c r="BE82" s="9"/>
      <c r="BF82" s="9"/>
      <c r="BH82" s="6"/>
      <c r="BI82" s="6"/>
      <c r="BJ82" s="13"/>
      <c r="BK82" s="13"/>
      <c r="BL82" s="6"/>
      <c r="BM82" s="6"/>
      <c r="BN82" s="6"/>
      <c r="BO82" s="6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</row>
    <row r="83" spans="1:135" s="8" customFormat="1">
      <c r="A83" s="5"/>
      <c r="B83" s="16"/>
      <c r="C83" s="3"/>
      <c r="D83" s="5"/>
      <c r="E83" s="5"/>
      <c r="F83" s="16"/>
      <c r="G83" s="3"/>
      <c r="I83" s="3"/>
      <c r="J83" s="3"/>
      <c r="L83" s="5"/>
      <c r="M83" s="9"/>
      <c r="N83" s="9"/>
      <c r="O83" s="9"/>
      <c r="R83" s="9"/>
      <c r="S83" s="9"/>
      <c r="T83" s="9"/>
      <c r="U83" s="10"/>
      <c r="V83" s="10"/>
      <c r="W83" s="9"/>
      <c r="Z83" s="52"/>
      <c r="AD83" s="5"/>
      <c r="AE83" s="5"/>
      <c r="AF83" s="5"/>
      <c r="AG83" s="8" t="s">
        <v>726</v>
      </c>
      <c r="AI83" s="16" t="s">
        <v>30</v>
      </c>
      <c r="AJ83" s="49">
        <f t="shared" ref="AJ83:AK83" si="36">100*AJ78/AJ73</f>
        <v>381.07932762060148</v>
      </c>
      <c r="AK83" s="49">
        <f t="shared" si="36"/>
        <v>404.80747542581543</v>
      </c>
      <c r="AL83" s="49" t="e">
        <f>100*AL78/AL73</f>
        <v>#DIV/0!</v>
      </c>
      <c r="AM83" s="9"/>
      <c r="AN83" s="49"/>
      <c r="AO83" s="49">
        <f t="shared" ref="AO83:AP83" si="37">100*AO78/AO73</f>
        <v>684.22933027019235</v>
      </c>
      <c r="AP83" s="49">
        <f t="shared" si="37"/>
        <v>352.61824168455388</v>
      </c>
      <c r="AQ83" s="49" t="e">
        <f>100*AQ78/AQ73</f>
        <v>#DIV/0!</v>
      </c>
      <c r="AR83" s="9"/>
      <c r="AS83" s="49"/>
      <c r="AT83" s="49">
        <f t="shared" ref="AT83:AU83" si="38">100*AT78/AT73</f>
        <v>587.7440086075967</v>
      </c>
      <c r="AU83" s="49">
        <f t="shared" si="38"/>
        <v>446.14865489656756</v>
      </c>
      <c r="AV83" s="49" t="e">
        <f>100*AV78/AV73</f>
        <v>#DIV/0!</v>
      </c>
      <c r="AW83" s="9"/>
      <c r="AX83" s="49"/>
      <c r="AY83" s="49">
        <f t="shared" ref="AY83:AZ83" si="39">100*AY78/AY73</f>
        <v>435.97212846710448</v>
      </c>
      <c r="AZ83" s="49">
        <f t="shared" si="39"/>
        <v>406.21792128845073</v>
      </c>
      <c r="BA83" s="49" t="e">
        <f>100*BA78/BA73</f>
        <v>#DIV/0!</v>
      </c>
      <c r="BB83" s="9"/>
      <c r="BC83" s="9"/>
      <c r="BD83" s="9"/>
      <c r="BE83" s="9"/>
      <c r="BF83" s="9"/>
      <c r="BH83" s="6"/>
      <c r="BI83" s="6"/>
      <c r="BJ83" s="13"/>
      <c r="BK83" s="13"/>
      <c r="BL83" s="6"/>
      <c r="BM83" s="6"/>
      <c r="BN83" s="6"/>
      <c r="BO83" s="6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</row>
    <row r="84" spans="1:135" s="8" customFormat="1">
      <c r="A84" s="5"/>
      <c r="B84" s="16"/>
      <c r="C84" s="3"/>
      <c r="D84" s="5"/>
      <c r="E84" s="5"/>
      <c r="F84" s="16"/>
      <c r="G84" s="3"/>
      <c r="I84" s="3"/>
      <c r="J84" s="3"/>
      <c r="L84" s="5"/>
      <c r="M84" s="9"/>
      <c r="N84" s="9"/>
      <c r="O84" s="9"/>
      <c r="R84" s="9"/>
      <c r="S84" s="9"/>
      <c r="T84" s="9"/>
      <c r="U84" s="10"/>
      <c r="V84" s="10"/>
      <c r="W84" s="9"/>
      <c r="Z84" s="52"/>
      <c r="AD84" s="5"/>
      <c r="AE84" s="5"/>
      <c r="AF84" s="5"/>
      <c r="AI84" s="16" t="s">
        <v>32</v>
      </c>
      <c r="AJ84" s="49">
        <f t="shared" ref="AJ84:AK84" si="40">100*AJ79/AJ73</f>
        <v>-181.07932762060145</v>
      </c>
      <c r="AK84" s="49">
        <f t="shared" si="40"/>
        <v>-204.8074754258154</v>
      </c>
      <c r="AL84" s="49" t="e">
        <f>100*AL79/AL73</f>
        <v>#DIV/0!</v>
      </c>
      <c r="AM84" s="9"/>
      <c r="AN84" s="49"/>
      <c r="AO84" s="49">
        <f t="shared" ref="AO84:AP84" si="41">100*AO79/AO73</f>
        <v>-484.22933027019235</v>
      </c>
      <c r="AP84" s="49">
        <f t="shared" si="41"/>
        <v>-152.61824168455391</v>
      </c>
      <c r="AQ84" s="49" t="e">
        <f>100*AQ79/AQ73</f>
        <v>#DIV/0!</v>
      </c>
      <c r="AR84" s="9"/>
      <c r="AS84" s="49"/>
      <c r="AT84" s="49">
        <f t="shared" ref="AT84:AU84" si="42">100*AT79/AT73</f>
        <v>-387.74400860759675</v>
      </c>
      <c r="AU84" s="49">
        <f t="shared" si="42"/>
        <v>-246.14865489656756</v>
      </c>
      <c r="AV84" s="49" t="e">
        <f>100*AV79/AV73</f>
        <v>#DIV/0!</v>
      </c>
      <c r="AW84" s="9"/>
      <c r="AX84" s="49"/>
      <c r="AY84" s="49">
        <f t="shared" ref="AY84:AZ84" si="43">100*AY79/AY73</f>
        <v>-235.97212846710437</v>
      </c>
      <c r="AZ84" s="49">
        <f t="shared" si="43"/>
        <v>-206.21792128845073</v>
      </c>
      <c r="BA84" s="49" t="e">
        <f>100*BA79/BA73</f>
        <v>#DIV/0!</v>
      </c>
      <c r="BB84" s="9"/>
      <c r="BC84" s="9"/>
      <c r="BD84" s="9"/>
      <c r="BE84" s="9"/>
      <c r="BF84" s="9"/>
      <c r="BH84" s="6"/>
      <c r="BI84" s="6"/>
      <c r="BJ84" s="13"/>
      <c r="BK84" s="13"/>
      <c r="BL84" s="6"/>
      <c r="BM84" s="6"/>
      <c r="BN84" s="6"/>
      <c r="BO84" s="6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</row>
    <row r="85" spans="1:135" s="8" customFormat="1">
      <c r="A85" s="5"/>
      <c r="B85" s="16"/>
      <c r="C85" s="3"/>
      <c r="D85" s="5"/>
      <c r="E85" s="5"/>
      <c r="F85" s="16"/>
      <c r="G85" s="3"/>
      <c r="I85" s="3"/>
      <c r="J85" s="3"/>
      <c r="L85" s="5"/>
      <c r="M85" s="9"/>
      <c r="N85" s="9"/>
      <c r="O85" s="9"/>
      <c r="R85" s="9"/>
      <c r="S85" s="9"/>
      <c r="T85" s="9"/>
      <c r="U85" s="10"/>
      <c r="V85" s="10"/>
      <c r="W85" s="9"/>
      <c r="Z85" s="52"/>
      <c r="AD85" s="5"/>
      <c r="AE85" s="5"/>
      <c r="AF85" s="5"/>
      <c r="AG85" s="5"/>
      <c r="AH85" s="5"/>
      <c r="AI85" s="16"/>
      <c r="AJ85" s="49"/>
      <c r="AK85" s="49"/>
      <c r="AL85" s="49"/>
      <c r="AM85" s="9"/>
      <c r="AN85" s="49"/>
      <c r="AO85" s="49"/>
      <c r="AP85" s="49"/>
      <c r="AQ85" s="49"/>
      <c r="AR85" s="9"/>
      <c r="AS85" s="49"/>
      <c r="AT85" s="49"/>
      <c r="AU85" s="49"/>
      <c r="AV85" s="49"/>
      <c r="AW85" s="9"/>
      <c r="AX85" s="49"/>
      <c r="AY85" s="49"/>
      <c r="AZ85" s="49"/>
      <c r="BA85" s="49"/>
      <c r="BB85" s="9"/>
      <c r="BC85" s="9"/>
      <c r="BD85" s="9"/>
      <c r="BE85" s="9"/>
      <c r="BF85" s="9"/>
      <c r="BH85" s="6"/>
      <c r="BI85" s="6"/>
      <c r="BJ85" s="13"/>
      <c r="BK85" s="13"/>
      <c r="BL85" s="6"/>
      <c r="BM85" s="6"/>
      <c r="BN85" s="6"/>
      <c r="BO85" s="6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</row>
    <row r="86" spans="1:135" s="8" customFormat="1">
      <c r="A86" s="11" t="s">
        <v>679</v>
      </c>
      <c r="B86" s="11"/>
      <c r="C86" s="3"/>
      <c r="D86" s="5"/>
      <c r="E86" s="5"/>
      <c r="F86" s="3"/>
      <c r="G86" s="3"/>
      <c r="H86" s="3"/>
      <c r="I86" s="3"/>
      <c r="J86" s="3"/>
      <c r="K86" s="3"/>
      <c r="L86" s="5"/>
      <c r="M86" s="5"/>
      <c r="N86" s="6"/>
      <c r="O86" s="7"/>
      <c r="P86" s="16"/>
      <c r="R86" s="9"/>
      <c r="S86" s="9"/>
      <c r="T86" s="9"/>
      <c r="U86" s="10"/>
      <c r="V86" s="10"/>
      <c r="W86" s="9"/>
      <c r="Y86" s="17"/>
      <c r="Z86" s="52"/>
      <c r="AA86" s="11"/>
      <c r="AB86" s="11"/>
      <c r="AD86" s="11"/>
      <c r="AE86" s="11"/>
      <c r="AF86" s="11"/>
      <c r="AG86" s="11" t="s">
        <v>679</v>
      </c>
      <c r="AH86" s="11"/>
      <c r="AI86" s="11"/>
      <c r="AJ86" s="63">
        <f t="shared" ref="AJ86:AK86" si="44">100*AJ74/AJ73</f>
        <v>93.693109206867135</v>
      </c>
      <c r="AK86" s="63">
        <f t="shared" si="44"/>
        <v>101.60249180860512</v>
      </c>
      <c r="AL86" s="63" t="e">
        <f>100*AL74/AL73</f>
        <v>#DIV/0!</v>
      </c>
      <c r="AM86" s="11"/>
      <c r="AN86" s="63"/>
      <c r="AO86" s="63">
        <f t="shared" ref="AO86:AP86" si="45">100*AO74/AO73</f>
        <v>194.74311009006411</v>
      </c>
      <c r="AP86" s="63">
        <f t="shared" si="45"/>
        <v>84.206080561517965</v>
      </c>
      <c r="AQ86" s="63" t="e">
        <f>100*AQ74/AQ73</f>
        <v>#DIV/0!</v>
      </c>
      <c r="AR86" s="11"/>
      <c r="AS86" s="63"/>
      <c r="AT86" s="63">
        <f t="shared" ref="AT86:AU86" si="46">100*AT74/AT73</f>
        <v>162.58133620253224</v>
      </c>
      <c r="AU86" s="63">
        <f t="shared" si="46"/>
        <v>115.38288496552252</v>
      </c>
      <c r="AV86" s="63" t="e">
        <f>100*AV74/AV73</f>
        <v>#DIV/0!</v>
      </c>
      <c r="AW86" s="11"/>
      <c r="AX86" s="63"/>
      <c r="AY86" s="63">
        <f t="shared" ref="AY86:AZ86" si="47">100*AY74/AY73</f>
        <v>111.99070948903478</v>
      </c>
      <c r="AZ86" s="63">
        <f t="shared" si="47"/>
        <v>102.07264042948357</v>
      </c>
      <c r="BA86" s="63" t="e">
        <f>100*BA74/BA73</f>
        <v>#DIV/0!</v>
      </c>
      <c r="BB86" s="11"/>
      <c r="BC86" s="11"/>
      <c r="BD86" s="11"/>
      <c r="BE86" s="11"/>
      <c r="BF86" s="11"/>
      <c r="BH86" s="6"/>
      <c r="BI86" s="6"/>
      <c r="BJ86" s="13"/>
      <c r="BK86" s="13"/>
      <c r="BL86" s="6"/>
      <c r="BM86" s="6"/>
      <c r="BN86" s="6"/>
      <c r="BO86" s="6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</row>
    <row r="87" spans="1:135" s="8" customFormat="1">
      <c r="A87" s="3"/>
      <c r="B87" s="14"/>
      <c r="C87" s="3"/>
      <c r="D87" s="5"/>
      <c r="E87" s="5"/>
      <c r="F87" s="3"/>
      <c r="G87" s="3"/>
      <c r="H87" s="3"/>
      <c r="I87" s="3"/>
      <c r="J87" s="3"/>
      <c r="K87" s="3"/>
      <c r="L87" s="5"/>
      <c r="M87" s="5"/>
      <c r="N87" s="6"/>
      <c r="O87" s="7"/>
      <c r="P87" s="7"/>
      <c r="R87" s="9"/>
      <c r="S87" s="9"/>
      <c r="T87" s="9"/>
      <c r="U87" s="10"/>
      <c r="V87" s="10"/>
      <c r="Y87" s="17"/>
      <c r="Z87" s="52"/>
      <c r="AA87" s="11"/>
      <c r="AB87" s="11"/>
      <c r="AC87" s="11"/>
      <c r="AD87" s="11"/>
      <c r="AE87" s="11"/>
      <c r="AF87" s="11"/>
      <c r="AG87" s="11" t="s">
        <v>724</v>
      </c>
      <c r="AH87" s="11"/>
      <c r="AI87" s="11"/>
      <c r="AJ87" s="63">
        <f t="shared" ref="AJ87:AK87" si="48">AJ86*3</f>
        <v>281.07932762060142</v>
      </c>
      <c r="AK87" s="63">
        <f t="shared" si="48"/>
        <v>304.80747542581537</v>
      </c>
      <c r="AL87" s="63" t="e">
        <f>AL86*3</f>
        <v>#DIV/0!</v>
      </c>
      <c r="AM87" s="11"/>
      <c r="AN87" s="63"/>
      <c r="AO87" s="63">
        <f t="shared" ref="AO87:AP87" si="49">AO86*3</f>
        <v>584.22933027019235</v>
      </c>
      <c r="AP87" s="63">
        <f t="shared" si="49"/>
        <v>252.61824168455388</v>
      </c>
      <c r="AQ87" s="63" t="e">
        <f>AQ86*3</f>
        <v>#DIV/0!</v>
      </c>
      <c r="AR87" s="11"/>
      <c r="AS87" s="63"/>
      <c r="AT87" s="63">
        <f t="shared" ref="AT87:AU87" si="50">AT86*3</f>
        <v>487.7440086075967</v>
      </c>
      <c r="AU87" s="63">
        <f t="shared" si="50"/>
        <v>346.14865489656756</v>
      </c>
      <c r="AV87" s="63" t="e">
        <f>AV86*3</f>
        <v>#DIV/0!</v>
      </c>
      <c r="AW87" s="11"/>
      <c r="AX87" s="63"/>
      <c r="AY87" s="63">
        <f t="shared" ref="AY87:AZ87" si="51">AY86*3</f>
        <v>335.97212846710437</v>
      </c>
      <c r="AZ87" s="63">
        <f t="shared" si="51"/>
        <v>306.21792128845073</v>
      </c>
      <c r="BA87" s="63" t="e">
        <f>BA86*3</f>
        <v>#DIV/0!</v>
      </c>
      <c r="BB87" s="11"/>
      <c r="BC87" s="11"/>
      <c r="BD87" s="11"/>
      <c r="BE87" s="11"/>
      <c r="BF87" s="11"/>
      <c r="BH87" s="6"/>
      <c r="BI87" s="6"/>
      <c r="BJ87" s="6"/>
      <c r="BK87" s="6"/>
      <c r="BL87" s="6"/>
      <c r="BM87" s="6"/>
      <c r="BN87" s="6"/>
      <c r="BO87" s="6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</row>
    <row r="88" spans="1:135" s="8" customFormat="1">
      <c r="A88" s="3"/>
      <c r="B88" s="4"/>
      <c r="C88" s="3"/>
      <c r="D88" s="5"/>
      <c r="E88" s="5"/>
      <c r="F88" s="3"/>
      <c r="G88" s="3"/>
      <c r="H88" s="3"/>
      <c r="I88" s="3"/>
      <c r="J88" s="3"/>
      <c r="K88" s="3"/>
      <c r="L88" s="5"/>
      <c r="M88" s="5"/>
      <c r="N88" s="6"/>
      <c r="O88" s="7"/>
      <c r="P88" s="7"/>
      <c r="R88" s="9"/>
      <c r="S88" s="9"/>
      <c r="T88" s="9"/>
      <c r="U88" s="10"/>
      <c r="V88" s="10"/>
      <c r="Y88" s="17"/>
      <c r="Z88" s="52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H88" s="6"/>
      <c r="BI88" s="6"/>
      <c r="BJ88" s="6"/>
      <c r="BK88" s="6"/>
      <c r="BL88" s="6"/>
      <c r="BM88" s="6"/>
      <c r="BN88" s="6"/>
      <c r="BO88" s="6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</row>
    <row r="89" spans="1:135" s="8" customFormat="1">
      <c r="A89" s="3"/>
      <c r="B89" s="4"/>
      <c r="C89" s="3"/>
      <c r="D89" s="5"/>
      <c r="E89" s="5"/>
      <c r="F89" s="3"/>
      <c r="G89" s="3"/>
      <c r="H89" s="3"/>
      <c r="I89" s="3"/>
      <c r="J89" s="3"/>
      <c r="K89" s="3"/>
      <c r="L89" s="5"/>
      <c r="M89" s="5"/>
      <c r="N89" s="6"/>
      <c r="O89" s="7"/>
      <c r="P89" s="7"/>
      <c r="R89" s="9"/>
      <c r="S89" s="9"/>
      <c r="T89" s="9"/>
      <c r="U89" s="10"/>
      <c r="V89" s="10"/>
      <c r="Y89" s="17"/>
      <c r="Z89" s="52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H89" s="6"/>
      <c r="BI89" s="6"/>
      <c r="BJ89" s="6"/>
      <c r="BK89" s="6"/>
      <c r="BL89" s="6"/>
      <c r="BM89" s="6"/>
      <c r="BN89" s="6"/>
      <c r="BO89" s="6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</row>
    <row r="90" spans="1:135" s="8" customFormat="1">
      <c r="A90" s="3"/>
      <c r="B90" s="4"/>
      <c r="C90" s="3"/>
      <c r="D90" s="5"/>
      <c r="E90" s="5"/>
      <c r="F90" s="3"/>
      <c r="G90" s="3"/>
      <c r="H90" s="3"/>
      <c r="I90" s="3"/>
      <c r="J90" s="3"/>
      <c r="K90" s="3"/>
      <c r="L90" s="5"/>
      <c r="M90" s="5"/>
      <c r="N90" s="6"/>
      <c r="O90" s="7"/>
      <c r="P90" s="7"/>
      <c r="R90" s="9"/>
      <c r="S90" s="9"/>
      <c r="T90" s="9"/>
      <c r="U90" s="10"/>
      <c r="V90" s="10"/>
      <c r="Y90" s="17"/>
      <c r="Z90" s="52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H90" s="6"/>
      <c r="BI90" s="6"/>
      <c r="BJ90" s="6"/>
      <c r="BK90" s="6"/>
      <c r="BL90" s="6"/>
      <c r="BM90" s="6"/>
      <c r="BN90" s="6"/>
      <c r="BO90" s="6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</row>
    <row r="91" spans="1:135" s="8" customFormat="1">
      <c r="A91" s="3"/>
      <c r="B91" s="4"/>
      <c r="C91" s="3"/>
      <c r="D91" s="5"/>
      <c r="E91" s="5"/>
      <c r="F91" s="3"/>
      <c r="G91" s="3"/>
      <c r="H91" s="3"/>
      <c r="I91" s="3"/>
      <c r="J91" s="3"/>
      <c r="K91" s="3"/>
      <c r="L91" s="5"/>
      <c r="M91" s="5"/>
      <c r="N91" s="6"/>
      <c r="O91" s="7"/>
      <c r="P91" s="7"/>
      <c r="R91" s="9"/>
      <c r="S91" s="9"/>
      <c r="T91" s="9"/>
      <c r="U91" s="10"/>
      <c r="V91" s="10"/>
      <c r="Y91" s="17"/>
      <c r="Z91" s="52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H91" s="6"/>
      <c r="BI91" s="6"/>
      <c r="BJ91" s="6"/>
      <c r="BK91" s="6"/>
      <c r="BL91" s="6"/>
      <c r="BM91" s="6"/>
      <c r="BN91" s="6"/>
      <c r="BO91" s="6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</row>
    <row r="92" spans="1:135" s="8" customFormat="1">
      <c r="A92" s="3"/>
      <c r="B92" s="4"/>
      <c r="C92" s="3"/>
      <c r="D92" s="5"/>
      <c r="E92" s="5"/>
      <c r="F92" s="3"/>
      <c r="G92" s="3"/>
      <c r="H92" s="3"/>
      <c r="I92" s="3"/>
      <c r="J92" s="3"/>
      <c r="K92" s="3"/>
      <c r="L92" s="5"/>
      <c r="M92" s="5"/>
      <c r="N92" s="6"/>
      <c r="O92" s="7"/>
      <c r="P92" s="7"/>
      <c r="R92" s="9"/>
      <c r="S92" s="9"/>
      <c r="T92" s="9"/>
      <c r="U92" s="10"/>
      <c r="V92" s="10"/>
      <c r="Y92" s="17"/>
      <c r="Z92" s="52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H92" s="6"/>
      <c r="BI92" s="6"/>
      <c r="BJ92" s="6"/>
      <c r="BK92" s="6"/>
      <c r="BL92" s="6"/>
      <c r="BM92" s="6"/>
      <c r="BN92" s="6"/>
      <c r="BO92" s="6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  <c r="ED92" s="15"/>
      <c r="EE92" s="15"/>
    </row>
    <row r="93" spans="1:135" s="8" customFormat="1">
      <c r="A93" s="3"/>
      <c r="B93" s="4"/>
      <c r="C93" s="3"/>
      <c r="D93" s="5"/>
      <c r="E93" s="5"/>
      <c r="F93" s="3"/>
      <c r="G93" s="3"/>
      <c r="H93" s="3"/>
      <c r="I93" s="3"/>
      <c r="J93" s="3"/>
      <c r="K93" s="3"/>
      <c r="L93" s="5"/>
      <c r="M93" s="5"/>
      <c r="N93" s="6"/>
      <c r="O93" s="7"/>
      <c r="P93" s="7"/>
      <c r="R93" s="9"/>
      <c r="S93" s="9"/>
      <c r="T93" s="9"/>
      <c r="U93" s="10"/>
      <c r="V93" s="10"/>
      <c r="Y93" s="17"/>
      <c r="Z93" s="52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H93" s="6"/>
      <c r="BI93" s="6"/>
      <c r="BJ93" s="6"/>
      <c r="BK93" s="6"/>
      <c r="BL93" s="6"/>
      <c r="BM93" s="6"/>
      <c r="BN93" s="6"/>
      <c r="BO93" s="6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  <c r="ED93" s="15"/>
      <c r="EE93" s="15"/>
    </row>
    <row r="94" spans="1:135" s="8" customFormat="1">
      <c r="A94" s="3"/>
      <c r="B94" s="4"/>
      <c r="C94" s="3"/>
      <c r="D94" s="5"/>
      <c r="E94" s="5"/>
      <c r="F94" s="3"/>
      <c r="G94" s="3"/>
      <c r="H94" s="3"/>
      <c r="I94" s="3"/>
      <c r="J94" s="3"/>
      <c r="K94" s="3"/>
      <c r="L94" s="5"/>
      <c r="M94" s="5"/>
      <c r="N94" s="6"/>
      <c r="O94" s="7"/>
      <c r="P94" s="7"/>
      <c r="R94" s="9"/>
      <c r="S94" s="9"/>
      <c r="T94" s="9"/>
      <c r="U94" s="10"/>
      <c r="V94" s="10"/>
      <c r="Y94" s="17"/>
      <c r="Z94" s="52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H94" s="6"/>
      <c r="BI94" s="6"/>
      <c r="BJ94" s="6"/>
      <c r="BK94" s="6"/>
      <c r="BL94" s="6"/>
      <c r="BM94" s="6"/>
      <c r="BN94" s="6"/>
      <c r="BO94" s="6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  <c r="ED94" s="15"/>
      <c r="EE94" s="15"/>
    </row>
    <row r="95" spans="1:135" s="8" customFormat="1">
      <c r="A95" s="3"/>
      <c r="B95" s="4"/>
      <c r="C95" s="3"/>
      <c r="D95" s="5"/>
      <c r="E95" s="5"/>
      <c r="F95" s="3"/>
      <c r="G95" s="3"/>
      <c r="H95" s="3"/>
      <c r="I95" s="3"/>
      <c r="J95" s="3"/>
      <c r="K95" s="3"/>
      <c r="L95" s="5"/>
      <c r="M95" s="5"/>
      <c r="N95" s="6"/>
      <c r="O95" s="7"/>
      <c r="P95" s="7"/>
      <c r="R95" s="9"/>
      <c r="S95" s="9"/>
      <c r="T95" s="9"/>
      <c r="U95" s="10"/>
      <c r="V95" s="10"/>
      <c r="Y95" s="17"/>
      <c r="Z95" s="52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H95" s="6"/>
      <c r="BI95" s="6"/>
      <c r="BJ95" s="6"/>
      <c r="BK95" s="6"/>
      <c r="BL95" s="6"/>
      <c r="BM95" s="6"/>
      <c r="BN95" s="6"/>
      <c r="BO95" s="6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  <c r="ED95" s="15"/>
      <c r="EE95" s="15"/>
    </row>
    <row r="96" spans="1:135" s="8" customFormat="1">
      <c r="A96" s="3"/>
      <c r="B96" s="4"/>
      <c r="C96" s="3"/>
      <c r="D96" s="5"/>
      <c r="E96" s="5"/>
      <c r="F96" s="3"/>
      <c r="G96" s="3"/>
      <c r="H96" s="3"/>
      <c r="I96" s="3"/>
      <c r="J96" s="3"/>
      <c r="K96" s="3"/>
      <c r="L96" s="5"/>
      <c r="M96" s="5"/>
      <c r="N96" s="6"/>
      <c r="O96" s="7"/>
      <c r="P96" s="7"/>
      <c r="R96" s="9"/>
      <c r="S96" s="9"/>
      <c r="T96" s="9"/>
      <c r="U96" s="10"/>
      <c r="V96" s="10"/>
      <c r="Y96" s="17"/>
      <c r="Z96" s="52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H96" s="6"/>
      <c r="BI96" s="6"/>
      <c r="BJ96" s="6"/>
      <c r="BK96" s="6"/>
      <c r="BL96" s="6"/>
      <c r="BM96" s="6"/>
      <c r="BN96" s="6"/>
      <c r="BO96" s="6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  <c r="ED96" s="15"/>
      <c r="EE96" s="15"/>
    </row>
    <row r="97" spans="1:136" s="8" customFormat="1">
      <c r="A97" s="3"/>
      <c r="B97" s="4"/>
      <c r="C97" s="3"/>
      <c r="D97" s="5"/>
      <c r="E97" s="5"/>
      <c r="F97" s="3"/>
      <c r="G97" s="3"/>
      <c r="H97" s="3"/>
      <c r="I97" s="3"/>
      <c r="J97" s="3"/>
      <c r="K97" s="3"/>
      <c r="L97" s="5"/>
      <c r="M97" s="5"/>
      <c r="N97" s="6"/>
      <c r="O97" s="7"/>
      <c r="P97" s="7"/>
      <c r="R97" s="9"/>
      <c r="S97" s="9"/>
      <c r="T97" s="9"/>
      <c r="U97" s="10"/>
      <c r="V97" s="10"/>
      <c r="Y97" s="17"/>
      <c r="Z97" s="52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H97" s="6"/>
      <c r="BI97" s="6"/>
      <c r="BJ97" s="6"/>
      <c r="BK97" s="6"/>
      <c r="BL97" s="6"/>
      <c r="BM97" s="6"/>
      <c r="BN97" s="6"/>
      <c r="BO97" s="6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</row>
    <row r="98" spans="1:136" s="8" customFormat="1">
      <c r="A98" s="3"/>
      <c r="B98" s="4"/>
      <c r="C98" s="3"/>
      <c r="D98" s="5"/>
      <c r="E98" s="5"/>
      <c r="F98" s="3"/>
      <c r="G98" s="3"/>
      <c r="H98" s="3"/>
      <c r="I98" s="3"/>
      <c r="J98" s="3"/>
      <c r="K98" s="3"/>
      <c r="L98" s="5"/>
      <c r="M98" s="5"/>
      <c r="N98" s="6"/>
      <c r="O98" s="7"/>
      <c r="P98" s="7"/>
      <c r="R98" s="9"/>
      <c r="S98" s="9"/>
      <c r="T98" s="9"/>
      <c r="U98" s="10"/>
      <c r="V98" s="10"/>
      <c r="Y98" s="17"/>
      <c r="Z98" s="52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H98" s="6"/>
      <c r="BI98" s="6"/>
      <c r="BJ98" s="6"/>
      <c r="BK98" s="6"/>
      <c r="BL98" s="6"/>
      <c r="BM98" s="6"/>
      <c r="BN98" s="6"/>
      <c r="BO98" s="6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</row>
    <row r="99" spans="1:136" s="8" customFormat="1">
      <c r="A99" s="3"/>
      <c r="B99" s="4"/>
      <c r="C99" s="3"/>
      <c r="D99" s="5"/>
      <c r="E99" s="5"/>
      <c r="F99" s="3"/>
      <c r="G99" s="3"/>
      <c r="H99" s="3"/>
      <c r="I99" s="3"/>
      <c r="J99" s="3"/>
      <c r="K99" s="3"/>
      <c r="L99" s="5"/>
      <c r="M99" s="5"/>
      <c r="N99" s="6"/>
      <c r="O99" s="7"/>
      <c r="P99" s="7"/>
      <c r="R99" s="9"/>
      <c r="S99" s="9"/>
      <c r="T99" s="9"/>
      <c r="U99" s="10"/>
      <c r="V99" s="10"/>
      <c r="Y99" s="11"/>
      <c r="Z99" s="52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H99" s="6"/>
      <c r="BI99" s="6"/>
      <c r="BJ99" s="6"/>
      <c r="BK99" s="6"/>
      <c r="BL99" s="6"/>
      <c r="BM99" s="6"/>
      <c r="BN99" s="6"/>
      <c r="BO99" s="6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</row>
    <row r="100" spans="1:136" s="8" customFormat="1">
      <c r="A100" s="3"/>
      <c r="B100" s="4"/>
      <c r="C100" s="3"/>
      <c r="D100" s="5"/>
      <c r="E100" s="5"/>
      <c r="F100" s="3"/>
      <c r="G100" s="3"/>
      <c r="H100" s="3"/>
      <c r="I100" s="3"/>
      <c r="J100" s="3"/>
      <c r="K100" s="3"/>
      <c r="L100" s="5"/>
      <c r="M100" s="5"/>
      <c r="N100" s="6"/>
      <c r="O100" s="7"/>
      <c r="P100" s="7"/>
      <c r="R100" s="9"/>
      <c r="S100" s="9"/>
      <c r="T100" s="9"/>
      <c r="U100" s="10"/>
      <c r="V100" s="10"/>
      <c r="Y100" s="11"/>
      <c r="Z100" s="52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H100" s="6"/>
      <c r="BI100" s="6"/>
      <c r="BJ100" s="6"/>
      <c r="BK100" s="6"/>
      <c r="BL100" s="6"/>
      <c r="BM100" s="6"/>
      <c r="BN100" s="6"/>
      <c r="BO100" s="6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  <c r="ED100" s="15"/>
      <c r="EE100" s="15"/>
    </row>
    <row r="101" spans="1:136" s="8" customFormat="1">
      <c r="A101" s="3"/>
      <c r="B101" s="4"/>
      <c r="C101" s="3"/>
      <c r="D101" s="5"/>
      <c r="E101" s="5"/>
      <c r="F101" s="3"/>
      <c r="G101" s="3"/>
      <c r="H101" s="3"/>
      <c r="I101" s="3"/>
      <c r="J101" s="3"/>
      <c r="K101" s="3"/>
      <c r="L101" s="5"/>
      <c r="M101" s="5"/>
      <c r="N101" s="6"/>
      <c r="O101" s="7"/>
      <c r="P101" s="7"/>
      <c r="R101" s="9"/>
      <c r="S101" s="9"/>
      <c r="T101" s="9"/>
      <c r="U101" s="10"/>
      <c r="V101" s="10"/>
      <c r="Y101" s="11"/>
      <c r="Z101" s="52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H101" s="6"/>
      <c r="BI101" s="6"/>
      <c r="BJ101" s="6"/>
      <c r="BK101" s="6"/>
      <c r="BL101" s="6"/>
      <c r="BM101" s="6"/>
      <c r="BN101" s="6"/>
      <c r="BO101" s="6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  <c r="ED101" s="15"/>
      <c r="EE101" s="15"/>
    </row>
    <row r="102" spans="1:136">
      <c r="A102" s="3"/>
      <c r="B102" s="4"/>
      <c r="C102" s="3"/>
      <c r="D102" s="5"/>
      <c r="E102" s="5"/>
      <c r="F102" s="3"/>
      <c r="G102" s="3"/>
      <c r="H102" s="3"/>
      <c r="I102" s="3"/>
      <c r="J102" s="3"/>
      <c r="K102" s="3"/>
      <c r="L102" s="5"/>
      <c r="M102" s="5"/>
      <c r="O102" s="7"/>
      <c r="P102" s="7"/>
      <c r="R102" s="9"/>
      <c r="S102" s="9"/>
      <c r="T102" s="9"/>
      <c r="U102" s="10"/>
      <c r="V102" s="10"/>
    </row>
    <row r="106" spans="1:136" s="8" customFormat="1">
      <c r="A106" s="6"/>
      <c r="B106" s="14"/>
      <c r="C106" s="6"/>
      <c r="D106" s="6"/>
      <c r="E106" s="6"/>
      <c r="F106" s="6"/>
      <c r="G106" s="6"/>
      <c r="H106" s="6"/>
      <c r="I106" s="6"/>
      <c r="J106" s="6"/>
      <c r="K106" s="6"/>
      <c r="L106" s="18"/>
      <c r="M106" s="18"/>
      <c r="N106" s="6"/>
      <c r="Y106" s="11"/>
      <c r="Z106" s="52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H106" s="6"/>
      <c r="BI106" s="6"/>
      <c r="BJ106" s="6"/>
      <c r="BK106" s="6"/>
      <c r="BL106" s="6"/>
      <c r="BM106" s="6"/>
      <c r="BN106" s="6"/>
      <c r="BO106" s="6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  <c r="ED106" s="15"/>
      <c r="EE106" s="15"/>
      <c r="EF106" s="15"/>
    </row>
    <row r="107" spans="1:136" s="8" customForma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53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H107" s="6"/>
      <c r="BI107" s="6"/>
      <c r="BJ107" s="6"/>
      <c r="BK107" s="6"/>
      <c r="BL107" s="6"/>
      <c r="BM107" s="6"/>
      <c r="BN107" s="6"/>
      <c r="BO107" s="6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</row>
    <row r="108" spans="1:136" s="8" customForma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53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H108" s="6"/>
      <c r="BI108" s="6"/>
      <c r="BJ108" s="6"/>
      <c r="BK108" s="6"/>
      <c r="BL108" s="6"/>
      <c r="BM108" s="6"/>
      <c r="BN108" s="6"/>
      <c r="BO108" s="6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  <c r="ED108" s="15"/>
      <c r="EE108" s="15"/>
      <c r="EF108" s="15"/>
    </row>
    <row r="109" spans="1:136" s="8" customForma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53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H109" s="6"/>
      <c r="BI109" s="6"/>
      <c r="BJ109" s="6"/>
      <c r="BK109" s="6"/>
      <c r="BL109" s="6"/>
      <c r="BM109" s="6"/>
      <c r="BN109" s="6"/>
      <c r="BO109" s="6"/>
      <c r="BP109" s="15"/>
      <c r="BQ109" s="15"/>
      <c r="BR109" s="15"/>
      <c r="BS109" s="15"/>
      <c r="BT109" s="15"/>
      <c r="BU109" s="15"/>
      <c r="BV109" s="15"/>
      <c r="BW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</row>
    <row r="110" spans="1:136" s="8" customFormat="1" ht="13">
      <c r="Z110" s="52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</row>
    <row r="111" spans="1:136" s="8" customFormat="1" ht="13">
      <c r="Z111" s="52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  <c r="ED111" s="15"/>
      <c r="EE111" s="15"/>
      <c r="EF111" s="15"/>
    </row>
    <row r="112" spans="1:136" s="8" customFormat="1" ht="13">
      <c r="Z112" s="52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  <c r="ED112" s="15"/>
      <c r="EE112" s="15"/>
      <c r="EF112" s="15"/>
    </row>
    <row r="113" spans="1:136" s="8" customFormat="1" ht="13">
      <c r="Z113" s="52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</row>
    <row r="114" spans="1:136" s="8" customFormat="1" ht="13">
      <c r="Z114" s="52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  <c r="ED114" s="15"/>
      <c r="EE114" s="15"/>
      <c r="EF114" s="15"/>
    </row>
    <row r="115" spans="1:136" s="8" customFormat="1" ht="13">
      <c r="Z115" s="52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</row>
    <row r="116" spans="1:136" s="8" customFormat="1" ht="13">
      <c r="Z116" s="52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  <c r="ED116" s="15"/>
      <c r="EE116" s="15"/>
      <c r="EF116" s="15"/>
    </row>
    <row r="117" spans="1:136" s="8" customFormat="1" ht="13">
      <c r="Z117" s="52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  <c r="ED117" s="15"/>
      <c r="EE117" s="15"/>
      <c r="EF117" s="15"/>
    </row>
    <row r="118" spans="1:136" s="8" customFormat="1" ht="13">
      <c r="Z118" s="52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  <c r="ED118" s="15"/>
      <c r="EE118" s="15"/>
      <c r="EF118" s="15"/>
    </row>
    <row r="119" spans="1:136" s="8" customFormat="1" ht="13">
      <c r="Z119" s="52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  <c r="ED119" s="15"/>
      <c r="EE119" s="15"/>
      <c r="EF119" s="15"/>
    </row>
    <row r="120" spans="1:136" s="8" customFormat="1" ht="13">
      <c r="Z120" s="52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</row>
    <row r="121" spans="1:136" s="8" customFormat="1" ht="13">
      <c r="Z121" s="52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  <c r="ED121" s="15"/>
      <c r="EE121" s="15"/>
      <c r="EF121" s="15"/>
    </row>
    <row r="122" spans="1:136" s="8" customForma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53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H122" s="6"/>
      <c r="BI122" s="6"/>
      <c r="BJ122" s="6"/>
      <c r="BK122" s="6"/>
      <c r="BL122" s="6"/>
      <c r="BM122" s="6"/>
      <c r="BN122" s="6"/>
      <c r="BO122" s="6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  <c r="ED122" s="15"/>
      <c r="EE122" s="15"/>
      <c r="EF122" s="15"/>
    </row>
    <row r="123" spans="1:136" s="8" customForma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53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H123" s="6"/>
      <c r="BI123" s="6"/>
      <c r="BJ123" s="6"/>
      <c r="BK123" s="6"/>
      <c r="BL123" s="6"/>
      <c r="BM123" s="6"/>
      <c r="BN123" s="6"/>
      <c r="BO123" s="6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  <c r="ED123" s="15"/>
      <c r="EE123" s="15"/>
      <c r="EF123" s="15"/>
    </row>
    <row r="124" spans="1:136" s="8" customForma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53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H124" s="6"/>
      <c r="BI124" s="6"/>
      <c r="BJ124" s="6"/>
      <c r="BK124" s="6"/>
      <c r="BL124" s="6"/>
      <c r="BM124" s="6"/>
      <c r="BN124" s="6"/>
      <c r="BO124" s="6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</row>
    <row r="125" spans="1:136" s="8" customForma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53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H125" s="6"/>
      <c r="BI125" s="6"/>
      <c r="BJ125" s="6"/>
      <c r="BK125" s="6"/>
      <c r="BL125" s="6"/>
      <c r="BM125" s="6"/>
      <c r="BN125" s="6"/>
      <c r="BO125" s="6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</row>
    <row r="126" spans="1:136" s="8" customForma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53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H126" s="6"/>
      <c r="BI126" s="6"/>
      <c r="BJ126" s="6"/>
      <c r="BK126" s="6"/>
      <c r="BL126" s="6"/>
      <c r="BM126" s="6"/>
      <c r="BN126" s="6"/>
      <c r="BO126" s="6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</row>
    <row r="127" spans="1:136" s="8" customForma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53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H127" s="6"/>
      <c r="BI127" s="6"/>
      <c r="BJ127" s="6"/>
      <c r="BK127" s="6"/>
      <c r="BL127" s="6"/>
      <c r="BM127" s="6"/>
      <c r="BN127" s="6"/>
      <c r="BO127" s="6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</row>
    <row r="128" spans="1:136" s="8" customForma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53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H128" s="6"/>
      <c r="BI128" s="6"/>
      <c r="BJ128" s="6"/>
      <c r="BK128" s="6"/>
      <c r="BL128" s="6"/>
      <c r="BM128" s="6"/>
      <c r="BN128" s="6"/>
      <c r="BO128" s="6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</row>
    <row r="129" spans="1:136" s="8" customForma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53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H129" s="6"/>
      <c r="BI129" s="6"/>
      <c r="BJ129" s="6"/>
      <c r="BK129" s="6"/>
      <c r="BL129" s="6"/>
      <c r="BM129" s="6"/>
      <c r="BN129" s="6"/>
      <c r="BO129" s="6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</row>
    <row r="130" spans="1:136" s="8" customForma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53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H130" s="6"/>
      <c r="BI130" s="6"/>
      <c r="BJ130" s="6"/>
      <c r="BK130" s="6"/>
      <c r="BL130" s="6"/>
      <c r="BM130" s="6"/>
      <c r="BN130" s="6"/>
      <c r="BO130" s="6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</row>
    <row r="131" spans="1:136" s="8" customForma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53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H131" s="6"/>
      <c r="BI131" s="6"/>
      <c r="BJ131" s="6"/>
      <c r="BK131" s="6"/>
      <c r="BL131" s="6"/>
      <c r="BM131" s="6"/>
      <c r="BN131" s="6"/>
      <c r="BO131" s="6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</row>
    <row r="132" spans="1:136" s="8" customForma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53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H132" s="6"/>
      <c r="BI132" s="6"/>
      <c r="BJ132" s="6"/>
      <c r="BK132" s="6"/>
      <c r="BL132" s="6"/>
      <c r="BM132" s="6"/>
      <c r="BN132" s="6"/>
      <c r="BO132" s="6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</row>
    <row r="133" spans="1:136" s="8" customForma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53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H133" s="6"/>
      <c r="BI133" s="6"/>
      <c r="BJ133" s="6"/>
      <c r="BK133" s="6"/>
      <c r="BL133" s="6"/>
      <c r="BM133" s="6"/>
      <c r="BN133" s="6"/>
      <c r="BO133" s="6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</row>
    <row r="134" spans="1:136" s="8" customForma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53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H134" s="6"/>
      <c r="BI134" s="6"/>
      <c r="BJ134" s="6"/>
      <c r="BK134" s="6"/>
      <c r="BL134" s="6"/>
      <c r="BM134" s="6"/>
      <c r="BN134" s="6"/>
      <c r="BO134" s="6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</row>
    <row r="135" spans="1:136" s="8" customForma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53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H135" s="6"/>
      <c r="BI135" s="6"/>
      <c r="BJ135" s="6"/>
      <c r="BK135" s="6"/>
      <c r="BL135" s="6"/>
      <c r="BM135" s="6"/>
      <c r="BN135" s="6"/>
      <c r="BO135" s="6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  <c r="ED135" s="15"/>
      <c r="EE135" s="15"/>
      <c r="EF135" s="15"/>
    </row>
    <row r="136" spans="1:136" s="8" customForma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53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H136" s="6"/>
      <c r="BI136" s="6"/>
      <c r="BJ136" s="6"/>
      <c r="BK136" s="6"/>
      <c r="BL136" s="6"/>
      <c r="BM136" s="6"/>
      <c r="BN136" s="6"/>
      <c r="BO136" s="6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</row>
    <row r="137" spans="1:136" s="8" customForma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53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H137" s="6"/>
      <c r="BI137" s="6"/>
      <c r="BJ137" s="6"/>
      <c r="BK137" s="6"/>
      <c r="BL137" s="6"/>
      <c r="BM137" s="6"/>
      <c r="BN137" s="6"/>
      <c r="BO137" s="6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</row>
    <row r="138" spans="1:136" s="8" customForma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53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H138" s="6"/>
      <c r="BI138" s="6"/>
      <c r="BJ138" s="6"/>
      <c r="BK138" s="6"/>
      <c r="BL138" s="6"/>
      <c r="BM138" s="6"/>
      <c r="BN138" s="6"/>
      <c r="BO138" s="6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  <c r="ED138" s="15"/>
      <c r="EE138" s="15"/>
      <c r="EF138" s="15"/>
    </row>
    <row r="139" spans="1:136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53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</row>
  </sheetData>
  <printOptions gridLines="1"/>
  <pageMargins left="0.7" right="0.7" top="0.75" bottom="0.75" header="0.3" footer="0.3"/>
  <pageSetup scale="38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21:EC194"/>
  <sheetViews>
    <sheetView topLeftCell="A142" zoomScale="85" zoomScaleNormal="85" workbookViewId="0">
      <selection activeCell="X167" sqref="X167"/>
    </sheetView>
  </sheetViews>
  <sheetFormatPr baseColWidth="10" defaultColWidth="8.83203125" defaultRowHeight="16"/>
  <cols>
    <col min="1" max="1" width="14.33203125" style="6" customWidth="1"/>
    <col min="2" max="2" width="9.33203125" style="14" customWidth="1"/>
    <col min="3" max="3" width="23.5" style="6" customWidth="1"/>
    <col min="4" max="4" width="14.5" style="6" customWidth="1"/>
    <col min="5" max="5" width="21.1640625" style="6" customWidth="1"/>
    <col min="6" max="6" width="6.5" style="6" customWidth="1"/>
    <col min="7" max="7" width="8.33203125" style="6" customWidth="1"/>
    <col min="8" max="8" width="6.6640625" style="6" customWidth="1"/>
    <col min="9" max="9" width="9.1640625" style="6" customWidth="1"/>
    <col min="10" max="10" width="7" style="6" customWidth="1"/>
    <col min="11" max="11" width="8.6640625" style="6" customWidth="1"/>
    <col min="12" max="12" width="13.33203125" style="18" customWidth="1"/>
    <col min="13" max="13" width="7.33203125" style="18" customWidth="1"/>
    <col min="14" max="14" width="6" style="6" customWidth="1"/>
    <col min="15" max="15" width="12" style="8" bestFit="1" customWidth="1"/>
    <col min="16" max="16" width="9.33203125" style="8" bestFit="1" customWidth="1"/>
    <col min="17" max="17" width="7.1640625" style="8" customWidth="1"/>
    <col min="18" max="20" width="9.33203125" style="8" bestFit="1" customWidth="1"/>
    <col min="21" max="21" width="9.6640625" style="8" bestFit="1" customWidth="1"/>
    <col min="22" max="22" width="10.83203125" style="8" bestFit="1" customWidth="1"/>
    <col min="23" max="23" width="9.33203125" style="8" bestFit="1" customWidth="1"/>
    <col min="24" max="24" width="11.33203125" style="8" bestFit="1" customWidth="1"/>
    <col min="25" max="25" width="13.6640625" style="11" customWidth="1"/>
    <col min="26" max="26" width="11.6640625" style="11" customWidth="1"/>
    <col min="27" max="27" width="18.1640625" style="8" customWidth="1"/>
    <col min="29" max="29" width="9.1640625" style="6"/>
    <col min="30" max="30" width="10.1640625" style="6" customWidth="1"/>
    <col min="31" max="53" width="9.1640625" style="6"/>
    <col min="55" max="63" width="9.1640625" style="6"/>
    <col min="64" max="64" width="9.5" style="6" bestFit="1" customWidth="1"/>
    <col min="65" max="65" width="9.5" style="15" bestFit="1" customWidth="1"/>
    <col min="66" max="66" width="8.83203125" style="15" bestFit="1" customWidth="1"/>
    <col min="67" max="274" width="9.1640625" style="15"/>
    <col min="275" max="275" width="24.83203125" style="15" customWidth="1"/>
    <col min="276" max="276" width="13.5" style="15" customWidth="1"/>
    <col min="277" max="277" width="9.1640625" style="15"/>
    <col min="278" max="278" width="6.6640625" style="15" customWidth="1"/>
    <col min="279" max="279" width="6.5" style="15" customWidth="1"/>
    <col min="280" max="280" width="8.33203125" style="15" customWidth="1"/>
    <col min="281" max="281" width="6.6640625" style="15" customWidth="1"/>
    <col min="282" max="282" width="4.83203125" style="15" customWidth="1"/>
    <col min="283" max="284" width="5" style="15" customWidth="1"/>
    <col min="285" max="285" width="9.1640625" style="15"/>
    <col min="286" max="286" width="10.5" style="15" customWidth="1"/>
    <col min="287" max="287" width="3.83203125" style="15" customWidth="1"/>
    <col min="288" max="289" width="9.1640625" style="15"/>
    <col min="290" max="290" width="3.6640625" style="15" customWidth="1"/>
    <col min="291" max="530" width="9.1640625" style="15"/>
    <col min="531" max="531" width="24.83203125" style="15" customWidth="1"/>
    <col min="532" max="532" width="13.5" style="15" customWidth="1"/>
    <col min="533" max="533" width="9.1640625" style="15"/>
    <col min="534" max="534" width="6.6640625" style="15" customWidth="1"/>
    <col min="535" max="535" width="6.5" style="15" customWidth="1"/>
    <col min="536" max="536" width="8.33203125" style="15" customWidth="1"/>
    <col min="537" max="537" width="6.6640625" style="15" customWidth="1"/>
    <col min="538" max="538" width="4.83203125" style="15" customWidth="1"/>
    <col min="539" max="540" width="5" style="15" customWidth="1"/>
    <col min="541" max="541" width="9.1640625" style="15"/>
    <col min="542" max="542" width="10.5" style="15" customWidth="1"/>
    <col min="543" max="543" width="3.83203125" style="15" customWidth="1"/>
    <col min="544" max="545" width="9.1640625" style="15"/>
    <col min="546" max="546" width="3.6640625" style="15" customWidth="1"/>
    <col min="547" max="786" width="9.1640625" style="15"/>
    <col min="787" max="787" width="24.83203125" style="15" customWidth="1"/>
    <col min="788" max="788" width="13.5" style="15" customWidth="1"/>
    <col min="789" max="789" width="9.1640625" style="15"/>
    <col min="790" max="790" width="6.6640625" style="15" customWidth="1"/>
    <col min="791" max="791" width="6.5" style="15" customWidth="1"/>
    <col min="792" max="792" width="8.33203125" style="15" customWidth="1"/>
    <col min="793" max="793" width="6.6640625" style="15" customWidth="1"/>
    <col min="794" max="794" width="4.83203125" style="15" customWidth="1"/>
    <col min="795" max="796" width="5" style="15" customWidth="1"/>
    <col min="797" max="797" width="9.1640625" style="15"/>
    <col min="798" max="798" width="10.5" style="15" customWidth="1"/>
    <col min="799" max="799" width="3.83203125" style="15" customWidth="1"/>
    <col min="800" max="801" width="9.1640625" style="15"/>
    <col min="802" max="802" width="3.6640625" style="15" customWidth="1"/>
    <col min="803" max="1042" width="9.1640625" style="15"/>
    <col min="1043" max="1043" width="24.83203125" style="15" customWidth="1"/>
    <col min="1044" max="1044" width="13.5" style="15" customWidth="1"/>
    <col min="1045" max="1045" width="9.1640625" style="15"/>
    <col min="1046" max="1046" width="6.6640625" style="15" customWidth="1"/>
    <col min="1047" max="1047" width="6.5" style="15" customWidth="1"/>
    <col min="1048" max="1048" width="8.33203125" style="15" customWidth="1"/>
    <col min="1049" max="1049" width="6.6640625" style="15" customWidth="1"/>
    <col min="1050" max="1050" width="4.83203125" style="15" customWidth="1"/>
    <col min="1051" max="1052" width="5" style="15" customWidth="1"/>
    <col min="1053" max="1053" width="9.1640625" style="15"/>
    <col min="1054" max="1054" width="10.5" style="15" customWidth="1"/>
    <col min="1055" max="1055" width="3.83203125" style="15" customWidth="1"/>
    <col min="1056" max="1057" width="9.1640625" style="15"/>
    <col min="1058" max="1058" width="3.6640625" style="15" customWidth="1"/>
    <col min="1059" max="1298" width="9.1640625" style="15"/>
    <col min="1299" max="1299" width="24.83203125" style="15" customWidth="1"/>
    <col min="1300" max="1300" width="13.5" style="15" customWidth="1"/>
    <col min="1301" max="1301" width="9.1640625" style="15"/>
    <col min="1302" max="1302" width="6.6640625" style="15" customWidth="1"/>
    <col min="1303" max="1303" width="6.5" style="15" customWidth="1"/>
    <col min="1304" max="1304" width="8.33203125" style="15" customWidth="1"/>
    <col min="1305" max="1305" width="6.6640625" style="15" customWidth="1"/>
    <col min="1306" max="1306" width="4.83203125" style="15" customWidth="1"/>
    <col min="1307" max="1308" width="5" style="15" customWidth="1"/>
    <col min="1309" max="1309" width="9.1640625" style="15"/>
    <col min="1310" max="1310" width="10.5" style="15" customWidth="1"/>
    <col min="1311" max="1311" width="3.83203125" style="15" customWidth="1"/>
    <col min="1312" max="1313" width="9.1640625" style="15"/>
    <col min="1314" max="1314" width="3.6640625" style="15" customWidth="1"/>
    <col min="1315" max="1554" width="9.1640625" style="15"/>
    <col min="1555" max="1555" width="24.83203125" style="15" customWidth="1"/>
    <col min="1556" max="1556" width="13.5" style="15" customWidth="1"/>
    <col min="1557" max="1557" width="9.1640625" style="15"/>
    <col min="1558" max="1558" width="6.6640625" style="15" customWidth="1"/>
    <col min="1559" max="1559" width="6.5" style="15" customWidth="1"/>
    <col min="1560" max="1560" width="8.33203125" style="15" customWidth="1"/>
    <col min="1561" max="1561" width="6.6640625" style="15" customWidth="1"/>
    <col min="1562" max="1562" width="4.83203125" style="15" customWidth="1"/>
    <col min="1563" max="1564" width="5" style="15" customWidth="1"/>
    <col min="1565" max="1565" width="9.1640625" style="15"/>
    <col min="1566" max="1566" width="10.5" style="15" customWidth="1"/>
    <col min="1567" max="1567" width="3.83203125" style="15" customWidth="1"/>
    <col min="1568" max="1569" width="9.1640625" style="15"/>
    <col min="1570" max="1570" width="3.6640625" style="15" customWidth="1"/>
    <col min="1571" max="1810" width="9.1640625" style="15"/>
    <col min="1811" max="1811" width="24.83203125" style="15" customWidth="1"/>
    <col min="1812" max="1812" width="13.5" style="15" customWidth="1"/>
    <col min="1813" max="1813" width="9.1640625" style="15"/>
    <col min="1814" max="1814" width="6.6640625" style="15" customWidth="1"/>
    <col min="1815" max="1815" width="6.5" style="15" customWidth="1"/>
    <col min="1816" max="1816" width="8.33203125" style="15" customWidth="1"/>
    <col min="1817" max="1817" width="6.6640625" style="15" customWidth="1"/>
    <col min="1818" max="1818" width="4.83203125" style="15" customWidth="1"/>
    <col min="1819" max="1820" width="5" style="15" customWidth="1"/>
    <col min="1821" max="1821" width="9.1640625" style="15"/>
    <col min="1822" max="1822" width="10.5" style="15" customWidth="1"/>
    <col min="1823" max="1823" width="3.83203125" style="15" customWidth="1"/>
    <col min="1824" max="1825" width="9.1640625" style="15"/>
    <col min="1826" max="1826" width="3.6640625" style="15" customWidth="1"/>
    <col min="1827" max="2066" width="9.1640625" style="15"/>
    <col min="2067" max="2067" width="24.83203125" style="15" customWidth="1"/>
    <col min="2068" max="2068" width="13.5" style="15" customWidth="1"/>
    <col min="2069" max="2069" width="9.1640625" style="15"/>
    <col min="2070" max="2070" width="6.6640625" style="15" customWidth="1"/>
    <col min="2071" max="2071" width="6.5" style="15" customWidth="1"/>
    <col min="2072" max="2072" width="8.33203125" style="15" customWidth="1"/>
    <col min="2073" max="2073" width="6.6640625" style="15" customWidth="1"/>
    <col min="2074" max="2074" width="4.83203125" style="15" customWidth="1"/>
    <col min="2075" max="2076" width="5" style="15" customWidth="1"/>
    <col min="2077" max="2077" width="9.1640625" style="15"/>
    <col min="2078" max="2078" width="10.5" style="15" customWidth="1"/>
    <col min="2079" max="2079" width="3.83203125" style="15" customWidth="1"/>
    <col min="2080" max="2081" width="9.1640625" style="15"/>
    <col min="2082" max="2082" width="3.6640625" style="15" customWidth="1"/>
    <col min="2083" max="2322" width="9.1640625" style="15"/>
    <col min="2323" max="2323" width="24.83203125" style="15" customWidth="1"/>
    <col min="2324" max="2324" width="13.5" style="15" customWidth="1"/>
    <col min="2325" max="2325" width="9.1640625" style="15"/>
    <col min="2326" max="2326" width="6.6640625" style="15" customWidth="1"/>
    <col min="2327" max="2327" width="6.5" style="15" customWidth="1"/>
    <col min="2328" max="2328" width="8.33203125" style="15" customWidth="1"/>
    <col min="2329" max="2329" width="6.6640625" style="15" customWidth="1"/>
    <col min="2330" max="2330" width="4.83203125" style="15" customWidth="1"/>
    <col min="2331" max="2332" width="5" style="15" customWidth="1"/>
    <col min="2333" max="2333" width="9.1640625" style="15"/>
    <col min="2334" max="2334" width="10.5" style="15" customWidth="1"/>
    <col min="2335" max="2335" width="3.83203125" style="15" customWidth="1"/>
    <col min="2336" max="2337" width="9.1640625" style="15"/>
    <col min="2338" max="2338" width="3.6640625" style="15" customWidth="1"/>
    <col min="2339" max="2578" width="9.1640625" style="15"/>
    <col min="2579" max="2579" width="24.83203125" style="15" customWidth="1"/>
    <col min="2580" max="2580" width="13.5" style="15" customWidth="1"/>
    <col min="2581" max="2581" width="9.1640625" style="15"/>
    <col min="2582" max="2582" width="6.6640625" style="15" customWidth="1"/>
    <col min="2583" max="2583" width="6.5" style="15" customWidth="1"/>
    <col min="2584" max="2584" width="8.33203125" style="15" customWidth="1"/>
    <col min="2585" max="2585" width="6.6640625" style="15" customWidth="1"/>
    <col min="2586" max="2586" width="4.83203125" style="15" customWidth="1"/>
    <col min="2587" max="2588" width="5" style="15" customWidth="1"/>
    <col min="2589" max="2589" width="9.1640625" style="15"/>
    <col min="2590" max="2590" width="10.5" style="15" customWidth="1"/>
    <col min="2591" max="2591" width="3.83203125" style="15" customWidth="1"/>
    <col min="2592" max="2593" width="9.1640625" style="15"/>
    <col min="2594" max="2594" width="3.6640625" style="15" customWidth="1"/>
    <col min="2595" max="2834" width="9.1640625" style="15"/>
    <col min="2835" max="2835" width="24.83203125" style="15" customWidth="1"/>
    <col min="2836" max="2836" width="13.5" style="15" customWidth="1"/>
    <col min="2837" max="2837" width="9.1640625" style="15"/>
    <col min="2838" max="2838" width="6.6640625" style="15" customWidth="1"/>
    <col min="2839" max="2839" width="6.5" style="15" customWidth="1"/>
    <col min="2840" max="2840" width="8.33203125" style="15" customWidth="1"/>
    <col min="2841" max="2841" width="6.6640625" style="15" customWidth="1"/>
    <col min="2842" max="2842" width="4.83203125" style="15" customWidth="1"/>
    <col min="2843" max="2844" width="5" style="15" customWidth="1"/>
    <col min="2845" max="2845" width="9.1640625" style="15"/>
    <col min="2846" max="2846" width="10.5" style="15" customWidth="1"/>
    <col min="2847" max="2847" width="3.83203125" style="15" customWidth="1"/>
    <col min="2848" max="2849" width="9.1640625" style="15"/>
    <col min="2850" max="2850" width="3.6640625" style="15" customWidth="1"/>
    <col min="2851" max="3090" width="9.1640625" style="15"/>
    <col min="3091" max="3091" width="24.83203125" style="15" customWidth="1"/>
    <col min="3092" max="3092" width="13.5" style="15" customWidth="1"/>
    <col min="3093" max="3093" width="9.1640625" style="15"/>
    <col min="3094" max="3094" width="6.6640625" style="15" customWidth="1"/>
    <col min="3095" max="3095" width="6.5" style="15" customWidth="1"/>
    <col min="3096" max="3096" width="8.33203125" style="15" customWidth="1"/>
    <col min="3097" max="3097" width="6.6640625" style="15" customWidth="1"/>
    <col min="3098" max="3098" width="4.83203125" style="15" customWidth="1"/>
    <col min="3099" max="3100" width="5" style="15" customWidth="1"/>
    <col min="3101" max="3101" width="9.1640625" style="15"/>
    <col min="3102" max="3102" width="10.5" style="15" customWidth="1"/>
    <col min="3103" max="3103" width="3.83203125" style="15" customWidth="1"/>
    <col min="3104" max="3105" width="9.1640625" style="15"/>
    <col min="3106" max="3106" width="3.6640625" style="15" customWidth="1"/>
    <col min="3107" max="3346" width="9.1640625" style="15"/>
    <col min="3347" max="3347" width="24.83203125" style="15" customWidth="1"/>
    <col min="3348" max="3348" width="13.5" style="15" customWidth="1"/>
    <col min="3349" max="3349" width="9.1640625" style="15"/>
    <col min="3350" max="3350" width="6.6640625" style="15" customWidth="1"/>
    <col min="3351" max="3351" width="6.5" style="15" customWidth="1"/>
    <col min="3352" max="3352" width="8.33203125" style="15" customWidth="1"/>
    <col min="3353" max="3353" width="6.6640625" style="15" customWidth="1"/>
    <col min="3354" max="3354" width="4.83203125" style="15" customWidth="1"/>
    <col min="3355" max="3356" width="5" style="15" customWidth="1"/>
    <col min="3357" max="3357" width="9.1640625" style="15"/>
    <col min="3358" max="3358" width="10.5" style="15" customWidth="1"/>
    <col min="3359" max="3359" width="3.83203125" style="15" customWidth="1"/>
    <col min="3360" max="3361" width="9.1640625" style="15"/>
    <col min="3362" max="3362" width="3.6640625" style="15" customWidth="1"/>
    <col min="3363" max="3602" width="9.1640625" style="15"/>
    <col min="3603" max="3603" width="24.83203125" style="15" customWidth="1"/>
    <col min="3604" max="3604" width="13.5" style="15" customWidth="1"/>
    <col min="3605" max="3605" width="9.1640625" style="15"/>
    <col min="3606" max="3606" width="6.6640625" style="15" customWidth="1"/>
    <col min="3607" max="3607" width="6.5" style="15" customWidth="1"/>
    <col min="3608" max="3608" width="8.33203125" style="15" customWidth="1"/>
    <col min="3609" max="3609" width="6.6640625" style="15" customWidth="1"/>
    <col min="3610" max="3610" width="4.83203125" style="15" customWidth="1"/>
    <col min="3611" max="3612" width="5" style="15" customWidth="1"/>
    <col min="3613" max="3613" width="9.1640625" style="15"/>
    <col min="3614" max="3614" width="10.5" style="15" customWidth="1"/>
    <col min="3615" max="3615" width="3.83203125" style="15" customWidth="1"/>
    <col min="3616" max="3617" width="9.1640625" style="15"/>
    <col min="3618" max="3618" width="3.6640625" style="15" customWidth="1"/>
    <col min="3619" max="3858" width="9.1640625" style="15"/>
    <col min="3859" max="3859" width="24.83203125" style="15" customWidth="1"/>
    <col min="3860" max="3860" width="13.5" style="15" customWidth="1"/>
    <col min="3861" max="3861" width="9.1640625" style="15"/>
    <col min="3862" max="3862" width="6.6640625" style="15" customWidth="1"/>
    <col min="3863" max="3863" width="6.5" style="15" customWidth="1"/>
    <col min="3864" max="3864" width="8.33203125" style="15" customWidth="1"/>
    <col min="3865" max="3865" width="6.6640625" style="15" customWidth="1"/>
    <col min="3866" max="3866" width="4.83203125" style="15" customWidth="1"/>
    <col min="3867" max="3868" width="5" style="15" customWidth="1"/>
    <col min="3869" max="3869" width="9.1640625" style="15"/>
    <col min="3870" max="3870" width="10.5" style="15" customWidth="1"/>
    <col min="3871" max="3871" width="3.83203125" style="15" customWidth="1"/>
    <col min="3872" max="3873" width="9.1640625" style="15"/>
    <col min="3874" max="3874" width="3.6640625" style="15" customWidth="1"/>
    <col min="3875" max="4114" width="9.1640625" style="15"/>
    <col min="4115" max="4115" width="24.83203125" style="15" customWidth="1"/>
    <col min="4116" max="4116" width="13.5" style="15" customWidth="1"/>
    <col min="4117" max="4117" width="9.1640625" style="15"/>
    <col min="4118" max="4118" width="6.6640625" style="15" customWidth="1"/>
    <col min="4119" max="4119" width="6.5" style="15" customWidth="1"/>
    <col min="4120" max="4120" width="8.33203125" style="15" customWidth="1"/>
    <col min="4121" max="4121" width="6.6640625" style="15" customWidth="1"/>
    <col min="4122" max="4122" width="4.83203125" style="15" customWidth="1"/>
    <col min="4123" max="4124" width="5" style="15" customWidth="1"/>
    <col min="4125" max="4125" width="9.1640625" style="15"/>
    <col min="4126" max="4126" width="10.5" style="15" customWidth="1"/>
    <col min="4127" max="4127" width="3.83203125" style="15" customWidth="1"/>
    <col min="4128" max="4129" width="9.1640625" style="15"/>
    <col min="4130" max="4130" width="3.6640625" style="15" customWidth="1"/>
    <col min="4131" max="4370" width="9.1640625" style="15"/>
    <col min="4371" max="4371" width="24.83203125" style="15" customWidth="1"/>
    <col min="4372" max="4372" width="13.5" style="15" customWidth="1"/>
    <col min="4373" max="4373" width="9.1640625" style="15"/>
    <col min="4374" max="4374" width="6.6640625" style="15" customWidth="1"/>
    <col min="4375" max="4375" width="6.5" style="15" customWidth="1"/>
    <col min="4376" max="4376" width="8.33203125" style="15" customWidth="1"/>
    <col min="4377" max="4377" width="6.6640625" style="15" customWidth="1"/>
    <col min="4378" max="4378" width="4.83203125" style="15" customWidth="1"/>
    <col min="4379" max="4380" width="5" style="15" customWidth="1"/>
    <col min="4381" max="4381" width="9.1640625" style="15"/>
    <col min="4382" max="4382" width="10.5" style="15" customWidth="1"/>
    <col min="4383" max="4383" width="3.83203125" style="15" customWidth="1"/>
    <col min="4384" max="4385" width="9.1640625" style="15"/>
    <col min="4386" max="4386" width="3.6640625" style="15" customWidth="1"/>
    <col min="4387" max="4626" width="9.1640625" style="15"/>
    <col min="4627" max="4627" width="24.83203125" style="15" customWidth="1"/>
    <col min="4628" max="4628" width="13.5" style="15" customWidth="1"/>
    <col min="4629" max="4629" width="9.1640625" style="15"/>
    <col min="4630" max="4630" width="6.6640625" style="15" customWidth="1"/>
    <col min="4631" max="4631" width="6.5" style="15" customWidth="1"/>
    <col min="4632" max="4632" width="8.33203125" style="15" customWidth="1"/>
    <col min="4633" max="4633" width="6.6640625" style="15" customWidth="1"/>
    <col min="4634" max="4634" width="4.83203125" style="15" customWidth="1"/>
    <col min="4635" max="4636" width="5" style="15" customWidth="1"/>
    <col min="4637" max="4637" width="9.1640625" style="15"/>
    <col min="4638" max="4638" width="10.5" style="15" customWidth="1"/>
    <col min="4639" max="4639" width="3.83203125" style="15" customWidth="1"/>
    <col min="4640" max="4641" width="9.1640625" style="15"/>
    <col min="4642" max="4642" width="3.6640625" style="15" customWidth="1"/>
    <col min="4643" max="4882" width="9.1640625" style="15"/>
    <col min="4883" max="4883" width="24.83203125" style="15" customWidth="1"/>
    <col min="4884" max="4884" width="13.5" style="15" customWidth="1"/>
    <col min="4885" max="4885" width="9.1640625" style="15"/>
    <col min="4886" max="4886" width="6.6640625" style="15" customWidth="1"/>
    <col min="4887" max="4887" width="6.5" style="15" customWidth="1"/>
    <col min="4888" max="4888" width="8.33203125" style="15" customWidth="1"/>
    <col min="4889" max="4889" width="6.6640625" style="15" customWidth="1"/>
    <col min="4890" max="4890" width="4.83203125" style="15" customWidth="1"/>
    <col min="4891" max="4892" width="5" style="15" customWidth="1"/>
    <col min="4893" max="4893" width="9.1640625" style="15"/>
    <col min="4894" max="4894" width="10.5" style="15" customWidth="1"/>
    <col min="4895" max="4895" width="3.83203125" style="15" customWidth="1"/>
    <col min="4896" max="4897" width="9.1640625" style="15"/>
    <col min="4898" max="4898" width="3.6640625" style="15" customWidth="1"/>
    <col min="4899" max="5138" width="9.1640625" style="15"/>
    <col min="5139" max="5139" width="24.83203125" style="15" customWidth="1"/>
    <col min="5140" max="5140" width="13.5" style="15" customWidth="1"/>
    <col min="5141" max="5141" width="9.1640625" style="15"/>
    <col min="5142" max="5142" width="6.6640625" style="15" customWidth="1"/>
    <col min="5143" max="5143" width="6.5" style="15" customWidth="1"/>
    <col min="5144" max="5144" width="8.33203125" style="15" customWidth="1"/>
    <col min="5145" max="5145" width="6.6640625" style="15" customWidth="1"/>
    <col min="5146" max="5146" width="4.83203125" style="15" customWidth="1"/>
    <col min="5147" max="5148" width="5" style="15" customWidth="1"/>
    <col min="5149" max="5149" width="9.1640625" style="15"/>
    <col min="5150" max="5150" width="10.5" style="15" customWidth="1"/>
    <col min="5151" max="5151" width="3.83203125" style="15" customWidth="1"/>
    <col min="5152" max="5153" width="9.1640625" style="15"/>
    <col min="5154" max="5154" width="3.6640625" style="15" customWidth="1"/>
    <col min="5155" max="5394" width="9.1640625" style="15"/>
    <col min="5395" max="5395" width="24.83203125" style="15" customWidth="1"/>
    <col min="5396" max="5396" width="13.5" style="15" customWidth="1"/>
    <col min="5397" max="5397" width="9.1640625" style="15"/>
    <col min="5398" max="5398" width="6.6640625" style="15" customWidth="1"/>
    <col min="5399" max="5399" width="6.5" style="15" customWidth="1"/>
    <col min="5400" max="5400" width="8.33203125" style="15" customWidth="1"/>
    <col min="5401" max="5401" width="6.6640625" style="15" customWidth="1"/>
    <col min="5402" max="5402" width="4.83203125" style="15" customWidth="1"/>
    <col min="5403" max="5404" width="5" style="15" customWidth="1"/>
    <col min="5405" max="5405" width="9.1640625" style="15"/>
    <col min="5406" max="5406" width="10.5" style="15" customWidth="1"/>
    <col min="5407" max="5407" width="3.83203125" style="15" customWidth="1"/>
    <col min="5408" max="5409" width="9.1640625" style="15"/>
    <col min="5410" max="5410" width="3.6640625" style="15" customWidth="1"/>
    <col min="5411" max="5650" width="9.1640625" style="15"/>
    <col min="5651" max="5651" width="24.83203125" style="15" customWidth="1"/>
    <col min="5652" max="5652" width="13.5" style="15" customWidth="1"/>
    <col min="5653" max="5653" width="9.1640625" style="15"/>
    <col min="5654" max="5654" width="6.6640625" style="15" customWidth="1"/>
    <col min="5655" max="5655" width="6.5" style="15" customWidth="1"/>
    <col min="5656" max="5656" width="8.33203125" style="15" customWidth="1"/>
    <col min="5657" max="5657" width="6.6640625" style="15" customWidth="1"/>
    <col min="5658" max="5658" width="4.83203125" style="15" customWidth="1"/>
    <col min="5659" max="5660" width="5" style="15" customWidth="1"/>
    <col min="5661" max="5661" width="9.1640625" style="15"/>
    <col min="5662" max="5662" width="10.5" style="15" customWidth="1"/>
    <col min="5663" max="5663" width="3.83203125" style="15" customWidth="1"/>
    <col min="5664" max="5665" width="9.1640625" style="15"/>
    <col min="5666" max="5666" width="3.6640625" style="15" customWidth="1"/>
    <col min="5667" max="5906" width="9.1640625" style="15"/>
    <col min="5907" max="5907" width="24.83203125" style="15" customWidth="1"/>
    <col min="5908" max="5908" width="13.5" style="15" customWidth="1"/>
    <col min="5909" max="5909" width="9.1640625" style="15"/>
    <col min="5910" max="5910" width="6.6640625" style="15" customWidth="1"/>
    <col min="5911" max="5911" width="6.5" style="15" customWidth="1"/>
    <col min="5912" max="5912" width="8.33203125" style="15" customWidth="1"/>
    <col min="5913" max="5913" width="6.6640625" style="15" customWidth="1"/>
    <col min="5914" max="5914" width="4.83203125" style="15" customWidth="1"/>
    <col min="5915" max="5916" width="5" style="15" customWidth="1"/>
    <col min="5917" max="5917" width="9.1640625" style="15"/>
    <col min="5918" max="5918" width="10.5" style="15" customWidth="1"/>
    <col min="5919" max="5919" width="3.83203125" style="15" customWidth="1"/>
    <col min="5920" max="5921" width="9.1640625" style="15"/>
    <col min="5922" max="5922" width="3.6640625" style="15" customWidth="1"/>
    <col min="5923" max="6162" width="9.1640625" style="15"/>
    <col min="6163" max="6163" width="24.83203125" style="15" customWidth="1"/>
    <col min="6164" max="6164" width="13.5" style="15" customWidth="1"/>
    <col min="6165" max="6165" width="9.1640625" style="15"/>
    <col min="6166" max="6166" width="6.6640625" style="15" customWidth="1"/>
    <col min="6167" max="6167" width="6.5" style="15" customWidth="1"/>
    <col min="6168" max="6168" width="8.33203125" style="15" customWidth="1"/>
    <col min="6169" max="6169" width="6.6640625" style="15" customWidth="1"/>
    <col min="6170" max="6170" width="4.83203125" style="15" customWidth="1"/>
    <col min="6171" max="6172" width="5" style="15" customWidth="1"/>
    <col min="6173" max="6173" width="9.1640625" style="15"/>
    <col min="6174" max="6174" width="10.5" style="15" customWidth="1"/>
    <col min="6175" max="6175" width="3.83203125" style="15" customWidth="1"/>
    <col min="6176" max="6177" width="9.1640625" style="15"/>
    <col min="6178" max="6178" width="3.6640625" style="15" customWidth="1"/>
    <col min="6179" max="6418" width="9.1640625" style="15"/>
    <col min="6419" max="6419" width="24.83203125" style="15" customWidth="1"/>
    <col min="6420" max="6420" width="13.5" style="15" customWidth="1"/>
    <col min="6421" max="6421" width="9.1640625" style="15"/>
    <col min="6422" max="6422" width="6.6640625" style="15" customWidth="1"/>
    <col min="6423" max="6423" width="6.5" style="15" customWidth="1"/>
    <col min="6424" max="6424" width="8.33203125" style="15" customWidth="1"/>
    <col min="6425" max="6425" width="6.6640625" style="15" customWidth="1"/>
    <col min="6426" max="6426" width="4.83203125" style="15" customWidth="1"/>
    <col min="6427" max="6428" width="5" style="15" customWidth="1"/>
    <col min="6429" max="6429" width="9.1640625" style="15"/>
    <col min="6430" max="6430" width="10.5" style="15" customWidth="1"/>
    <col min="6431" max="6431" width="3.83203125" style="15" customWidth="1"/>
    <col min="6432" max="6433" width="9.1640625" style="15"/>
    <col min="6434" max="6434" width="3.6640625" style="15" customWidth="1"/>
    <col min="6435" max="6674" width="9.1640625" style="15"/>
    <col min="6675" max="6675" width="24.83203125" style="15" customWidth="1"/>
    <col min="6676" max="6676" width="13.5" style="15" customWidth="1"/>
    <col min="6677" max="6677" width="9.1640625" style="15"/>
    <col min="6678" max="6678" width="6.6640625" style="15" customWidth="1"/>
    <col min="6679" max="6679" width="6.5" style="15" customWidth="1"/>
    <col min="6680" max="6680" width="8.33203125" style="15" customWidth="1"/>
    <col min="6681" max="6681" width="6.6640625" style="15" customWidth="1"/>
    <col min="6682" max="6682" width="4.83203125" style="15" customWidth="1"/>
    <col min="6683" max="6684" width="5" style="15" customWidth="1"/>
    <col min="6685" max="6685" width="9.1640625" style="15"/>
    <col min="6686" max="6686" width="10.5" style="15" customWidth="1"/>
    <col min="6687" max="6687" width="3.83203125" style="15" customWidth="1"/>
    <col min="6688" max="6689" width="9.1640625" style="15"/>
    <col min="6690" max="6690" width="3.6640625" style="15" customWidth="1"/>
    <col min="6691" max="6930" width="9.1640625" style="15"/>
    <col min="6931" max="6931" width="24.83203125" style="15" customWidth="1"/>
    <col min="6932" max="6932" width="13.5" style="15" customWidth="1"/>
    <col min="6933" max="6933" width="9.1640625" style="15"/>
    <col min="6934" max="6934" width="6.6640625" style="15" customWidth="1"/>
    <col min="6935" max="6935" width="6.5" style="15" customWidth="1"/>
    <col min="6936" max="6936" width="8.33203125" style="15" customWidth="1"/>
    <col min="6937" max="6937" width="6.6640625" style="15" customWidth="1"/>
    <col min="6938" max="6938" width="4.83203125" style="15" customWidth="1"/>
    <col min="6939" max="6940" width="5" style="15" customWidth="1"/>
    <col min="6941" max="6941" width="9.1640625" style="15"/>
    <col min="6942" max="6942" width="10.5" style="15" customWidth="1"/>
    <col min="6943" max="6943" width="3.83203125" style="15" customWidth="1"/>
    <col min="6944" max="6945" width="9.1640625" style="15"/>
    <col min="6946" max="6946" width="3.6640625" style="15" customWidth="1"/>
    <col min="6947" max="7186" width="9.1640625" style="15"/>
    <col min="7187" max="7187" width="24.83203125" style="15" customWidth="1"/>
    <col min="7188" max="7188" width="13.5" style="15" customWidth="1"/>
    <col min="7189" max="7189" width="9.1640625" style="15"/>
    <col min="7190" max="7190" width="6.6640625" style="15" customWidth="1"/>
    <col min="7191" max="7191" width="6.5" style="15" customWidth="1"/>
    <col min="7192" max="7192" width="8.33203125" style="15" customWidth="1"/>
    <col min="7193" max="7193" width="6.6640625" style="15" customWidth="1"/>
    <col min="7194" max="7194" width="4.83203125" style="15" customWidth="1"/>
    <col min="7195" max="7196" width="5" style="15" customWidth="1"/>
    <col min="7197" max="7197" width="9.1640625" style="15"/>
    <col min="7198" max="7198" width="10.5" style="15" customWidth="1"/>
    <col min="7199" max="7199" width="3.83203125" style="15" customWidth="1"/>
    <col min="7200" max="7201" width="9.1640625" style="15"/>
    <col min="7202" max="7202" width="3.6640625" style="15" customWidth="1"/>
    <col min="7203" max="7442" width="9.1640625" style="15"/>
    <col min="7443" max="7443" width="24.83203125" style="15" customWidth="1"/>
    <col min="7444" max="7444" width="13.5" style="15" customWidth="1"/>
    <col min="7445" max="7445" width="9.1640625" style="15"/>
    <col min="7446" max="7446" width="6.6640625" style="15" customWidth="1"/>
    <col min="7447" max="7447" width="6.5" style="15" customWidth="1"/>
    <col min="7448" max="7448" width="8.33203125" style="15" customWidth="1"/>
    <col min="7449" max="7449" width="6.6640625" style="15" customWidth="1"/>
    <col min="7450" max="7450" width="4.83203125" style="15" customWidth="1"/>
    <col min="7451" max="7452" width="5" style="15" customWidth="1"/>
    <col min="7453" max="7453" width="9.1640625" style="15"/>
    <col min="7454" max="7454" width="10.5" style="15" customWidth="1"/>
    <col min="7455" max="7455" width="3.83203125" style="15" customWidth="1"/>
    <col min="7456" max="7457" width="9.1640625" style="15"/>
    <col min="7458" max="7458" width="3.6640625" style="15" customWidth="1"/>
    <col min="7459" max="7698" width="9.1640625" style="15"/>
    <col min="7699" max="7699" width="24.83203125" style="15" customWidth="1"/>
    <col min="7700" max="7700" width="13.5" style="15" customWidth="1"/>
    <col min="7701" max="7701" width="9.1640625" style="15"/>
    <col min="7702" max="7702" width="6.6640625" style="15" customWidth="1"/>
    <col min="7703" max="7703" width="6.5" style="15" customWidth="1"/>
    <col min="7704" max="7704" width="8.33203125" style="15" customWidth="1"/>
    <col min="7705" max="7705" width="6.6640625" style="15" customWidth="1"/>
    <col min="7706" max="7706" width="4.83203125" style="15" customWidth="1"/>
    <col min="7707" max="7708" width="5" style="15" customWidth="1"/>
    <col min="7709" max="7709" width="9.1640625" style="15"/>
    <col min="7710" max="7710" width="10.5" style="15" customWidth="1"/>
    <col min="7711" max="7711" width="3.83203125" style="15" customWidth="1"/>
    <col min="7712" max="7713" width="9.1640625" style="15"/>
    <col min="7714" max="7714" width="3.6640625" style="15" customWidth="1"/>
    <col min="7715" max="7954" width="9.1640625" style="15"/>
    <col min="7955" max="7955" width="24.83203125" style="15" customWidth="1"/>
    <col min="7956" max="7956" width="13.5" style="15" customWidth="1"/>
    <col min="7957" max="7957" width="9.1640625" style="15"/>
    <col min="7958" max="7958" width="6.6640625" style="15" customWidth="1"/>
    <col min="7959" max="7959" width="6.5" style="15" customWidth="1"/>
    <col min="7960" max="7960" width="8.33203125" style="15" customWidth="1"/>
    <col min="7961" max="7961" width="6.6640625" style="15" customWidth="1"/>
    <col min="7962" max="7962" width="4.83203125" style="15" customWidth="1"/>
    <col min="7963" max="7964" width="5" style="15" customWidth="1"/>
    <col min="7965" max="7965" width="9.1640625" style="15"/>
    <col min="7966" max="7966" width="10.5" style="15" customWidth="1"/>
    <col min="7967" max="7967" width="3.83203125" style="15" customWidth="1"/>
    <col min="7968" max="7969" width="9.1640625" style="15"/>
    <col min="7970" max="7970" width="3.6640625" style="15" customWidth="1"/>
    <col min="7971" max="8210" width="9.1640625" style="15"/>
    <col min="8211" max="8211" width="24.83203125" style="15" customWidth="1"/>
    <col min="8212" max="8212" width="13.5" style="15" customWidth="1"/>
    <col min="8213" max="8213" width="9.1640625" style="15"/>
    <col min="8214" max="8214" width="6.6640625" style="15" customWidth="1"/>
    <col min="8215" max="8215" width="6.5" style="15" customWidth="1"/>
    <col min="8216" max="8216" width="8.33203125" style="15" customWidth="1"/>
    <col min="8217" max="8217" width="6.6640625" style="15" customWidth="1"/>
    <col min="8218" max="8218" width="4.83203125" style="15" customWidth="1"/>
    <col min="8219" max="8220" width="5" style="15" customWidth="1"/>
    <col min="8221" max="8221" width="9.1640625" style="15"/>
    <col min="8222" max="8222" width="10.5" style="15" customWidth="1"/>
    <col min="8223" max="8223" width="3.83203125" style="15" customWidth="1"/>
    <col min="8224" max="8225" width="9.1640625" style="15"/>
    <col min="8226" max="8226" width="3.6640625" style="15" customWidth="1"/>
    <col min="8227" max="8466" width="9.1640625" style="15"/>
    <col min="8467" max="8467" width="24.83203125" style="15" customWidth="1"/>
    <col min="8468" max="8468" width="13.5" style="15" customWidth="1"/>
    <col min="8469" max="8469" width="9.1640625" style="15"/>
    <col min="8470" max="8470" width="6.6640625" style="15" customWidth="1"/>
    <col min="8471" max="8471" width="6.5" style="15" customWidth="1"/>
    <col min="8472" max="8472" width="8.33203125" style="15" customWidth="1"/>
    <col min="8473" max="8473" width="6.6640625" style="15" customWidth="1"/>
    <col min="8474" max="8474" width="4.83203125" style="15" customWidth="1"/>
    <col min="8475" max="8476" width="5" style="15" customWidth="1"/>
    <col min="8477" max="8477" width="9.1640625" style="15"/>
    <col min="8478" max="8478" width="10.5" style="15" customWidth="1"/>
    <col min="8479" max="8479" width="3.83203125" style="15" customWidth="1"/>
    <col min="8480" max="8481" width="9.1640625" style="15"/>
    <col min="8482" max="8482" width="3.6640625" style="15" customWidth="1"/>
    <col min="8483" max="8722" width="9.1640625" style="15"/>
    <col min="8723" max="8723" width="24.83203125" style="15" customWidth="1"/>
    <col min="8724" max="8724" width="13.5" style="15" customWidth="1"/>
    <col min="8725" max="8725" width="9.1640625" style="15"/>
    <col min="8726" max="8726" width="6.6640625" style="15" customWidth="1"/>
    <col min="8727" max="8727" width="6.5" style="15" customWidth="1"/>
    <col min="8728" max="8728" width="8.33203125" style="15" customWidth="1"/>
    <col min="8729" max="8729" width="6.6640625" style="15" customWidth="1"/>
    <col min="8730" max="8730" width="4.83203125" style="15" customWidth="1"/>
    <col min="8731" max="8732" width="5" style="15" customWidth="1"/>
    <col min="8733" max="8733" width="9.1640625" style="15"/>
    <col min="8734" max="8734" width="10.5" style="15" customWidth="1"/>
    <col min="8735" max="8735" width="3.83203125" style="15" customWidth="1"/>
    <col min="8736" max="8737" width="9.1640625" style="15"/>
    <col min="8738" max="8738" width="3.6640625" style="15" customWidth="1"/>
    <col min="8739" max="8978" width="9.1640625" style="15"/>
    <col min="8979" max="8979" width="24.83203125" style="15" customWidth="1"/>
    <col min="8980" max="8980" width="13.5" style="15" customWidth="1"/>
    <col min="8981" max="8981" width="9.1640625" style="15"/>
    <col min="8982" max="8982" width="6.6640625" style="15" customWidth="1"/>
    <col min="8983" max="8983" width="6.5" style="15" customWidth="1"/>
    <col min="8984" max="8984" width="8.33203125" style="15" customWidth="1"/>
    <col min="8985" max="8985" width="6.6640625" style="15" customWidth="1"/>
    <col min="8986" max="8986" width="4.83203125" style="15" customWidth="1"/>
    <col min="8987" max="8988" width="5" style="15" customWidth="1"/>
    <col min="8989" max="8989" width="9.1640625" style="15"/>
    <col min="8990" max="8990" width="10.5" style="15" customWidth="1"/>
    <col min="8991" max="8991" width="3.83203125" style="15" customWidth="1"/>
    <col min="8992" max="8993" width="9.1640625" style="15"/>
    <col min="8994" max="8994" width="3.6640625" style="15" customWidth="1"/>
    <col min="8995" max="9234" width="9.1640625" style="15"/>
    <col min="9235" max="9235" width="24.83203125" style="15" customWidth="1"/>
    <col min="9236" max="9236" width="13.5" style="15" customWidth="1"/>
    <col min="9237" max="9237" width="9.1640625" style="15"/>
    <col min="9238" max="9238" width="6.6640625" style="15" customWidth="1"/>
    <col min="9239" max="9239" width="6.5" style="15" customWidth="1"/>
    <col min="9240" max="9240" width="8.33203125" style="15" customWidth="1"/>
    <col min="9241" max="9241" width="6.6640625" style="15" customWidth="1"/>
    <col min="9242" max="9242" width="4.83203125" style="15" customWidth="1"/>
    <col min="9243" max="9244" width="5" style="15" customWidth="1"/>
    <col min="9245" max="9245" width="9.1640625" style="15"/>
    <col min="9246" max="9246" width="10.5" style="15" customWidth="1"/>
    <col min="9247" max="9247" width="3.83203125" style="15" customWidth="1"/>
    <col min="9248" max="9249" width="9.1640625" style="15"/>
    <col min="9250" max="9250" width="3.6640625" style="15" customWidth="1"/>
    <col min="9251" max="9490" width="9.1640625" style="15"/>
    <col min="9491" max="9491" width="24.83203125" style="15" customWidth="1"/>
    <col min="9492" max="9492" width="13.5" style="15" customWidth="1"/>
    <col min="9493" max="9493" width="9.1640625" style="15"/>
    <col min="9494" max="9494" width="6.6640625" style="15" customWidth="1"/>
    <col min="9495" max="9495" width="6.5" style="15" customWidth="1"/>
    <col min="9496" max="9496" width="8.33203125" style="15" customWidth="1"/>
    <col min="9497" max="9497" width="6.6640625" style="15" customWidth="1"/>
    <col min="9498" max="9498" width="4.83203125" style="15" customWidth="1"/>
    <col min="9499" max="9500" width="5" style="15" customWidth="1"/>
    <col min="9501" max="9501" width="9.1640625" style="15"/>
    <col min="9502" max="9502" width="10.5" style="15" customWidth="1"/>
    <col min="9503" max="9503" width="3.83203125" style="15" customWidth="1"/>
    <col min="9504" max="9505" width="9.1640625" style="15"/>
    <col min="9506" max="9506" width="3.6640625" style="15" customWidth="1"/>
    <col min="9507" max="9746" width="9.1640625" style="15"/>
    <col min="9747" max="9747" width="24.83203125" style="15" customWidth="1"/>
    <col min="9748" max="9748" width="13.5" style="15" customWidth="1"/>
    <col min="9749" max="9749" width="9.1640625" style="15"/>
    <col min="9750" max="9750" width="6.6640625" style="15" customWidth="1"/>
    <col min="9751" max="9751" width="6.5" style="15" customWidth="1"/>
    <col min="9752" max="9752" width="8.33203125" style="15" customWidth="1"/>
    <col min="9753" max="9753" width="6.6640625" style="15" customWidth="1"/>
    <col min="9754" max="9754" width="4.83203125" style="15" customWidth="1"/>
    <col min="9755" max="9756" width="5" style="15" customWidth="1"/>
    <col min="9757" max="9757" width="9.1640625" style="15"/>
    <col min="9758" max="9758" width="10.5" style="15" customWidth="1"/>
    <col min="9759" max="9759" width="3.83203125" style="15" customWidth="1"/>
    <col min="9760" max="9761" width="9.1640625" style="15"/>
    <col min="9762" max="9762" width="3.6640625" style="15" customWidth="1"/>
    <col min="9763" max="10002" width="9.1640625" style="15"/>
    <col min="10003" max="10003" width="24.83203125" style="15" customWidth="1"/>
    <col min="10004" max="10004" width="13.5" style="15" customWidth="1"/>
    <col min="10005" max="10005" width="9.1640625" style="15"/>
    <col min="10006" max="10006" width="6.6640625" style="15" customWidth="1"/>
    <col min="10007" max="10007" width="6.5" style="15" customWidth="1"/>
    <col min="10008" max="10008" width="8.33203125" style="15" customWidth="1"/>
    <col min="10009" max="10009" width="6.6640625" style="15" customWidth="1"/>
    <col min="10010" max="10010" width="4.83203125" style="15" customWidth="1"/>
    <col min="10011" max="10012" width="5" style="15" customWidth="1"/>
    <col min="10013" max="10013" width="9.1640625" style="15"/>
    <col min="10014" max="10014" width="10.5" style="15" customWidth="1"/>
    <col min="10015" max="10015" width="3.83203125" style="15" customWidth="1"/>
    <col min="10016" max="10017" width="9.1640625" style="15"/>
    <col min="10018" max="10018" width="3.6640625" style="15" customWidth="1"/>
    <col min="10019" max="10258" width="9.1640625" style="15"/>
    <col min="10259" max="10259" width="24.83203125" style="15" customWidth="1"/>
    <col min="10260" max="10260" width="13.5" style="15" customWidth="1"/>
    <col min="10261" max="10261" width="9.1640625" style="15"/>
    <col min="10262" max="10262" width="6.6640625" style="15" customWidth="1"/>
    <col min="10263" max="10263" width="6.5" style="15" customWidth="1"/>
    <col min="10264" max="10264" width="8.33203125" style="15" customWidth="1"/>
    <col min="10265" max="10265" width="6.6640625" style="15" customWidth="1"/>
    <col min="10266" max="10266" width="4.83203125" style="15" customWidth="1"/>
    <col min="10267" max="10268" width="5" style="15" customWidth="1"/>
    <col min="10269" max="10269" width="9.1640625" style="15"/>
    <col min="10270" max="10270" width="10.5" style="15" customWidth="1"/>
    <col min="10271" max="10271" width="3.83203125" style="15" customWidth="1"/>
    <col min="10272" max="10273" width="9.1640625" style="15"/>
    <col min="10274" max="10274" width="3.6640625" style="15" customWidth="1"/>
    <col min="10275" max="10514" width="9.1640625" style="15"/>
    <col min="10515" max="10515" width="24.83203125" style="15" customWidth="1"/>
    <col min="10516" max="10516" width="13.5" style="15" customWidth="1"/>
    <col min="10517" max="10517" width="9.1640625" style="15"/>
    <col min="10518" max="10518" width="6.6640625" style="15" customWidth="1"/>
    <col min="10519" max="10519" width="6.5" style="15" customWidth="1"/>
    <col min="10520" max="10520" width="8.33203125" style="15" customWidth="1"/>
    <col min="10521" max="10521" width="6.6640625" style="15" customWidth="1"/>
    <col min="10522" max="10522" width="4.83203125" style="15" customWidth="1"/>
    <col min="10523" max="10524" width="5" style="15" customWidth="1"/>
    <col min="10525" max="10525" width="9.1640625" style="15"/>
    <col min="10526" max="10526" width="10.5" style="15" customWidth="1"/>
    <col min="10527" max="10527" width="3.83203125" style="15" customWidth="1"/>
    <col min="10528" max="10529" width="9.1640625" style="15"/>
    <col min="10530" max="10530" width="3.6640625" style="15" customWidth="1"/>
    <col min="10531" max="10770" width="9.1640625" style="15"/>
    <col min="10771" max="10771" width="24.83203125" style="15" customWidth="1"/>
    <col min="10772" max="10772" width="13.5" style="15" customWidth="1"/>
    <col min="10773" max="10773" width="9.1640625" style="15"/>
    <col min="10774" max="10774" width="6.6640625" style="15" customWidth="1"/>
    <col min="10775" max="10775" width="6.5" style="15" customWidth="1"/>
    <col min="10776" max="10776" width="8.33203125" style="15" customWidth="1"/>
    <col min="10777" max="10777" width="6.6640625" style="15" customWidth="1"/>
    <col min="10778" max="10778" width="4.83203125" style="15" customWidth="1"/>
    <col min="10779" max="10780" width="5" style="15" customWidth="1"/>
    <col min="10781" max="10781" width="9.1640625" style="15"/>
    <col min="10782" max="10782" width="10.5" style="15" customWidth="1"/>
    <col min="10783" max="10783" width="3.83203125" style="15" customWidth="1"/>
    <col min="10784" max="10785" width="9.1640625" style="15"/>
    <col min="10786" max="10786" width="3.6640625" style="15" customWidth="1"/>
    <col min="10787" max="11026" width="9.1640625" style="15"/>
    <col min="11027" max="11027" width="24.83203125" style="15" customWidth="1"/>
    <col min="11028" max="11028" width="13.5" style="15" customWidth="1"/>
    <col min="11029" max="11029" width="9.1640625" style="15"/>
    <col min="11030" max="11030" width="6.6640625" style="15" customWidth="1"/>
    <col min="11031" max="11031" width="6.5" style="15" customWidth="1"/>
    <col min="11032" max="11032" width="8.33203125" style="15" customWidth="1"/>
    <col min="11033" max="11033" width="6.6640625" style="15" customWidth="1"/>
    <col min="11034" max="11034" width="4.83203125" style="15" customWidth="1"/>
    <col min="11035" max="11036" width="5" style="15" customWidth="1"/>
    <col min="11037" max="11037" width="9.1640625" style="15"/>
    <col min="11038" max="11038" width="10.5" style="15" customWidth="1"/>
    <col min="11039" max="11039" width="3.83203125" style="15" customWidth="1"/>
    <col min="11040" max="11041" width="9.1640625" style="15"/>
    <col min="11042" max="11042" width="3.6640625" style="15" customWidth="1"/>
    <col min="11043" max="11282" width="9.1640625" style="15"/>
    <col min="11283" max="11283" width="24.83203125" style="15" customWidth="1"/>
    <col min="11284" max="11284" width="13.5" style="15" customWidth="1"/>
    <col min="11285" max="11285" width="9.1640625" style="15"/>
    <col min="11286" max="11286" width="6.6640625" style="15" customWidth="1"/>
    <col min="11287" max="11287" width="6.5" style="15" customWidth="1"/>
    <col min="11288" max="11288" width="8.33203125" style="15" customWidth="1"/>
    <col min="11289" max="11289" width="6.6640625" style="15" customWidth="1"/>
    <col min="11290" max="11290" width="4.83203125" style="15" customWidth="1"/>
    <col min="11291" max="11292" width="5" style="15" customWidth="1"/>
    <col min="11293" max="11293" width="9.1640625" style="15"/>
    <col min="11294" max="11294" width="10.5" style="15" customWidth="1"/>
    <col min="11295" max="11295" width="3.83203125" style="15" customWidth="1"/>
    <col min="11296" max="11297" width="9.1640625" style="15"/>
    <col min="11298" max="11298" width="3.6640625" style="15" customWidth="1"/>
    <col min="11299" max="11538" width="9.1640625" style="15"/>
    <col min="11539" max="11539" width="24.83203125" style="15" customWidth="1"/>
    <col min="11540" max="11540" width="13.5" style="15" customWidth="1"/>
    <col min="11541" max="11541" width="9.1640625" style="15"/>
    <col min="11542" max="11542" width="6.6640625" style="15" customWidth="1"/>
    <col min="11543" max="11543" width="6.5" style="15" customWidth="1"/>
    <col min="11544" max="11544" width="8.33203125" style="15" customWidth="1"/>
    <col min="11545" max="11545" width="6.6640625" style="15" customWidth="1"/>
    <col min="11546" max="11546" width="4.83203125" style="15" customWidth="1"/>
    <col min="11547" max="11548" width="5" style="15" customWidth="1"/>
    <col min="11549" max="11549" width="9.1640625" style="15"/>
    <col min="11550" max="11550" width="10.5" style="15" customWidth="1"/>
    <col min="11551" max="11551" width="3.83203125" style="15" customWidth="1"/>
    <col min="11552" max="11553" width="9.1640625" style="15"/>
    <col min="11554" max="11554" width="3.6640625" style="15" customWidth="1"/>
    <col min="11555" max="11794" width="9.1640625" style="15"/>
    <col min="11795" max="11795" width="24.83203125" style="15" customWidth="1"/>
    <col min="11796" max="11796" width="13.5" style="15" customWidth="1"/>
    <col min="11797" max="11797" width="9.1640625" style="15"/>
    <col min="11798" max="11798" width="6.6640625" style="15" customWidth="1"/>
    <col min="11799" max="11799" width="6.5" style="15" customWidth="1"/>
    <col min="11800" max="11800" width="8.33203125" style="15" customWidth="1"/>
    <col min="11801" max="11801" width="6.6640625" style="15" customWidth="1"/>
    <col min="11802" max="11802" width="4.83203125" style="15" customWidth="1"/>
    <col min="11803" max="11804" width="5" style="15" customWidth="1"/>
    <col min="11805" max="11805" width="9.1640625" style="15"/>
    <col min="11806" max="11806" width="10.5" style="15" customWidth="1"/>
    <col min="11807" max="11807" width="3.83203125" style="15" customWidth="1"/>
    <col min="11808" max="11809" width="9.1640625" style="15"/>
    <col min="11810" max="11810" width="3.6640625" style="15" customWidth="1"/>
    <col min="11811" max="12050" width="9.1640625" style="15"/>
    <col min="12051" max="12051" width="24.83203125" style="15" customWidth="1"/>
    <col min="12052" max="12052" width="13.5" style="15" customWidth="1"/>
    <col min="12053" max="12053" width="9.1640625" style="15"/>
    <col min="12054" max="12054" width="6.6640625" style="15" customWidth="1"/>
    <col min="12055" max="12055" width="6.5" style="15" customWidth="1"/>
    <col min="12056" max="12056" width="8.33203125" style="15" customWidth="1"/>
    <col min="12057" max="12057" width="6.6640625" style="15" customWidth="1"/>
    <col min="12058" max="12058" width="4.83203125" style="15" customWidth="1"/>
    <col min="12059" max="12060" width="5" style="15" customWidth="1"/>
    <col min="12061" max="12061" width="9.1640625" style="15"/>
    <col min="12062" max="12062" width="10.5" style="15" customWidth="1"/>
    <col min="12063" max="12063" width="3.83203125" style="15" customWidth="1"/>
    <col min="12064" max="12065" width="9.1640625" style="15"/>
    <col min="12066" max="12066" width="3.6640625" style="15" customWidth="1"/>
    <col min="12067" max="12306" width="9.1640625" style="15"/>
    <col min="12307" max="12307" width="24.83203125" style="15" customWidth="1"/>
    <col min="12308" max="12308" width="13.5" style="15" customWidth="1"/>
    <col min="12309" max="12309" width="9.1640625" style="15"/>
    <col min="12310" max="12310" width="6.6640625" style="15" customWidth="1"/>
    <col min="12311" max="12311" width="6.5" style="15" customWidth="1"/>
    <col min="12312" max="12312" width="8.33203125" style="15" customWidth="1"/>
    <col min="12313" max="12313" width="6.6640625" style="15" customWidth="1"/>
    <col min="12314" max="12314" width="4.83203125" style="15" customWidth="1"/>
    <col min="12315" max="12316" width="5" style="15" customWidth="1"/>
    <col min="12317" max="12317" width="9.1640625" style="15"/>
    <col min="12318" max="12318" width="10.5" style="15" customWidth="1"/>
    <col min="12319" max="12319" width="3.83203125" style="15" customWidth="1"/>
    <col min="12320" max="12321" width="9.1640625" style="15"/>
    <col min="12322" max="12322" width="3.6640625" style="15" customWidth="1"/>
    <col min="12323" max="12562" width="9.1640625" style="15"/>
    <col min="12563" max="12563" width="24.83203125" style="15" customWidth="1"/>
    <col min="12564" max="12564" width="13.5" style="15" customWidth="1"/>
    <col min="12565" max="12565" width="9.1640625" style="15"/>
    <col min="12566" max="12566" width="6.6640625" style="15" customWidth="1"/>
    <col min="12567" max="12567" width="6.5" style="15" customWidth="1"/>
    <col min="12568" max="12568" width="8.33203125" style="15" customWidth="1"/>
    <col min="12569" max="12569" width="6.6640625" style="15" customWidth="1"/>
    <col min="12570" max="12570" width="4.83203125" style="15" customWidth="1"/>
    <col min="12571" max="12572" width="5" style="15" customWidth="1"/>
    <col min="12573" max="12573" width="9.1640625" style="15"/>
    <col min="12574" max="12574" width="10.5" style="15" customWidth="1"/>
    <col min="12575" max="12575" width="3.83203125" style="15" customWidth="1"/>
    <col min="12576" max="12577" width="9.1640625" style="15"/>
    <col min="12578" max="12578" width="3.6640625" style="15" customWidth="1"/>
    <col min="12579" max="12818" width="9.1640625" style="15"/>
    <col min="12819" max="12819" width="24.83203125" style="15" customWidth="1"/>
    <col min="12820" max="12820" width="13.5" style="15" customWidth="1"/>
    <col min="12821" max="12821" width="9.1640625" style="15"/>
    <col min="12822" max="12822" width="6.6640625" style="15" customWidth="1"/>
    <col min="12823" max="12823" width="6.5" style="15" customWidth="1"/>
    <col min="12824" max="12824" width="8.33203125" style="15" customWidth="1"/>
    <col min="12825" max="12825" width="6.6640625" style="15" customWidth="1"/>
    <col min="12826" max="12826" width="4.83203125" style="15" customWidth="1"/>
    <col min="12827" max="12828" width="5" style="15" customWidth="1"/>
    <col min="12829" max="12829" width="9.1640625" style="15"/>
    <col min="12830" max="12830" width="10.5" style="15" customWidth="1"/>
    <col min="12831" max="12831" width="3.83203125" style="15" customWidth="1"/>
    <col min="12832" max="12833" width="9.1640625" style="15"/>
    <col min="12834" max="12834" width="3.6640625" style="15" customWidth="1"/>
    <col min="12835" max="13074" width="9.1640625" style="15"/>
    <col min="13075" max="13075" width="24.83203125" style="15" customWidth="1"/>
    <col min="13076" max="13076" width="13.5" style="15" customWidth="1"/>
    <col min="13077" max="13077" width="9.1640625" style="15"/>
    <col min="13078" max="13078" width="6.6640625" style="15" customWidth="1"/>
    <col min="13079" max="13079" width="6.5" style="15" customWidth="1"/>
    <col min="13080" max="13080" width="8.33203125" style="15" customWidth="1"/>
    <col min="13081" max="13081" width="6.6640625" style="15" customWidth="1"/>
    <col min="13082" max="13082" width="4.83203125" style="15" customWidth="1"/>
    <col min="13083" max="13084" width="5" style="15" customWidth="1"/>
    <col min="13085" max="13085" width="9.1640625" style="15"/>
    <col min="13086" max="13086" width="10.5" style="15" customWidth="1"/>
    <col min="13087" max="13087" width="3.83203125" style="15" customWidth="1"/>
    <col min="13088" max="13089" width="9.1640625" style="15"/>
    <col min="13090" max="13090" width="3.6640625" style="15" customWidth="1"/>
    <col min="13091" max="13330" width="9.1640625" style="15"/>
    <col min="13331" max="13331" width="24.83203125" style="15" customWidth="1"/>
    <col min="13332" max="13332" width="13.5" style="15" customWidth="1"/>
    <col min="13333" max="13333" width="9.1640625" style="15"/>
    <col min="13334" max="13334" width="6.6640625" style="15" customWidth="1"/>
    <col min="13335" max="13335" width="6.5" style="15" customWidth="1"/>
    <col min="13336" max="13336" width="8.33203125" style="15" customWidth="1"/>
    <col min="13337" max="13337" width="6.6640625" style="15" customWidth="1"/>
    <col min="13338" max="13338" width="4.83203125" style="15" customWidth="1"/>
    <col min="13339" max="13340" width="5" style="15" customWidth="1"/>
    <col min="13341" max="13341" width="9.1640625" style="15"/>
    <col min="13342" max="13342" width="10.5" style="15" customWidth="1"/>
    <col min="13343" max="13343" width="3.83203125" style="15" customWidth="1"/>
    <col min="13344" max="13345" width="9.1640625" style="15"/>
    <col min="13346" max="13346" width="3.6640625" style="15" customWidth="1"/>
    <col min="13347" max="13586" width="9.1640625" style="15"/>
    <col min="13587" max="13587" width="24.83203125" style="15" customWidth="1"/>
    <col min="13588" max="13588" width="13.5" style="15" customWidth="1"/>
    <col min="13589" max="13589" width="9.1640625" style="15"/>
    <col min="13590" max="13590" width="6.6640625" style="15" customWidth="1"/>
    <col min="13591" max="13591" width="6.5" style="15" customWidth="1"/>
    <col min="13592" max="13592" width="8.33203125" style="15" customWidth="1"/>
    <col min="13593" max="13593" width="6.6640625" style="15" customWidth="1"/>
    <col min="13594" max="13594" width="4.83203125" style="15" customWidth="1"/>
    <col min="13595" max="13596" width="5" style="15" customWidth="1"/>
    <col min="13597" max="13597" width="9.1640625" style="15"/>
    <col min="13598" max="13598" width="10.5" style="15" customWidth="1"/>
    <col min="13599" max="13599" width="3.83203125" style="15" customWidth="1"/>
    <col min="13600" max="13601" width="9.1640625" style="15"/>
    <col min="13602" max="13602" width="3.6640625" style="15" customWidth="1"/>
    <col min="13603" max="13842" width="9.1640625" style="15"/>
    <col min="13843" max="13843" width="24.83203125" style="15" customWidth="1"/>
    <col min="13844" max="13844" width="13.5" style="15" customWidth="1"/>
    <col min="13845" max="13845" width="9.1640625" style="15"/>
    <col min="13846" max="13846" width="6.6640625" style="15" customWidth="1"/>
    <col min="13847" max="13847" width="6.5" style="15" customWidth="1"/>
    <col min="13848" max="13848" width="8.33203125" style="15" customWidth="1"/>
    <col min="13849" max="13849" width="6.6640625" style="15" customWidth="1"/>
    <col min="13850" max="13850" width="4.83203125" style="15" customWidth="1"/>
    <col min="13851" max="13852" width="5" style="15" customWidth="1"/>
    <col min="13853" max="13853" width="9.1640625" style="15"/>
    <col min="13854" max="13854" width="10.5" style="15" customWidth="1"/>
    <col min="13855" max="13855" width="3.83203125" style="15" customWidth="1"/>
    <col min="13856" max="13857" width="9.1640625" style="15"/>
    <col min="13858" max="13858" width="3.6640625" style="15" customWidth="1"/>
    <col min="13859" max="14098" width="9.1640625" style="15"/>
    <col min="14099" max="14099" width="24.83203125" style="15" customWidth="1"/>
    <col min="14100" max="14100" width="13.5" style="15" customWidth="1"/>
    <col min="14101" max="14101" width="9.1640625" style="15"/>
    <col min="14102" max="14102" width="6.6640625" style="15" customWidth="1"/>
    <col min="14103" max="14103" width="6.5" style="15" customWidth="1"/>
    <col min="14104" max="14104" width="8.33203125" style="15" customWidth="1"/>
    <col min="14105" max="14105" width="6.6640625" style="15" customWidth="1"/>
    <col min="14106" max="14106" width="4.83203125" style="15" customWidth="1"/>
    <col min="14107" max="14108" width="5" style="15" customWidth="1"/>
    <col min="14109" max="14109" width="9.1640625" style="15"/>
    <col min="14110" max="14110" width="10.5" style="15" customWidth="1"/>
    <col min="14111" max="14111" width="3.83203125" style="15" customWidth="1"/>
    <col min="14112" max="14113" width="9.1640625" style="15"/>
    <col min="14114" max="14114" width="3.6640625" style="15" customWidth="1"/>
    <col min="14115" max="14354" width="9.1640625" style="15"/>
    <col min="14355" max="14355" width="24.83203125" style="15" customWidth="1"/>
    <col min="14356" max="14356" width="13.5" style="15" customWidth="1"/>
    <col min="14357" max="14357" width="9.1640625" style="15"/>
    <col min="14358" max="14358" width="6.6640625" style="15" customWidth="1"/>
    <col min="14359" max="14359" width="6.5" style="15" customWidth="1"/>
    <col min="14360" max="14360" width="8.33203125" style="15" customWidth="1"/>
    <col min="14361" max="14361" width="6.6640625" style="15" customWidth="1"/>
    <col min="14362" max="14362" width="4.83203125" style="15" customWidth="1"/>
    <col min="14363" max="14364" width="5" style="15" customWidth="1"/>
    <col min="14365" max="14365" width="9.1640625" style="15"/>
    <col min="14366" max="14366" width="10.5" style="15" customWidth="1"/>
    <col min="14367" max="14367" width="3.83203125" style="15" customWidth="1"/>
    <col min="14368" max="14369" width="9.1640625" style="15"/>
    <col min="14370" max="14370" width="3.6640625" style="15" customWidth="1"/>
    <col min="14371" max="14610" width="9.1640625" style="15"/>
    <col min="14611" max="14611" width="24.83203125" style="15" customWidth="1"/>
    <col min="14612" max="14612" width="13.5" style="15" customWidth="1"/>
    <col min="14613" max="14613" width="9.1640625" style="15"/>
    <col min="14614" max="14614" width="6.6640625" style="15" customWidth="1"/>
    <col min="14615" max="14615" width="6.5" style="15" customWidth="1"/>
    <col min="14616" max="14616" width="8.33203125" style="15" customWidth="1"/>
    <col min="14617" max="14617" width="6.6640625" style="15" customWidth="1"/>
    <col min="14618" max="14618" width="4.83203125" style="15" customWidth="1"/>
    <col min="14619" max="14620" width="5" style="15" customWidth="1"/>
    <col min="14621" max="14621" width="9.1640625" style="15"/>
    <col min="14622" max="14622" width="10.5" style="15" customWidth="1"/>
    <col min="14623" max="14623" width="3.83203125" style="15" customWidth="1"/>
    <col min="14624" max="14625" width="9.1640625" style="15"/>
    <col min="14626" max="14626" width="3.6640625" style="15" customWidth="1"/>
    <col min="14627" max="14866" width="9.1640625" style="15"/>
    <col min="14867" max="14867" width="24.83203125" style="15" customWidth="1"/>
    <col min="14868" max="14868" width="13.5" style="15" customWidth="1"/>
    <col min="14869" max="14869" width="9.1640625" style="15"/>
    <col min="14870" max="14870" width="6.6640625" style="15" customWidth="1"/>
    <col min="14871" max="14871" width="6.5" style="15" customWidth="1"/>
    <col min="14872" max="14872" width="8.33203125" style="15" customWidth="1"/>
    <col min="14873" max="14873" width="6.6640625" style="15" customWidth="1"/>
    <col min="14874" max="14874" width="4.83203125" style="15" customWidth="1"/>
    <col min="14875" max="14876" width="5" style="15" customWidth="1"/>
    <col min="14877" max="14877" width="9.1640625" style="15"/>
    <col min="14878" max="14878" width="10.5" style="15" customWidth="1"/>
    <col min="14879" max="14879" width="3.83203125" style="15" customWidth="1"/>
    <col min="14880" max="14881" width="9.1640625" style="15"/>
    <col min="14882" max="14882" width="3.6640625" style="15" customWidth="1"/>
    <col min="14883" max="15122" width="9.1640625" style="15"/>
    <col min="15123" max="15123" width="24.83203125" style="15" customWidth="1"/>
    <col min="15124" max="15124" width="13.5" style="15" customWidth="1"/>
    <col min="15125" max="15125" width="9.1640625" style="15"/>
    <col min="15126" max="15126" width="6.6640625" style="15" customWidth="1"/>
    <col min="15127" max="15127" width="6.5" style="15" customWidth="1"/>
    <col min="15128" max="15128" width="8.33203125" style="15" customWidth="1"/>
    <col min="15129" max="15129" width="6.6640625" style="15" customWidth="1"/>
    <col min="15130" max="15130" width="4.83203125" style="15" customWidth="1"/>
    <col min="15131" max="15132" width="5" style="15" customWidth="1"/>
    <col min="15133" max="15133" width="9.1640625" style="15"/>
    <col min="15134" max="15134" width="10.5" style="15" customWidth="1"/>
    <col min="15135" max="15135" width="3.83203125" style="15" customWidth="1"/>
    <col min="15136" max="15137" width="9.1640625" style="15"/>
    <col min="15138" max="15138" width="3.6640625" style="15" customWidth="1"/>
    <col min="15139" max="15378" width="9.1640625" style="15"/>
    <col min="15379" max="15379" width="24.83203125" style="15" customWidth="1"/>
    <col min="15380" max="15380" width="13.5" style="15" customWidth="1"/>
    <col min="15381" max="15381" width="9.1640625" style="15"/>
    <col min="15382" max="15382" width="6.6640625" style="15" customWidth="1"/>
    <col min="15383" max="15383" width="6.5" style="15" customWidth="1"/>
    <col min="15384" max="15384" width="8.33203125" style="15" customWidth="1"/>
    <col min="15385" max="15385" width="6.6640625" style="15" customWidth="1"/>
    <col min="15386" max="15386" width="4.83203125" style="15" customWidth="1"/>
    <col min="15387" max="15388" width="5" style="15" customWidth="1"/>
    <col min="15389" max="15389" width="9.1640625" style="15"/>
    <col min="15390" max="15390" width="10.5" style="15" customWidth="1"/>
    <col min="15391" max="15391" width="3.83203125" style="15" customWidth="1"/>
    <col min="15392" max="15393" width="9.1640625" style="15"/>
    <col min="15394" max="15394" width="3.6640625" style="15" customWidth="1"/>
    <col min="15395" max="15634" width="9.1640625" style="15"/>
    <col min="15635" max="15635" width="24.83203125" style="15" customWidth="1"/>
    <col min="15636" max="15636" width="13.5" style="15" customWidth="1"/>
    <col min="15637" max="15637" width="9.1640625" style="15"/>
    <col min="15638" max="15638" width="6.6640625" style="15" customWidth="1"/>
    <col min="15639" max="15639" width="6.5" style="15" customWidth="1"/>
    <col min="15640" max="15640" width="8.33203125" style="15" customWidth="1"/>
    <col min="15641" max="15641" width="6.6640625" style="15" customWidth="1"/>
    <col min="15642" max="15642" width="4.83203125" style="15" customWidth="1"/>
    <col min="15643" max="15644" width="5" style="15" customWidth="1"/>
    <col min="15645" max="15645" width="9.1640625" style="15"/>
    <col min="15646" max="15646" width="10.5" style="15" customWidth="1"/>
    <col min="15647" max="15647" width="3.83203125" style="15" customWidth="1"/>
    <col min="15648" max="15649" width="9.1640625" style="15"/>
    <col min="15650" max="15650" width="3.6640625" style="15" customWidth="1"/>
    <col min="15651" max="15890" width="9.1640625" style="15"/>
    <col min="15891" max="15891" width="24.83203125" style="15" customWidth="1"/>
    <col min="15892" max="15892" width="13.5" style="15" customWidth="1"/>
    <col min="15893" max="15893" width="9.1640625" style="15"/>
    <col min="15894" max="15894" width="6.6640625" style="15" customWidth="1"/>
    <col min="15895" max="15895" width="6.5" style="15" customWidth="1"/>
    <col min="15896" max="15896" width="8.33203125" style="15" customWidth="1"/>
    <col min="15897" max="15897" width="6.6640625" style="15" customWidth="1"/>
    <col min="15898" max="15898" width="4.83203125" style="15" customWidth="1"/>
    <col min="15899" max="15900" width="5" style="15" customWidth="1"/>
    <col min="15901" max="15901" width="9.1640625" style="15"/>
    <col min="15902" max="15902" width="10.5" style="15" customWidth="1"/>
    <col min="15903" max="15903" width="3.83203125" style="15" customWidth="1"/>
    <col min="15904" max="15905" width="9.1640625" style="15"/>
    <col min="15906" max="15906" width="3.6640625" style="15" customWidth="1"/>
    <col min="15907" max="16146" width="9.1640625" style="15"/>
    <col min="16147" max="16147" width="24.83203125" style="15" customWidth="1"/>
    <col min="16148" max="16148" width="13.5" style="15" customWidth="1"/>
    <col min="16149" max="16149" width="9.1640625" style="15"/>
    <col min="16150" max="16150" width="6.6640625" style="15" customWidth="1"/>
    <col min="16151" max="16151" width="6.5" style="15" customWidth="1"/>
    <col min="16152" max="16152" width="8.33203125" style="15" customWidth="1"/>
    <col min="16153" max="16153" width="6.6640625" style="15" customWidth="1"/>
    <col min="16154" max="16154" width="4.83203125" style="15" customWidth="1"/>
    <col min="16155" max="16156" width="5" style="15" customWidth="1"/>
    <col min="16157" max="16157" width="9.1640625" style="15"/>
    <col min="16158" max="16158" width="10.5" style="15" customWidth="1"/>
    <col min="16159" max="16159" width="3.83203125" style="15" customWidth="1"/>
    <col min="16160" max="16161" width="9.1640625" style="15"/>
    <col min="16162" max="16162" width="3.6640625" style="15" customWidth="1"/>
    <col min="16163" max="16384" width="9.1640625" style="15"/>
  </cols>
  <sheetData>
    <row r="21" spans="1:133">
      <c r="M21" s="18" t="s">
        <v>791</v>
      </c>
    </row>
    <row r="22" spans="1:133">
      <c r="N22" s="6" t="s">
        <v>792</v>
      </c>
    </row>
    <row r="24" spans="1:133">
      <c r="M24" s="18" t="s">
        <v>799</v>
      </c>
    </row>
    <row r="25" spans="1:133">
      <c r="M25" s="18" t="s">
        <v>800</v>
      </c>
    </row>
    <row r="31" spans="1:133" s="1" customFormat="1" ht="160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5</v>
      </c>
      <c r="G31" s="1" t="s">
        <v>11</v>
      </c>
      <c r="H31" s="1" t="s">
        <v>12</v>
      </c>
      <c r="I31" s="1" t="s">
        <v>13</v>
      </c>
      <c r="J31" s="1" t="s">
        <v>14</v>
      </c>
      <c r="K31" s="1" t="s">
        <v>6</v>
      </c>
      <c r="L31" s="1" t="s">
        <v>15</v>
      </c>
      <c r="M31" s="1" t="s">
        <v>16</v>
      </c>
      <c r="N31" s="1" t="s">
        <v>17</v>
      </c>
      <c r="O31" s="1" t="s">
        <v>18</v>
      </c>
      <c r="P31" s="1" t="s">
        <v>7</v>
      </c>
      <c r="Q31" s="1" t="s">
        <v>19</v>
      </c>
      <c r="R31" s="1" t="s">
        <v>8</v>
      </c>
      <c r="S31" s="1" t="s">
        <v>20</v>
      </c>
      <c r="T31" s="1" t="s">
        <v>21</v>
      </c>
      <c r="U31" s="1" t="s">
        <v>9</v>
      </c>
      <c r="V31" s="1" t="s">
        <v>22</v>
      </c>
      <c r="W31" s="1" t="s">
        <v>23</v>
      </c>
      <c r="X31" s="1" t="s">
        <v>24</v>
      </c>
      <c r="Y31" s="1" t="s">
        <v>62</v>
      </c>
      <c r="Z31" s="1" t="s">
        <v>63</v>
      </c>
      <c r="AA31" s="1" t="s">
        <v>614</v>
      </c>
      <c r="AB31" s="1" t="s">
        <v>615</v>
      </c>
      <c r="AC31" s="1" t="s">
        <v>616</v>
      </c>
      <c r="AD31" s="1" t="s">
        <v>702</v>
      </c>
      <c r="AE31" s="1" t="s">
        <v>703</v>
      </c>
      <c r="AF31" s="1" t="s">
        <v>704</v>
      </c>
      <c r="AG31" s="1" t="s">
        <v>705</v>
      </c>
      <c r="AI31" s="1" t="s">
        <v>617</v>
      </c>
      <c r="AJ31" s="1" t="s">
        <v>618</v>
      </c>
      <c r="AK31" s="1" t="s">
        <v>619</v>
      </c>
      <c r="AL31" s="1" t="s">
        <v>620</v>
      </c>
      <c r="AN31" s="1" t="s">
        <v>692</v>
      </c>
      <c r="AO31" s="1" t="s">
        <v>693</v>
      </c>
      <c r="AP31" s="1" t="s">
        <v>694</v>
      </c>
      <c r="AQ31" s="1" t="s">
        <v>695</v>
      </c>
      <c r="AS31" s="1" t="s">
        <v>621</v>
      </c>
      <c r="AT31" s="1" t="s">
        <v>622</v>
      </c>
      <c r="AU31" s="1" t="s">
        <v>623</v>
      </c>
      <c r="AV31" s="1" t="s">
        <v>624</v>
      </c>
      <c r="AX31" s="1" t="s">
        <v>625</v>
      </c>
      <c r="AY31" s="1" t="s">
        <v>626</v>
      </c>
      <c r="AZ31" s="1" t="s">
        <v>627</v>
      </c>
      <c r="BA31" s="1" t="s">
        <v>628</v>
      </c>
      <c r="BC31" s="1" t="s">
        <v>629</v>
      </c>
      <c r="BD31" s="1" t="s">
        <v>630</v>
      </c>
      <c r="BE31" s="1" t="s">
        <v>631</v>
      </c>
      <c r="BF31" s="1" t="s">
        <v>632</v>
      </c>
      <c r="BH31" s="1" t="s">
        <v>717</v>
      </c>
      <c r="BI31" s="1" t="s">
        <v>70</v>
      </c>
      <c r="BJ31" s="1" t="s">
        <v>71</v>
      </c>
      <c r="BK31" s="1" t="s">
        <v>72</v>
      </c>
      <c r="BL31" s="1" t="s">
        <v>67</v>
      </c>
      <c r="BM31" s="1" t="s">
        <v>68</v>
      </c>
      <c r="BN31" s="1" t="s">
        <v>69</v>
      </c>
    </row>
    <row r="32" spans="1:133" s="8" customFormat="1" ht="15.75" customHeight="1">
      <c r="A32">
        <v>43</v>
      </c>
      <c r="B32">
        <v>4</v>
      </c>
      <c r="C32" t="s">
        <v>739</v>
      </c>
      <c r="D32" t="s">
        <v>25</v>
      </c>
      <c r="E32"/>
      <c r="F32"/>
      <c r="G32">
        <v>0.6</v>
      </c>
      <c r="H32">
        <v>0.6</v>
      </c>
      <c r="I32">
        <v>5829</v>
      </c>
      <c r="J32">
        <v>7862</v>
      </c>
      <c r="K32"/>
      <c r="L32">
        <v>3902</v>
      </c>
      <c r="M32">
        <v>4.0730000000000004</v>
      </c>
      <c r="N32">
        <v>5.782</v>
      </c>
      <c r="O32">
        <v>1.71</v>
      </c>
      <c r="P32"/>
      <c r="Q32">
        <v>0.24299999999999999</v>
      </c>
      <c r="R32">
        <v>1</v>
      </c>
      <c r="S32">
        <v>0</v>
      </c>
      <c r="T32">
        <v>0</v>
      </c>
      <c r="U32"/>
      <c r="V32">
        <v>0</v>
      </c>
      <c r="W32"/>
      <c r="X32"/>
      <c r="Y32" s="35">
        <v>44403</v>
      </c>
      <c r="Z32" s="31">
        <v>0.81335648148148154</v>
      </c>
      <c r="AA32"/>
      <c r="AB32" s="8">
        <v>1</v>
      </c>
      <c r="AC32" s="2"/>
      <c r="AD32" s="2">
        <v>4.8586061967364742</v>
      </c>
      <c r="AE32" s="2">
        <v>6.2603676545426366</v>
      </c>
      <c r="AF32" s="2">
        <v>1.4017614578061623</v>
      </c>
      <c r="AG32" s="2">
        <v>0.31755547354934555</v>
      </c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C32" s="6"/>
      <c r="BD32" s="6"/>
      <c r="BE32" s="6"/>
      <c r="BF32" s="6"/>
      <c r="BG32" s="6"/>
      <c r="BH32" s="1"/>
      <c r="BI32" s="1"/>
      <c r="BJ32" s="1"/>
      <c r="BK32" s="1"/>
      <c r="BL32" s="36"/>
      <c r="BM32" s="36"/>
      <c r="BN32" s="37"/>
      <c r="BO32" s="15"/>
      <c r="BP32" s="1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</row>
    <row r="33" spans="1:133" s="8" customFormat="1" ht="15.75" customHeight="1">
      <c r="A33">
        <v>44</v>
      </c>
      <c r="B33">
        <v>4</v>
      </c>
      <c r="C33" t="s">
        <v>739</v>
      </c>
      <c r="D33" t="s">
        <v>25</v>
      </c>
      <c r="E33"/>
      <c r="F33"/>
      <c r="G33">
        <v>0.6</v>
      </c>
      <c r="H33">
        <v>0.6</v>
      </c>
      <c r="I33">
        <v>3765</v>
      </c>
      <c r="J33">
        <v>7852</v>
      </c>
      <c r="K33"/>
      <c r="L33">
        <v>3906</v>
      </c>
      <c r="M33">
        <v>2.7530000000000001</v>
      </c>
      <c r="N33">
        <v>5.7750000000000004</v>
      </c>
      <c r="O33">
        <v>3.0230000000000001</v>
      </c>
      <c r="P33"/>
      <c r="Q33">
        <v>0.24399999999999999</v>
      </c>
      <c r="R33">
        <v>1</v>
      </c>
      <c r="S33">
        <v>0</v>
      </c>
      <c r="T33">
        <v>0</v>
      </c>
      <c r="U33"/>
      <c r="V33">
        <v>0</v>
      </c>
      <c r="W33"/>
      <c r="X33"/>
      <c r="Y33" s="35">
        <v>44403</v>
      </c>
      <c r="Z33" s="31">
        <v>0.81939814814814815</v>
      </c>
      <c r="AA33"/>
      <c r="AB33" s="8">
        <v>1</v>
      </c>
      <c r="AC33" s="2"/>
      <c r="AD33" s="2">
        <v>3.1555396876667143</v>
      </c>
      <c r="AE33" s="2">
        <v>6.2521908127355594</v>
      </c>
      <c r="AF33" s="2">
        <v>3.0966511250688451</v>
      </c>
      <c r="AG33" s="2">
        <v>0.31788093960049357</v>
      </c>
      <c r="AH33" s="6"/>
      <c r="AI33" s="6">
        <v>5.1846562555571447</v>
      </c>
      <c r="AJ33" s="6">
        <v>0.15676855930187314</v>
      </c>
      <c r="AK33" s="6"/>
      <c r="AL33" s="6"/>
      <c r="AM33" s="6"/>
      <c r="AN33" s="6">
        <v>4.2031802122593236</v>
      </c>
      <c r="AO33" s="6">
        <v>0.31338886719162296</v>
      </c>
      <c r="AP33" s="6"/>
      <c r="AQ33" s="6"/>
      <c r="AR33" s="6"/>
      <c r="AS33" s="6">
        <v>3.2217041689615034</v>
      </c>
      <c r="AT33" s="6">
        <v>0.47273526340165639</v>
      </c>
      <c r="AU33" s="6"/>
      <c r="AV33" s="6"/>
      <c r="AW33" s="6"/>
      <c r="AX33" s="6">
        <v>5.9603132001645278</v>
      </c>
      <c r="AY33" s="6">
        <v>0.82245751900324648</v>
      </c>
      <c r="AZ33" s="6"/>
      <c r="BA33" s="6"/>
      <c r="BC33" s="6">
        <v>3.1580150750345481</v>
      </c>
      <c r="BD33" s="6">
        <v>6.262003022904052</v>
      </c>
      <c r="BE33" s="6">
        <v>3.1039879478695034</v>
      </c>
      <c r="BF33" s="6">
        <v>0.3165790753959013</v>
      </c>
      <c r="BG33" s="6"/>
      <c r="BH33" s="1">
        <v>1</v>
      </c>
      <c r="BI33" s="1">
        <v>3</v>
      </c>
      <c r="BJ33" s="1">
        <v>6</v>
      </c>
      <c r="BK33" s="1">
        <v>0.3</v>
      </c>
      <c r="BL33" s="36">
        <f t="shared" ref="BL33" si="0">AVERAGE(I33:I34)/(G33*BI33)</f>
        <v>2093.3333333333335</v>
      </c>
      <c r="BM33" s="36">
        <f t="shared" ref="BM33" si="1">AVERAGE(J33:J34)/(H33*BJ33)</f>
        <v>2184.4444444444448</v>
      </c>
      <c r="BN33" s="37">
        <f t="shared" ref="BN33" si="2">AVERAGE(L33:L34)/(H33*BK33)</f>
        <v>21611.111111111113</v>
      </c>
      <c r="BO33" s="15"/>
      <c r="BP33" s="1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</row>
    <row r="34" spans="1:133" s="8" customFormat="1" ht="15.75" customHeight="1">
      <c r="A34">
        <v>45</v>
      </c>
      <c r="B34">
        <v>4</v>
      </c>
      <c r="C34" t="s">
        <v>739</v>
      </c>
      <c r="D34" t="s">
        <v>25</v>
      </c>
      <c r="E34"/>
      <c r="F34"/>
      <c r="G34">
        <v>0.6</v>
      </c>
      <c r="H34">
        <v>0.6</v>
      </c>
      <c r="I34">
        <v>3771</v>
      </c>
      <c r="J34">
        <v>7876</v>
      </c>
      <c r="K34"/>
      <c r="L34">
        <v>3874</v>
      </c>
      <c r="M34">
        <v>2.7570000000000001</v>
      </c>
      <c r="N34">
        <v>5.7930000000000001</v>
      </c>
      <c r="O34">
        <v>3.036</v>
      </c>
      <c r="P34"/>
      <c r="Q34">
        <v>0.24099999999999999</v>
      </c>
      <c r="R34">
        <v>1</v>
      </c>
      <c r="S34">
        <v>0</v>
      </c>
      <c r="T34">
        <v>0</v>
      </c>
      <c r="U34"/>
      <c r="V34">
        <v>0</v>
      </c>
      <c r="W34"/>
      <c r="X34"/>
      <c r="Y34" s="35">
        <v>44403</v>
      </c>
      <c r="Z34" s="31">
        <v>0.82600694444444445</v>
      </c>
      <c r="AA34"/>
      <c r="AB34" s="8">
        <v>1</v>
      </c>
      <c r="AC34" s="2"/>
      <c r="AD34" s="2">
        <v>3.160490462402382</v>
      </c>
      <c r="AE34" s="2">
        <v>6.2718152330725436</v>
      </c>
      <c r="AF34" s="2">
        <v>3.1113247706701617</v>
      </c>
      <c r="AG34" s="2">
        <v>0.31527721119130903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C34" s="6"/>
      <c r="BD34" s="6"/>
      <c r="BE34" s="6"/>
      <c r="BF34" s="6"/>
      <c r="BG34" s="6"/>
      <c r="BH34" s="1"/>
      <c r="BI34" s="1"/>
      <c r="BJ34" s="1"/>
      <c r="BK34" s="1"/>
      <c r="BL34" s="36"/>
      <c r="BM34" s="36"/>
      <c r="BN34" s="37"/>
      <c r="BO34" s="15"/>
      <c r="BP34" s="1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</row>
    <row r="35" spans="1:133" s="8" customFormat="1" ht="15.75" customHeight="1">
      <c r="A35">
        <v>67</v>
      </c>
      <c r="B35">
        <v>4</v>
      </c>
      <c r="C35" t="s">
        <v>739</v>
      </c>
      <c r="D35" t="s">
        <v>25</v>
      </c>
      <c r="E35"/>
      <c r="F35"/>
      <c r="G35">
        <v>0.6</v>
      </c>
      <c r="H35">
        <v>0.6</v>
      </c>
      <c r="I35">
        <v>5971</v>
      </c>
      <c r="J35">
        <v>7440</v>
      </c>
      <c r="K35"/>
      <c r="L35">
        <v>3823</v>
      </c>
      <c r="M35">
        <v>4.1630000000000003</v>
      </c>
      <c r="N35">
        <v>5.4850000000000003</v>
      </c>
      <c r="O35">
        <v>1.3220000000000001</v>
      </c>
      <c r="P35"/>
      <c r="Q35">
        <v>0.23699999999999999</v>
      </c>
      <c r="R35">
        <v>1</v>
      </c>
      <c r="S35">
        <v>0</v>
      </c>
      <c r="T35">
        <v>0</v>
      </c>
      <c r="U35"/>
      <c r="V35">
        <v>0</v>
      </c>
      <c r="W35"/>
      <c r="X35"/>
      <c r="Y35" s="35">
        <v>44410</v>
      </c>
      <c r="Z35" s="31">
        <v>0.9929513888888889</v>
      </c>
      <c r="AA35"/>
      <c r="AB35" s="8">
        <v>1</v>
      </c>
      <c r="AC35" s="2"/>
      <c r="AD35" s="2">
        <v>4.6761819986691222</v>
      </c>
      <c r="AE35" s="2">
        <v>5.7370427414279854</v>
      </c>
      <c r="AF35" s="2">
        <v>1.0608607427588632</v>
      </c>
      <c r="AG35" s="2">
        <v>0.29844801811065402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C35" s="6"/>
      <c r="BD35" s="6"/>
      <c r="BE35" s="6"/>
      <c r="BF35" s="6"/>
      <c r="BG35" s="6"/>
      <c r="BH35" s="1"/>
      <c r="BI35" s="1"/>
      <c r="BJ35" s="1"/>
      <c r="BK35" s="1"/>
      <c r="BL35" s="36"/>
      <c r="BM35" s="36"/>
      <c r="BN35" s="37"/>
      <c r="BO35" s="15"/>
      <c r="BP35" s="1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</row>
    <row r="36" spans="1:133" s="8" customFormat="1" ht="15.75" customHeight="1">
      <c r="A36">
        <v>68</v>
      </c>
      <c r="B36">
        <v>4</v>
      </c>
      <c r="C36" t="s">
        <v>739</v>
      </c>
      <c r="D36" t="s">
        <v>25</v>
      </c>
      <c r="E36"/>
      <c r="F36"/>
      <c r="G36">
        <v>0.6</v>
      </c>
      <c r="H36">
        <v>0.6</v>
      </c>
      <c r="I36">
        <v>3971</v>
      </c>
      <c r="J36">
        <v>7607</v>
      </c>
      <c r="K36"/>
      <c r="L36">
        <v>3834</v>
      </c>
      <c r="M36">
        <v>2.8839999999999999</v>
      </c>
      <c r="N36">
        <v>5.6020000000000003</v>
      </c>
      <c r="O36">
        <v>2.718</v>
      </c>
      <c r="P36"/>
      <c r="Q36">
        <v>0.23799999999999999</v>
      </c>
      <c r="R36">
        <v>1</v>
      </c>
      <c r="S36">
        <v>0</v>
      </c>
      <c r="T36">
        <v>0</v>
      </c>
      <c r="U36"/>
      <c r="V36">
        <v>0</v>
      </c>
      <c r="W36"/>
      <c r="X36"/>
      <c r="Y36" s="35">
        <v>44410</v>
      </c>
      <c r="Z36" s="31">
        <v>0.99915509259259261</v>
      </c>
      <c r="AA36"/>
      <c r="AB36" s="8">
        <v>1</v>
      </c>
      <c r="AC36" s="2"/>
      <c r="AD36" s="2">
        <v>3.0554572845460024</v>
      </c>
      <c r="AE36" s="2">
        <v>5.8729046159365064</v>
      </c>
      <c r="AF36" s="2">
        <v>2.817447331390504</v>
      </c>
      <c r="AG36" s="2">
        <v>0.29935254289673058</v>
      </c>
      <c r="AH36" s="6"/>
      <c r="AI36" s="6">
        <v>1.8485761515334136</v>
      </c>
      <c r="AJ36" s="6">
        <v>0.7721015235799219</v>
      </c>
      <c r="AK36" s="6"/>
      <c r="AL36" s="6"/>
      <c r="AM36" s="6"/>
      <c r="AN36" s="6">
        <v>2.1182564010582272</v>
      </c>
      <c r="AO36" s="6">
        <v>0.68108404478828777</v>
      </c>
      <c r="AP36" s="6"/>
      <c r="AQ36" s="6"/>
      <c r="AR36" s="6"/>
      <c r="AS36" s="6">
        <v>6.0850889536498682</v>
      </c>
      <c r="AT36" s="6">
        <v>0.58247089659405504</v>
      </c>
      <c r="AU36" s="6"/>
      <c r="AV36" s="6"/>
      <c r="AW36" s="6"/>
      <c r="AX36" s="6">
        <v>0.21581903442313699</v>
      </c>
      <c r="AY36" s="6">
        <v>0.79979022554850321</v>
      </c>
      <c r="AZ36" s="6"/>
      <c r="BA36" s="6"/>
      <c r="BC36" s="6">
        <v>3.0437070303686098</v>
      </c>
      <c r="BD36" s="6">
        <v>5.8529727840475321</v>
      </c>
      <c r="BE36" s="6">
        <v>2.8092657536789223</v>
      </c>
      <c r="BF36" s="6">
        <v>0.29816021476962962</v>
      </c>
      <c r="BG36" s="6"/>
      <c r="BH36" s="1">
        <v>2</v>
      </c>
      <c r="BI36" s="1">
        <v>3</v>
      </c>
      <c r="BJ36" s="1">
        <v>6</v>
      </c>
      <c r="BK36" s="1">
        <v>0.3</v>
      </c>
      <c r="BL36" s="36">
        <f t="shared" ref="BL36" si="3">AVERAGE(I36:I37)/(G36*BI36)</f>
        <v>2198.0555555555557</v>
      </c>
      <c r="BM36" s="36">
        <f t="shared" ref="BM36" si="4">AVERAGE(J36:J37)/(H36*BJ36)</f>
        <v>2106.25</v>
      </c>
      <c r="BN36" s="37">
        <f t="shared" ref="BN36" si="5">AVERAGE(L36:L37)/(H36*BK36)</f>
        <v>21219.444444444445</v>
      </c>
      <c r="BO36" s="15"/>
      <c r="BP36" s="1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</row>
    <row r="37" spans="1:133" s="8" customFormat="1" ht="15.75" customHeight="1">
      <c r="A37">
        <v>69</v>
      </c>
      <c r="B37">
        <v>4</v>
      </c>
      <c r="C37" t="s">
        <v>739</v>
      </c>
      <c r="D37" t="s">
        <v>25</v>
      </c>
      <c r="E37"/>
      <c r="F37"/>
      <c r="G37">
        <v>0.6</v>
      </c>
      <c r="H37">
        <v>0.6</v>
      </c>
      <c r="I37">
        <v>3942</v>
      </c>
      <c r="J37">
        <v>7558</v>
      </c>
      <c r="K37"/>
      <c r="L37">
        <v>3805</v>
      </c>
      <c r="M37">
        <v>2.8660000000000001</v>
      </c>
      <c r="N37">
        <v>5.5679999999999996</v>
      </c>
      <c r="O37">
        <v>2.702</v>
      </c>
      <c r="P37"/>
      <c r="Q37">
        <v>0.23499999999999999</v>
      </c>
      <c r="R37">
        <v>1</v>
      </c>
      <c r="S37">
        <v>0</v>
      </c>
      <c r="T37">
        <v>0</v>
      </c>
      <c r="U37"/>
      <c r="V37">
        <v>0</v>
      </c>
      <c r="W37"/>
      <c r="X37"/>
      <c r="Y37" s="35">
        <v>44411</v>
      </c>
      <c r="Z37" s="31">
        <v>5.7523148148148143E-3</v>
      </c>
      <c r="AA37"/>
      <c r="AB37" s="8">
        <v>1</v>
      </c>
      <c r="AC37" s="2"/>
      <c r="AD37" s="2">
        <v>3.0319567761912172</v>
      </c>
      <c r="AE37" s="2">
        <v>5.8330409521585578</v>
      </c>
      <c r="AF37" s="2">
        <v>2.8010841759673406</v>
      </c>
      <c r="AG37" s="2">
        <v>0.29696788664252866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C37" s="6"/>
      <c r="BD37" s="6"/>
      <c r="BE37" s="6"/>
      <c r="BF37" s="6"/>
      <c r="BG37" s="6"/>
      <c r="BH37" s="1"/>
      <c r="BI37" s="1"/>
      <c r="BJ37" s="1"/>
      <c r="BK37" s="1"/>
      <c r="BL37" s="36"/>
      <c r="BM37" s="36"/>
      <c r="BN37" s="37"/>
      <c r="BO37" s="15"/>
      <c r="BP37" s="1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</row>
    <row r="38" spans="1:133" s="8" customFormat="1" ht="15.75" customHeight="1">
      <c r="A38">
        <v>112</v>
      </c>
      <c r="B38">
        <v>4</v>
      </c>
      <c r="C38" t="s">
        <v>739</v>
      </c>
      <c r="D38" t="s">
        <v>25</v>
      </c>
      <c r="E38"/>
      <c r="F38"/>
      <c r="G38">
        <v>0.6</v>
      </c>
      <c r="H38">
        <v>0.6</v>
      </c>
      <c r="I38">
        <v>6002</v>
      </c>
      <c r="J38">
        <v>7469</v>
      </c>
      <c r="K38"/>
      <c r="L38">
        <v>3851</v>
      </c>
      <c r="M38">
        <v>4.1829999999999998</v>
      </c>
      <c r="N38">
        <v>5.5049999999999999</v>
      </c>
      <c r="O38">
        <v>1.3220000000000001</v>
      </c>
      <c r="P38"/>
      <c r="Q38">
        <v>0.23899999999999999</v>
      </c>
      <c r="R38">
        <v>1</v>
      </c>
      <c r="S38">
        <v>0</v>
      </c>
      <c r="T38">
        <v>0</v>
      </c>
      <c r="U38"/>
      <c r="V38">
        <v>0</v>
      </c>
      <c r="W38"/>
      <c r="X38"/>
      <c r="Y38" s="35">
        <v>44411</v>
      </c>
      <c r="Z38" s="31">
        <v>0.33600694444444446</v>
      </c>
      <c r="AA38"/>
      <c r="AB38" s="8">
        <v>1</v>
      </c>
      <c r="AC38" s="2"/>
      <c r="AD38" s="2">
        <v>4.7013032317380308</v>
      </c>
      <c r="AE38" s="2">
        <v>5.7606355220312624</v>
      </c>
      <c r="AF38" s="2">
        <v>1.0593322902932316</v>
      </c>
      <c r="AG38" s="2">
        <v>0.300750444838849</v>
      </c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C38" s="6"/>
      <c r="BD38" s="6"/>
      <c r="BE38" s="6"/>
      <c r="BF38" s="6"/>
      <c r="BG38" s="6"/>
      <c r="BH38" s="1"/>
      <c r="BI38" s="1"/>
      <c r="BJ38" s="1"/>
      <c r="BK38" s="1"/>
      <c r="BL38" s="36"/>
      <c r="BM38" s="36"/>
      <c r="BN38" s="37"/>
      <c r="BO38" s="15"/>
      <c r="BP38" s="1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</row>
    <row r="39" spans="1:133" s="8" customFormat="1" ht="15.75" customHeight="1">
      <c r="A39">
        <v>113</v>
      </c>
      <c r="B39">
        <v>4</v>
      </c>
      <c r="C39" t="s">
        <v>739</v>
      </c>
      <c r="D39" t="s">
        <v>25</v>
      </c>
      <c r="E39"/>
      <c r="F39"/>
      <c r="G39">
        <v>0.6</v>
      </c>
      <c r="H39">
        <v>0.6</v>
      </c>
      <c r="I39">
        <v>3942</v>
      </c>
      <c r="J39">
        <v>7541</v>
      </c>
      <c r="K39"/>
      <c r="L39">
        <v>3731</v>
      </c>
      <c r="M39">
        <v>2.8660000000000001</v>
      </c>
      <c r="N39">
        <v>5.556</v>
      </c>
      <c r="O39">
        <v>2.69</v>
      </c>
      <c r="P39"/>
      <c r="Q39">
        <v>0.22900000000000001</v>
      </c>
      <c r="R39">
        <v>1</v>
      </c>
      <c r="S39">
        <v>0</v>
      </c>
      <c r="T39">
        <v>0</v>
      </c>
      <c r="U39"/>
      <c r="V39">
        <v>0</v>
      </c>
      <c r="W39"/>
      <c r="X39"/>
      <c r="Y39" s="35">
        <v>44411</v>
      </c>
      <c r="Z39" s="31">
        <v>0.34212962962962962</v>
      </c>
      <c r="AA39"/>
      <c r="AB39" s="8">
        <v>1</v>
      </c>
      <c r="AC39" s="2"/>
      <c r="AD39" s="2">
        <v>3.0319567761912172</v>
      </c>
      <c r="AE39" s="2">
        <v>5.8192107014600847</v>
      </c>
      <c r="AF39" s="2">
        <v>2.7872539252688675</v>
      </c>
      <c r="AG39" s="2">
        <v>0.29088290171801329</v>
      </c>
      <c r="AH39" s="6"/>
      <c r="AI39" s="6">
        <v>1.0652258730405724</v>
      </c>
      <c r="AJ39" s="6">
        <v>2.6723800405546776E-2</v>
      </c>
      <c r="AK39" s="6"/>
      <c r="AL39" s="6"/>
      <c r="AM39" s="6"/>
      <c r="AN39" s="6">
        <v>3.0131549756652554</v>
      </c>
      <c r="AO39" s="6">
        <v>0.3767575142482314</v>
      </c>
      <c r="AP39" s="6"/>
      <c r="AQ39" s="6"/>
      <c r="AR39" s="6"/>
      <c r="AS39" s="6">
        <v>7.0915358243710829</v>
      </c>
      <c r="AT39" s="6">
        <v>0.75613307114689343</v>
      </c>
      <c r="AU39" s="6"/>
      <c r="AV39" s="6"/>
      <c r="AW39" s="6"/>
      <c r="AX39" s="6">
        <v>3.0390327606622343</v>
      </c>
      <c r="AY39" s="6">
        <v>3.4722696864150642</v>
      </c>
      <c r="AZ39" s="6"/>
      <c r="BA39" s="6"/>
      <c r="BC39" s="6">
        <v>3.0323619573697478</v>
      </c>
      <c r="BD39" s="6">
        <v>5.83019354760299</v>
      </c>
      <c r="BE39" s="6">
        <v>2.7978315902332418</v>
      </c>
      <c r="BF39" s="6">
        <v>0.29602224709344854</v>
      </c>
      <c r="BG39" s="6"/>
      <c r="BH39" s="1">
        <v>3</v>
      </c>
      <c r="BI39" s="1">
        <v>3</v>
      </c>
      <c r="BJ39" s="1">
        <v>6</v>
      </c>
      <c r="BK39" s="1">
        <v>0.3</v>
      </c>
      <c r="BL39" s="36">
        <f t="shared" ref="BL39" si="6">AVERAGE(I39:I40)/(G39*BI39)</f>
        <v>2190.2777777777778</v>
      </c>
      <c r="BM39" s="36">
        <f t="shared" ref="BM39" si="7">AVERAGE(J39:J40)/(H39*BJ39)</f>
        <v>2098.4722222222226</v>
      </c>
      <c r="BN39" s="37">
        <f t="shared" ref="BN39" si="8">AVERAGE(L39:L40)/(H39*BK39)</f>
        <v>21075</v>
      </c>
      <c r="BO39" s="15"/>
      <c r="BP39" s="1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</row>
    <row r="40" spans="1:133" s="8" customFormat="1" ht="15.75" customHeight="1">
      <c r="A40">
        <v>114</v>
      </c>
      <c r="B40">
        <v>4</v>
      </c>
      <c r="C40" t="s">
        <v>739</v>
      </c>
      <c r="D40" t="s">
        <v>25</v>
      </c>
      <c r="E40"/>
      <c r="F40"/>
      <c r="G40">
        <v>0.6</v>
      </c>
      <c r="H40">
        <v>0.6</v>
      </c>
      <c r="I40">
        <v>3943</v>
      </c>
      <c r="J40">
        <v>7568</v>
      </c>
      <c r="K40"/>
      <c r="L40">
        <v>3856</v>
      </c>
      <c r="M40">
        <v>2.8660000000000001</v>
      </c>
      <c r="N40">
        <v>5.5750000000000002</v>
      </c>
      <c r="O40">
        <v>2.7090000000000001</v>
      </c>
      <c r="P40"/>
      <c r="Q40">
        <v>0.23899999999999999</v>
      </c>
      <c r="R40">
        <v>1</v>
      </c>
      <c r="S40">
        <v>0</v>
      </c>
      <c r="T40">
        <v>0</v>
      </c>
      <c r="U40"/>
      <c r="V40">
        <v>0</v>
      </c>
      <c r="W40"/>
      <c r="X40"/>
      <c r="Y40" s="35">
        <v>44411</v>
      </c>
      <c r="Z40" s="31">
        <v>0.34872685185185182</v>
      </c>
      <c r="AA40"/>
      <c r="AB40" s="8">
        <v>1</v>
      </c>
      <c r="AC40" s="2"/>
      <c r="AD40" s="2">
        <v>3.0327671385482784</v>
      </c>
      <c r="AE40" s="2">
        <v>5.8411763937458945</v>
      </c>
      <c r="AF40" s="2">
        <v>2.8084092551976161</v>
      </c>
      <c r="AG40" s="2">
        <v>0.3011615924688838</v>
      </c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C40" s="6"/>
      <c r="BD40" s="6"/>
      <c r="BE40" s="6"/>
      <c r="BF40" s="6"/>
      <c r="BG40" s="6"/>
      <c r="BH40" s="1"/>
      <c r="BI40" s="1"/>
      <c r="BJ40" s="1"/>
      <c r="BK40" s="1"/>
      <c r="BL40" s="36"/>
      <c r="BM40" s="36"/>
      <c r="BN40" s="37"/>
      <c r="BO40" s="15"/>
      <c r="BP40" s="1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</row>
    <row r="41" spans="1:133" s="8" customFormat="1" ht="15.75" customHeight="1">
      <c r="A41">
        <v>67</v>
      </c>
      <c r="B41">
        <v>4</v>
      </c>
      <c r="C41" t="s">
        <v>739</v>
      </c>
      <c r="D41" t="s">
        <v>25</v>
      </c>
      <c r="E41"/>
      <c r="F41"/>
      <c r="G41">
        <v>0.6</v>
      </c>
      <c r="H41">
        <v>0.6</v>
      </c>
      <c r="I41">
        <v>6235</v>
      </c>
      <c r="J41">
        <v>7517</v>
      </c>
      <c r="K41"/>
      <c r="L41">
        <v>3572</v>
      </c>
      <c r="M41">
        <v>4.3319999999999999</v>
      </c>
      <c r="N41">
        <v>5.5389999999999997</v>
      </c>
      <c r="O41">
        <v>1.2070000000000001</v>
      </c>
      <c r="P41"/>
      <c r="Q41">
        <v>0.215</v>
      </c>
      <c r="R41">
        <v>1</v>
      </c>
      <c r="S41">
        <v>0</v>
      </c>
      <c r="T41">
        <v>0</v>
      </c>
      <c r="U41"/>
      <c r="V41">
        <v>0</v>
      </c>
      <c r="W41"/>
      <c r="X41"/>
      <c r="Y41" s="35">
        <v>44413</v>
      </c>
      <c r="Z41" s="31">
        <v>1.7604166666666667E-2</v>
      </c>
      <c r="AA41"/>
      <c r="AB41" s="8">
        <v>1</v>
      </c>
      <c r="AC41" s="2"/>
      <c r="AD41" s="2">
        <v>4.8047438701360452</v>
      </c>
      <c r="AE41" s="2">
        <v>6.0737008843017595</v>
      </c>
      <c r="AF41" s="2">
        <v>1.2689570141657143</v>
      </c>
      <c r="AG41" s="2">
        <v>0.29456650225590436</v>
      </c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C41" s="6"/>
      <c r="BD41" s="6"/>
      <c r="BE41" s="6"/>
      <c r="BF41" s="6"/>
      <c r="BG41" s="6"/>
      <c r="BH41" s="1"/>
      <c r="BI41" s="1"/>
      <c r="BJ41" s="1"/>
      <c r="BK41" s="1"/>
      <c r="BL41" s="36"/>
      <c r="BM41" s="36"/>
      <c r="BN41" s="37"/>
      <c r="BO41" s="15"/>
      <c r="BP41" s="1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</row>
    <row r="42" spans="1:133" s="8" customFormat="1" ht="15.75" customHeight="1">
      <c r="A42">
        <v>68</v>
      </c>
      <c r="B42">
        <v>4</v>
      </c>
      <c r="C42" t="s">
        <v>739</v>
      </c>
      <c r="D42" t="s">
        <v>25</v>
      </c>
      <c r="E42"/>
      <c r="F42"/>
      <c r="G42">
        <v>0.6</v>
      </c>
      <c r="H42">
        <v>0.6</v>
      </c>
      <c r="I42">
        <v>4046</v>
      </c>
      <c r="J42">
        <v>7600</v>
      </c>
      <c r="K42"/>
      <c r="L42">
        <v>3546</v>
      </c>
      <c r="M42">
        <v>2.9329999999999998</v>
      </c>
      <c r="N42">
        <v>5.5979999999999999</v>
      </c>
      <c r="O42">
        <v>2.665</v>
      </c>
      <c r="P42"/>
      <c r="Q42">
        <v>0.21199999999999999</v>
      </c>
      <c r="R42">
        <v>1</v>
      </c>
      <c r="S42">
        <v>0</v>
      </c>
      <c r="T42">
        <v>0</v>
      </c>
      <c r="U42"/>
      <c r="V42">
        <v>0</v>
      </c>
      <c r="W42"/>
      <c r="X42"/>
      <c r="Y42" s="35">
        <v>44413</v>
      </c>
      <c r="Z42" s="31">
        <v>2.3715277777777776E-2</v>
      </c>
      <c r="AA42"/>
      <c r="AB42" s="8">
        <v>1</v>
      </c>
      <c r="AC42" s="2"/>
      <c r="AD42" s="2">
        <v>3.0921647365165872</v>
      </c>
      <c r="AE42" s="2">
        <v>6.1432409263001366</v>
      </c>
      <c r="AF42" s="2">
        <v>3.0510761897835494</v>
      </c>
      <c r="AG42" s="2">
        <v>0.29234895459328386</v>
      </c>
      <c r="AH42" s="6"/>
      <c r="AI42" s="6">
        <v>3.0721578838862396</v>
      </c>
      <c r="AJ42" s="6">
        <v>0.27792717801945344</v>
      </c>
      <c r="AK42" s="6"/>
      <c r="AL42" s="6"/>
      <c r="AM42" s="6"/>
      <c r="AN42" s="6">
        <v>2.3873487716689437</v>
      </c>
      <c r="AO42" s="6">
        <v>0.53048176333915753</v>
      </c>
      <c r="AP42" s="6"/>
      <c r="AQ42" s="6"/>
      <c r="AR42" s="6"/>
      <c r="AS42" s="6">
        <v>1.702539659451648</v>
      </c>
      <c r="AT42" s="6">
        <v>0.78578662464949667</v>
      </c>
      <c r="AU42" s="6"/>
      <c r="AV42" s="6"/>
      <c r="AW42" s="6"/>
      <c r="AX42" s="6">
        <v>2.5503484689053764</v>
      </c>
      <c r="AY42" s="6">
        <v>0.63977794376807118</v>
      </c>
      <c r="AZ42" s="6"/>
      <c r="BA42" s="6"/>
      <c r="BC42" s="6">
        <v>3.0964676991638722</v>
      </c>
      <c r="BD42" s="6">
        <v>6.1595786470105987</v>
      </c>
      <c r="BE42" s="6">
        <v>3.0631109478467264</v>
      </c>
      <c r="BF42" s="6">
        <v>0.29328714783516174</v>
      </c>
      <c r="BG42" s="6"/>
      <c r="BH42" s="1">
        <v>4</v>
      </c>
      <c r="BI42" s="1">
        <v>3</v>
      </c>
      <c r="BJ42" s="1">
        <v>6</v>
      </c>
      <c r="BK42" s="1">
        <v>0.3</v>
      </c>
      <c r="BL42" s="36">
        <f t="shared" ref="BL42" si="9">AVERAGE(I42:I43)/(G42*BI42)</f>
        <v>2250.8333333333335</v>
      </c>
      <c r="BM42" s="36">
        <f t="shared" ref="BM42" si="10">AVERAGE(J42:J43)/(H42*BJ42)</f>
        <v>2116.5277777777778</v>
      </c>
      <c r="BN42" s="37">
        <f t="shared" ref="BN42" si="11">AVERAGE(L42:L43)/(H42*BK42)</f>
        <v>19761.111111111113</v>
      </c>
      <c r="BO42" s="15"/>
      <c r="BP42" s="1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</row>
    <row r="43" spans="1:133" s="8" customFormat="1" ht="15.75" customHeight="1">
      <c r="A43">
        <v>69</v>
      </c>
      <c r="B43">
        <v>4</v>
      </c>
      <c r="C43" t="s">
        <v>739</v>
      </c>
      <c r="D43" t="s">
        <v>25</v>
      </c>
      <c r="E43"/>
      <c r="F43"/>
      <c r="G43">
        <v>0.6</v>
      </c>
      <c r="H43">
        <v>0.6</v>
      </c>
      <c r="I43">
        <v>4057</v>
      </c>
      <c r="J43">
        <v>7639</v>
      </c>
      <c r="K43"/>
      <c r="L43">
        <v>3568</v>
      </c>
      <c r="M43">
        <v>2.9390000000000001</v>
      </c>
      <c r="N43">
        <v>5.625</v>
      </c>
      <c r="O43">
        <v>2.6859999999999999</v>
      </c>
      <c r="P43"/>
      <c r="Q43">
        <v>0.214</v>
      </c>
      <c r="R43">
        <v>1</v>
      </c>
      <c r="S43">
        <v>0</v>
      </c>
      <c r="T43">
        <v>0</v>
      </c>
      <c r="U43"/>
      <c r="V43">
        <v>0</v>
      </c>
      <c r="W43"/>
      <c r="X43"/>
      <c r="Y43" s="35">
        <v>44413</v>
      </c>
      <c r="Z43" s="31">
        <v>3.0393518518518518E-2</v>
      </c>
      <c r="AA43"/>
      <c r="AB43" s="8">
        <v>1</v>
      </c>
      <c r="AC43" s="2"/>
      <c r="AD43" s="2">
        <v>3.1007706618111572</v>
      </c>
      <c r="AE43" s="2">
        <v>6.1759163677210607</v>
      </c>
      <c r="AF43" s="2">
        <v>3.0751457059099034</v>
      </c>
      <c r="AG43" s="2">
        <v>0.29422534107703968</v>
      </c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C43" s="6"/>
      <c r="BD43" s="6"/>
      <c r="BE43" s="6"/>
      <c r="BF43" s="6"/>
      <c r="BG43" s="6"/>
      <c r="BH43" s="1"/>
      <c r="BI43" s="1"/>
      <c r="BJ43" s="1"/>
      <c r="BK43" s="1"/>
      <c r="BL43" s="36"/>
      <c r="BM43" s="36"/>
      <c r="BN43" s="37"/>
      <c r="BO43" s="15"/>
      <c r="BP43" s="1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</row>
    <row r="44" spans="1:133" s="8" customFormat="1" ht="15.75" customHeight="1">
      <c r="A44">
        <v>112</v>
      </c>
      <c r="B44">
        <v>4</v>
      </c>
      <c r="C44" t="s">
        <v>739</v>
      </c>
      <c r="D44" t="s">
        <v>25</v>
      </c>
      <c r="E44"/>
      <c r="F44"/>
      <c r="G44">
        <v>0.6</v>
      </c>
      <c r="H44">
        <v>0.6</v>
      </c>
      <c r="I44">
        <v>6275</v>
      </c>
      <c r="J44">
        <v>7471</v>
      </c>
      <c r="K44"/>
      <c r="L44">
        <v>3453</v>
      </c>
      <c r="M44">
        <v>4.3579999999999997</v>
      </c>
      <c r="N44">
        <v>5.5060000000000002</v>
      </c>
      <c r="O44">
        <v>1.149</v>
      </c>
      <c r="P44"/>
      <c r="Q44">
        <v>0.20399999999999999</v>
      </c>
      <c r="R44">
        <v>1</v>
      </c>
      <c r="S44">
        <v>0</v>
      </c>
      <c r="T44">
        <v>0</v>
      </c>
      <c r="U44"/>
      <c r="V44">
        <v>0</v>
      </c>
      <c r="W44"/>
      <c r="X44"/>
      <c r="Y44" s="35">
        <v>44413</v>
      </c>
      <c r="Z44" s="31">
        <v>0.36321759259259262</v>
      </c>
      <c r="AA44"/>
      <c r="AB44" s="8">
        <v>1</v>
      </c>
      <c r="AC44" s="2"/>
      <c r="AD44" s="2">
        <v>4.8360381439344824</v>
      </c>
      <c r="AE44" s="2">
        <v>6.0351606200616956</v>
      </c>
      <c r="AF44" s="2">
        <v>1.1991224761272132</v>
      </c>
      <c r="AG44" s="2">
        <v>0.28441695718467969</v>
      </c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C44" s="6"/>
      <c r="BD44" s="6"/>
      <c r="BE44" s="6"/>
      <c r="BF44" s="6"/>
      <c r="BG44" s="6"/>
      <c r="BH44" s="1"/>
      <c r="BI44" s="1"/>
      <c r="BJ44" s="1"/>
      <c r="BK44" s="1"/>
      <c r="BL44" s="36"/>
      <c r="BM44" s="36"/>
      <c r="BN44" s="37"/>
      <c r="BO44" s="15"/>
      <c r="BP44" s="1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</row>
    <row r="45" spans="1:133" s="8" customFormat="1" ht="15.75" customHeight="1">
      <c r="A45">
        <v>113</v>
      </c>
      <c r="B45">
        <v>4</v>
      </c>
      <c r="C45" t="s">
        <v>739</v>
      </c>
      <c r="D45" t="s">
        <v>25</v>
      </c>
      <c r="E45"/>
      <c r="F45"/>
      <c r="G45">
        <v>0.6</v>
      </c>
      <c r="H45">
        <v>0.6</v>
      </c>
      <c r="I45">
        <v>4115</v>
      </c>
      <c r="J45">
        <v>7535</v>
      </c>
      <c r="K45"/>
      <c r="L45">
        <v>3418</v>
      </c>
      <c r="M45">
        <v>2.9769999999999999</v>
      </c>
      <c r="N45">
        <v>5.5510000000000002</v>
      </c>
      <c r="O45">
        <v>2.5750000000000002</v>
      </c>
      <c r="P45"/>
      <c r="Q45">
        <v>0.20100000000000001</v>
      </c>
      <c r="R45">
        <v>1</v>
      </c>
      <c r="S45">
        <v>0</v>
      </c>
      <c r="T45">
        <v>0</v>
      </c>
      <c r="U45"/>
      <c r="V45">
        <v>0</v>
      </c>
      <c r="W45"/>
      <c r="X45"/>
      <c r="Y45" s="35">
        <v>44413</v>
      </c>
      <c r="Z45" s="31">
        <v>0.36950231481481483</v>
      </c>
      <c r="AA45"/>
      <c r="AB45" s="8">
        <v>1</v>
      </c>
      <c r="AC45" s="2"/>
      <c r="AD45" s="2">
        <v>3.1461473588188911</v>
      </c>
      <c r="AE45" s="2">
        <v>6.0887818572652632</v>
      </c>
      <c r="AF45" s="2">
        <v>2.9426344984463721</v>
      </c>
      <c r="AG45" s="2">
        <v>0.28143179686961362</v>
      </c>
      <c r="AH45" s="6"/>
      <c r="AI45" s="6">
        <v>4.871578627296369</v>
      </c>
      <c r="AJ45" s="6">
        <v>0.24898096479034321</v>
      </c>
      <c r="AK45" s="6"/>
      <c r="AL45" s="6"/>
      <c r="AM45" s="6"/>
      <c r="AN45" s="6">
        <v>1.4796976210877204</v>
      </c>
      <c r="AO45" s="6">
        <v>0.23365102975827454</v>
      </c>
      <c r="AP45" s="6"/>
      <c r="AQ45" s="6"/>
      <c r="AR45" s="6"/>
      <c r="AS45" s="6">
        <v>1.9121833851209284</v>
      </c>
      <c r="AT45" s="6">
        <v>0.74709516026394585</v>
      </c>
      <c r="AU45" s="6"/>
      <c r="AV45" s="6"/>
      <c r="AW45" s="6"/>
      <c r="AX45" s="6">
        <v>6.1894010434621247</v>
      </c>
      <c r="AY45" s="6">
        <v>2.0694662233217564</v>
      </c>
      <c r="AZ45" s="6"/>
      <c r="BA45" s="6"/>
      <c r="BC45" s="6">
        <v>3.1422355745940864</v>
      </c>
      <c r="BD45" s="6">
        <v>6.0959034278313622</v>
      </c>
      <c r="BE45" s="6">
        <v>2.9536678532372758</v>
      </c>
      <c r="BF45" s="6">
        <v>0.28437431203732161</v>
      </c>
      <c r="BG45" s="6"/>
      <c r="BH45" s="1">
        <v>5</v>
      </c>
      <c r="BI45" s="1">
        <v>3</v>
      </c>
      <c r="BJ45" s="1">
        <v>6</v>
      </c>
      <c r="BK45" s="1">
        <v>0.3</v>
      </c>
      <c r="BL45" s="36">
        <f t="shared" ref="BL45" si="12">AVERAGE(I45:I46)/(G45*BI45)</f>
        <v>2283.3333333333335</v>
      </c>
      <c r="BM45" s="36">
        <f t="shared" ref="BM45" si="13">AVERAGE(J45:J46)/(H45*BJ45)</f>
        <v>2095.416666666667</v>
      </c>
      <c r="BN45" s="37">
        <f t="shared" ref="BN45" si="14">AVERAGE(L45:L46)/(H45*BK45)</f>
        <v>19180.555555555555</v>
      </c>
      <c r="BO45" s="15"/>
      <c r="BP45" s="1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</row>
    <row r="46" spans="1:133" s="8" customFormat="1" ht="15.75" customHeight="1">
      <c r="A46">
        <v>114</v>
      </c>
      <c r="B46">
        <v>4</v>
      </c>
      <c r="C46" t="s">
        <v>739</v>
      </c>
      <c r="D46" t="s">
        <v>25</v>
      </c>
      <c r="E46"/>
      <c r="F46"/>
      <c r="G46">
        <v>0.6</v>
      </c>
      <c r="H46">
        <v>0.6</v>
      </c>
      <c r="I46">
        <v>4105</v>
      </c>
      <c r="J46">
        <v>7552</v>
      </c>
      <c r="K46"/>
      <c r="L46">
        <v>3487</v>
      </c>
      <c r="M46">
        <v>2.97</v>
      </c>
      <c r="N46">
        <v>5.5640000000000001</v>
      </c>
      <c r="O46">
        <v>2.5939999999999999</v>
      </c>
      <c r="P46"/>
      <c r="Q46">
        <v>0.20699999999999999</v>
      </c>
      <c r="R46">
        <v>1</v>
      </c>
      <c r="S46">
        <v>0</v>
      </c>
      <c r="T46">
        <v>0</v>
      </c>
      <c r="U46"/>
      <c r="V46">
        <v>0</v>
      </c>
      <c r="W46"/>
      <c r="X46"/>
      <c r="Y46" s="35">
        <v>44413</v>
      </c>
      <c r="Z46" s="31">
        <v>0.37612268518518516</v>
      </c>
      <c r="AA46"/>
      <c r="AB46" s="8">
        <v>1</v>
      </c>
      <c r="AC46" s="2"/>
      <c r="AD46" s="2">
        <v>3.1383237903692813</v>
      </c>
      <c r="AE46" s="2">
        <v>6.1030249983974612</v>
      </c>
      <c r="AF46" s="2">
        <v>2.9647012080281798</v>
      </c>
      <c r="AG46" s="2">
        <v>0.2873168272050296</v>
      </c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C46" s="6"/>
      <c r="BD46" s="6"/>
      <c r="BE46" s="6"/>
      <c r="BF46" s="6"/>
      <c r="BG46" s="6"/>
      <c r="BH46" s="1"/>
      <c r="BI46" s="1"/>
      <c r="BJ46" s="1"/>
      <c r="BK46" s="1"/>
      <c r="BL46" s="36"/>
      <c r="BM46" s="36"/>
      <c r="BN46" s="37"/>
      <c r="BO46" s="15"/>
      <c r="BP46" s="1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</row>
    <row r="47" spans="1:133" s="8" customFormat="1" ht="15.75" customHeight="1">
      <c r="A47">
        <v>67</v>
      </c>
      <c r="B47">
        <v>4</v>
      </c>
      <c r="C47" t="s">
        <v>739</v>
      </c>
      <c r="D47" t="s">
        <v>25</v>
      </c>
      <c r="E47"/>
      <c r="F47"/>
      <c r="G47">
        <v>0.6</v>
      </c>
      <c r="H47">
        <v>0.6</v>
      </c>
      <c r="I47">
        <v>6151</v>
      </c>
      <c r="J47">
        <v>7582</v>
      </c>
      <c r="K47"/>
      <c r="L47">
        <v>3701</v>
      </c>
      <c r="M47">
        <v>4.2779999999999996</v>
      </c>
      <c r="N47">
        <v>5.585</v>
      </c>
      <c r="O47">
        <v>1.3069999999999999</v>
      </c>
      <c r="P47"/>
      <c r="Q47">
        <v>0.22600000000000001</v>
      </c>
      <c r="R47">
        <v>1</v>
      </c>
      <c r="S47">
        <v>0</v>
      </c>
      <c r="T47">
        <v>0</v>
      </c>
      <c r="U47"/>
      <c r="V47">
        <v>0</v>
      </c>
      <c r="W47"/>
      <c r="X47"/>
      <c r="Y47" s="35">
        <v>44414</v>
      </c>
      <c r="Z47" s="31">
        <v>7.4444444444444438E-2</v>
      </c>
      <c r="AA47"/>
      <c r="AB47" s="8">
        <v>1</v>
      </c>
      <c r="AC47" s="2"/>
      <c r="AD47" s="2">
        <v>4.7293637981371415</v>
      </c>
      <c r="AE47" s="2">
        <v>6.037054560843548</v>
      </c>
      <c r="AF47" s="2">
        <v>1.3076907627064065</v>
      </c>
      <c r="AG47" s="2">
        <v>0.30157894557664638</v>
      </c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C47" s="6"/>
      <c r="BD47" s="6"/>
      <c r="BE47" s="6"/>
      <c r="BF47" s="6"/>
      <c r="BG47" s="6"/>
      <c r="BH47" s="1"/>
      <c r="BI47" s="1"/>
      <c r="BJ47" s="1"/>
      <c r="BK47" s="1"/>
      <c r="BL47" s="36"/>
      <c r="BM47" s="36"/>
      <c r="BN47" s="37"/>
      <c r="BO47" s="15"/>
      <c r="BP47" s="1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</row>
    <row r="48" spans="1:133" s="8" customFormat="1" ht="15.75" customHeight="1">
      <c r="A48">
        <v>68</v>
      </c>
      <c r="B48">
        <v>4</v>
      </c>
      <c r="C48" t="s">
        <v>739</v>
      </c>
      <c r="D48" t="s">
        <v>25</v>
      </c>
      <c r="E48"/>
      <c r="F48"/>
      <c r="G48">
        <v>0.6</v>
      </c>
      <c r="H48">
        <v>0.6</v>
      </c>
      <c r="I48">
        <v>4116</v>
      </c>
      <c r="J48">
        <v>7610</v>
      </c>
      <c r="K48"/>
      <c r="L48">
        <v>3667</v>
      </c>
      <c r="M48">
        <v>2.9769999999999999</v>
      </c>
      <c r="N48">
        <v>5.6040000000000001</v>
      </c>
      <c r="O48">
        <v>2.6269999999999998</v>
      </c>
      <c r="P48"/>
      <c r="Q48">
        <v>0.223</v>
      </c>
      <c r="R48">
        <v>1</v>
      </c>
      <c r="S48">
        <v>0</v>
      </c>
      <c r="T48">
        <v>0</v>
      </c>
      <c r="U48"/>
      <c r="V48">
        <v>0</v>
      </c>
      <c r="W48"/>
      <c r="X48"/>
      <c r="Y48" s="35">
        <v>44414</v>
      </c>
      <c r="Z48" s="31">
        <v>8.0659722222222216E-2</v>
      </c>
      <c r="AA48"/>
      <c r="AB48" s="8">
        <v>1</v>
      </c>
      <c r="AC48" s="2"/>
      <c r="AD48" s="2">
        <v>3.1417192053573624</v>
      </c>
      <c r="AE48" s="2">
        <v>6.059807426297886</v>
      </c>
      <c r="AF48" s="2">
        <v>2.9180882209405237</v>
      </c>
      <c r="AG48" s="2">
        <v>0.29876063994044638</v>
      </c>
      <c r="AH48" s="6"/>
      <c r="AI48" s="6">
        <v>4.7239735119120789</v>
      </c>
      <c r="AJ48" s="6">
        <v>0.39653321860215923</v>
      </c>
      <c r="AK48" s="6"/>
      <c r="AL48" s="6"/>
      <c r="AM48" s="6"/>
      <c r="AN48" s="6">
        <v>0.99679043829810077</v>
      </c>
      <c r="AO48" s="6">
        <v>0.58829150824243814</v>
      </c>
      <c r="AP48" s="6"/>
      <c r="AQ48" s="6"/>
      <c r="AR48" s="6"/>
      <c r="AS48" s="6">
        <v>2.7303926353158778</v>
      </c>
      <c r="AT48" s="6">
        <v>0.79433395749456359</v>
      </c>
      <c r="AU48" s="6"/>
      <c r="AV48" s="6"/>
      <c r="AW48" s="6"/>
      <c r="AX48" s="6">
        <v>0.41312001985120234</v>
      </c>
      <c r="AY48" s="6">
        <v>0.66367199330658722</v>
      </c>
      <c r="AZ48" s="6"/>
      <c r="BA48" s="6"/>
      <c r="BC48" s="6">
        <v>3.1479605600218532</v>
      </c>
      <c r="BD48" s="6">
        <v>6.0776846777262943</v>
      </c>
      <c r="BE48" s="6">
        <v>2.9297241177044411</v>
      </c>
      <c r="BF48" s="6">
        <v>0.2997553360473405</v>
      </c>
      <c r="BG48" s="6"/>
      <c r="BH48" s="1">
        <v>6</v>
      </c>
      <c r="BI48" s="1">
        <v>3</v>
      </c>
      <c r="BJ48" s="1">
        <v>6</v>
      </c>
      <c r="BK48" s="1">
        <v>0.3</v>
      </c>
      <c r="BL48" s="36">
        <f t="shared" ref="BL48" si="15">AVERAGE(I48:I49)/(G48*BI48)</f>
        <v>2291.1111111111113</v>
      </c>
      <c r="BM48" s="36">
        <f t="shared" ref="BM48" si="16">AVERAGE(J48:J49)/(H48*BJ48)</f>
        <v>2120</v>
      </c>
      <c r="BN48" s="37">
        <f t="shared" ref="BN48" si="17">AVERAGE(L48:L49)/(H48*BK48)</f>
        <v>20438.888888888891</v>
      </c>
      <c r="BO48" s="15"/>
      <c r="BP48" s="1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</row>
    <row r="49" spans="1:133" s="8" customFormat="1" ht="15.75" customHeight="1">
      <c r="A49">
        <v>69</v>
      </c>
      <c r="B49">
        <v>4</v>
      </c>
      <c r="C49" t="s">
        <v>739</v>
      </c>
      <c r="D49" t="s">
        <v>25</v>
      </c>
      <c r="E49"/>
      <c r="F49"/>
      <c r="G49">
        <v>0.6</v>
      </c>
      <c r="H49">
        <v>0.6</v>
      </c>
      <c r="I49">
        <v>4132</v>
      </c>
      <c r="J49">
        <v>7654</v>
      </c>
      <c r="K49"/>
      <c r="L49">
        <v>3691</v>
      </c>
      <c r="M49">
        <v>2.988</v>
      </c>
      <c r="N49">
        <v>5.6360000000000001</v>
      </c>
      <c r="O49">
        <v>2.6480000000000001</v>
      </c>
      <c r="P49"/>
      <c r="Q49">
        <v>0.22500000000000001</v>
      </c>
      <c r="R49">
        <v>1</v>
      </c>
      <c r="S49">
        <v>0</v>
      </c>
      <c r="T49">
        <v>0</v>
      </c>
      <c r="U49"/>
      <c r="V49">
        <v>0</v>
      </c>
      <c r="W49"/>
      <c r="X49"/>
      <c r="Y49" s="35">
        <v>44414</v>
      </c>
      <c r="Z49" s="31">
        <v>8.7303240740740737E-2</v>
      </c>
      <c r="AA49"/>
      <c r="AB49" s="8">
        <v>1</v>
      </c>
      <c r="AC49" s="2"/>
      <c r="AD49" s="2">
        <v>3.1542019146863436</v>
      </c>
      <c r="AE49" s="2">
        <v>6.0955619291547016</v>
      </c>
      <c r="AF49" s="2">
        <v>2.941360014468358</v>
      </c>
      <c r="AG49" s="2">
        <v>0.30075003215423463</v>
      </c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C49" s="6"/>
      <c r="BD49" s="6"/>
      <c r="BE49" s="6"/>
      <c r="BF49" s="6"/>
      <c r="BG49" s="6"/>
      <c r="BH49" s="1"/>
      <c r="BI49" s="1"/>
      <c r="BJ49" s="1"/>
      <c r="BK49" s="1"/>
      <c r="BL49" s="36"/>
      <c r="BM49" s="36"/>
      <c r="BN49" s="37"/>
      <c r="BO49" s="15"/>
      <c r="BP49" s="1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</row>
    <row r="50" spans="1:133" s="8" customFormat="1" ht="15.75" customHeight="1">
      <c r="A50">
        <v>112</v>
      </c>
      <c r="B50">
        <v>4</v>
      </c>
      <c r="C50" t="s">
        <v>739</v>
      </c>
      <c r="D50" t="s">
        <v>25</v>
      </c>
      <c r="E50"/>
      <c r="F50"/>
      <c r="G50">
        <v>0.6</v>
      </c>
      <c r="H50">
        <v>0.6</v>
      </c>
      <c r="I50">
        <v>6279</v>
      </c>
      <c r="J50">
        <v>7470</v>
      </c>
      <c r="K50"/>
      <c r="L50">
        <v>3634</v>
      </c>
      <c r="M50">
        <v>4.3600000000000003</v>
      </c>
      <c r="N50">
        <v>5.5060000000000002</v>
      </c>
      <c r="O50">
        <v>1.145</v>
      </c>
      <c r="P50"/>
      <c r="Q50">
        <v>0.22</v>
      </c>
      <c r="R50">
        <v>1</v>
      </c>
      <c r="S50">
        <v>0</v>
      </c>
      <c r="T50">
        <v>0</v>
      </c>
      <c r="U50"/>
      <c r="V50">
        <v>0</v>
      </c>
      <c r="W50"/>
      <c r="X50"/>
      <c r="Y50" s="35">
        <v>44414</v>
      </c>
      <c r="Z50" s="31">
        <v>0.42089120370370375</v>
      </c>
      <c r="AA50"/>
      <c r="AB50" s="8">
        <v>1</v>
      </c>
      <c r="AC50" s="2"/>
      <c r="AD50" s="2">
        <v>4.8292254727689903</v>
      </c>
      <c r="AE50" s="2">
        <v>5.9460430990262001</v>
      </c>
      <c r="AF50" s="2">
        <v>1.1168176262572098</v>
      </c>
      <c r="AG50" s="2">
        <v>0.29602522564648759</v>
      </c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C50" s="6"/>
      <c r="BD50" s="6"/>
      <c r="BE50" s="6"/>
      <c r="BF50" s="6"/>
      <c r="BG50" s="6"/>
      <c r="BH50" s="1"/>
      <c r="BI50" s="1"/>
      <c r="BJ50" s="1"/>
      <c r="BK50" s="1"/>
      <c r="BL50" s="36"/>
      <c r="BM50" s="36"/>
      <c r="BN50" s="37"/>
      <c r="BO50" s="15"/>
      <c r="BP50" s="1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</row>
    <row r="51" spans="1:133" s="8" customFormat="1" ht="15.75" customHeight="1">
      <c r="A51">
        <v>113</v>
      </c>
      <c r="B51">
        <v>4</v>
      </c>
      <c r="C51" t="s">
        <v>739</v>
      </c>
      <c r="D51" t="s">
        <v>25</v>
      </c>
      <c r="E51"/>
      <c r="F51"/>
      <c r="G51">
        <v>0.6</v>
      </c>
      <c r="H51">
        <v>0.6</v>
      </c>
      <c r="I51">
        <v>4228</v>
      </c>
      <c r="J51">
        <v>7551</v>
      </c>
      <c r="K51"/>
      <c r="L51">
        <v>3599</v>
      </c>
      <c r="M51">
        <v>3.0489999999999999</v>
      </c>
      <c r="N51">
        <v>5.5629999999999997</v>
      </c>
      <c r="O51">
        <v>2.5139999999999998</v>
      </c>
      <c r="P51"/>
      <c r="Q51">
        <v>0.217</v>
      </c>
      <c r="R51">
        <v>1</v>
      </c>
      <c r="S51">
        <v>0</v>
      </c>
      <c r="T51">
        <v>0</v>
      </c>
      <c r="U51"/>
      <c r="V51">
        <v>0</v>
      </c>
      <c r="W51"/>
      <c r="X51"/>
      <c r="Y51" s="35">
        <v>44414</v>
      </c>
      <c r="Z51" s="31">
        <v>0.42712962962962964</v>
      </c>
      <c r="AA51"/>
      <c r="AB51" s="8">
        <v>1</v>
      </c>
      <c r="AC51" s="2"/>
      <c r="AD51" s="2">
        <v>3.2290981706602295</v>
      </c>
      <c r="AE51" s="2">
        <v>6.0118638883762463</v>
      </c>
      <c r="AF51" s="2">
        <v>2.7827657177160168</v>
      </c>
      <c r="AG51" s="2">
        <v>0.29312402866804638</v>
      </c>
      <c r="AH51" s="6"/>
      <c r="AI51" s="6">
        <v>7.6366056886743179</v>
      </c>
      <c r="AJ51" s="6">
        <v>0.77613936008468942</v>
      </c>
      <c r="AK51" s="6"/>
      <c r="AL51" s="6"/>
      <c r="AM51" s="6"/>
      <c r="AN51" s="6">
        <v>0.19773147293743834</v>
      </c>
      <c r="AO51" s="6">
        <v>1.0487697779954135</v>
      </c>
      <c r="AP51" s="6"/>
      <c r="AQ51" s="6"/>
      <c r="AR51" s="6"/>
      <c r="AS51" s="6">
        <v>7.2411427427994406</v>
      </c>
      <c r="AT51" s="6">
        <v>3.1252309405597241</v>
      </c>
      <c r="AU51" s="6"/>
      <c r="AV51" s="6"/>
      <c r="AW51" s="6"/>
      <c r="AX51" s="6">
        <v>2.2919904439845373</v>
      </c>
      <c r="AY51" s="6">
        <v>2.8274592166099042E-2</v>
      </c>
      <c r="AZ51" s="6"/>
      <c r="BA51" s="6"/>
      <c r="BC51" s="6">
        <v>3.2166154613312488</v>
      </c>
      <c r="BD51" s="6">
        <v>6.0435553795447872</v>
      </c>
      <c r="BE51" s="6">
        <v>2.8269399182135384</v>
      </c>
      <c r="BF51" s="6">
        <v>0.29316547433916695</v>
      </c>
      <c r="BG51" s="6"/>
      <c r="BH51" s="1">
        <v>7</v>
      </c>
      <c r="BI51" s="1">
        <v>3</v>
      </c>
      <c r="BJ51" s="1">
        <v>6</v>
      </c>
      <c r="BK51" s="1">
        <v>0.3</v>
      </c>
      <c r="BL51" s="36">
        <f t="shared" ref="BL51" si="18">AVERAGE(I51:I52)/(G51*BI51)</f>
        <v>2340.0000000000005</v>
      </c>
      <c r="BM51" s="36">
        <f t="shared" ref="BM51" si="19">AVERAGE(J51:J52)/(H51*BJ51)</f>
        <v>2108.3333333333335</v>
      </c>
      <c r="BN51" s="37">
        <f t="shared" ref="BN51" si="20">AVERAGE(L51:L52)/(H51*BK51)</f>
        <v>19997.222222222223</v>
      </c>
      <c r="BO51" s="15"/>
      <c r="BP51" s="1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</row>
    <row r="52" spans="1:133" s="8" customFormat="1" ht="15.75" customHeight="1">
      <c r="A52">
        <v>114</v>
      </c>
      <c r="B52">
        <v>4</v>
      </c>
      <c r="C52" t="s">
        <v>739</v>
      </c>
      <c r="D52" t="s">
        <v>25</v>
      </c>
      <c r="E52"/>
      <c r="F52"/>
      <c r="G52">
        <v>0.6</v>
      </c>
      <c r="H52">
        <v>0.6</v>
      </c>
      <c r="I52">
        <v>4196</v>
      </c>
      <c r="J52">
        <v>7629</v>
      </c>
      <c r="K52"/>
      <c r="L52">
        <v>3600</v>
      </c>
      <c r="M52">
        <v>3.0289999999999999</v>
      </c>
      <c r="N52">
        <v>5.6180000000000003</v>
      </c>
      <c r="O52">
        <v>2.589</v>
      </c>
      <c r="P52"/>
      <c r="Q52">
        <v>0.217</v>
      </c>
      <c r="R52">
        <v>1</v>
      </c>
      <c r="S52">
        <v>0</v>
      </c>
      <c r="T52">
        <v>0</v>
      </c>
      <c r="U52"/>
      <c r="V52">
        <v>0</v>
      </c>
      <c r="W52"/>
      <c r="X52"/>
      <c r="Y52" s="35">
        <v>44414</v>
      </c>
      <c r="Z52" s="31">
        <v>0.43391203703703707</v>
      </c>
      <c r="AA52"/>
      <c r="AB52" s="8">
        <v>1</v>
      </c>
      <c r="AC52" s="2"/>
      <c r="AD52" s="2">
        <v>3.204132752002268</v>
      </c>
      <c r="AE52" s="2">
        <v>6.075246870713328</v>
      </c>
      <c r="AF52" s="2">
        <v>2.87111411871106</v>
      </c>
      <c r="AG52" s="2">
        <v>0.29320692001028759</v>
      </c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C52" s="6"/>
      <c r="BD52" s="6"/>
      <c r="BE52" s="6"/>
      <c r="BF52" s="6"/>
      <c r="BG52" s="6"/>
      <c r="BH52" s="1"/>
      <c r="BI52" s="1"/>
      <c r="BJ52" s="1"/>
      <c r="BK52" s="1"/>
      <c r="BL52" s="36"/>
      <c r="BM52" s="36"/>
      <c r="BN52" s="37"/>
      <c r="BO52" s="15"/>
      <c r="BP52" s="1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</row>
    <row r="53" spans="1:133" s="8" customFormat="1" ht="15.75" customHeight="1">
      <c r="A53">
        <v>10</v>
      </c>
      <c r="B53">
        <v>5</v>
      </c>
      <c r="C53" t="s">
        <v>739</v>
      </c>
      <c r="D53" t="s">
        <v>25</v>
      </c>
      <c r="E53"/>
      <c r="F53"/>
      <c r="G53">
        <v>0.6</v>
      </c>
      <c r="H53">
        <v>0.6</v>
      </c>
      <c r="I53">
        <v>4712</v>
      </c>
      <c r="J53">
        <v>9625</v>
      </c>
      <c r="K53"/>
      <c r="L53">
        <v>3964</v>
      </c>
      <c r="M53">
        <v>3.3580000000000001</v>
      </c>
      <c r="N53">
        <v>7.0270000000000001</v>
      </c>
      <c r="O53">
        <v>3.669</v>
      </c>
      <c r="P53"/>
      <c r="Q53">
        <v>0.249</v>
      </c>
      <c r="R53">
        <v>1</v>
      </c>
      <c r="S53">
        <v>0</v>
      </c>
      <c r="T53">
        <v>0</v>
      </c>
      <c r="U53"/>
      <c r="V53">
        <v>0</v>
      </c>
      <c r="W53"/>
      <c r="X53"/>
      <c r="Y53" s="35">
        <v>44469</v>
      </c>
      <c r="Z53" s="31">
        <v>0.72906249999999995</v>
      </c>
      <c r="AA53"/>
      <c r="AB53" s="8">
        <v>1</v>
      </c>
      <c r="AC53" s="2"/>
      <c r="AD53" s="2">
        <v>3.0664954907866537</v>
      </c>
      <c r="AE53" s="2">
        <v>6.5418679367388135</v>
      </c>
      <c r="AF53" s="2">
        <v>3.4753724459521598</v>
      </c>
      <c r="AG53" s="2">
        <v>0.32569958277326699</v>
      </c>
      <c r="AH53" s="6"/>
      <c r="AI53" s="6">
        <v>2.2165163595551243</v>
      </c>
      <c r="AJ53" s="6"/>
      <c r="AK53" s="6"/>
      <c r="AL53" s="6"/>
      <c r="AM53" s="6"/>
      <c r="AN53" s="6">
        <v>9.0311322789802251</v>
      </c>
      <c r="AO53" s="6"/>
      <c r="AP53" s="6"/>
      <c r="AQ53" s="6"/>
      <c r="AR53" s="6"/>
      <c r="AS53" s="6">
        <v>15.845748198405326</v>
      </c>
      <c r="AT53" s="6"/>
      <c r="AU53" s="6"/>
      <c r="AV53" s="6"/>
      <c r="AW53" s="6"/>
      <c r="AX53" s="6">
        <v>8.5665275910890024</v>
      </c>
      <c r="AY53" s="6"/>
      <c r="AZ53" s="6"/>
      <c r="BA53" s="6"/>
      <c r="BC53" s="6"/>
      <c r="BD53" s="6"/>
      <c r="BE53" s="6"/>
      <c r="BF53" s="6"/>
      <c r="BG53" s="6"/>
      <c r="BH53" s="1"/>
      <c r="BI53" s="1"/>
      <c r="BJ53" s="1"/>
      <c r="BK53" s="1"/>
      <c r="BL53" s="36"/>
      <c r="BM53" s="36"/>
      <c r="BN53" s="37"/>
      <c r="BO53" s="15"/>
      <c r="BP53" s="1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</row>
    <row r="54" spans="1:133" s="8" customFormat="1" ht="15.75" customHeight="1">
      <c r="A54">
        <v>11</v>
      </c>
      <c r="B54">
        <v>5</v>
      </c>
      <c r="C54" t="s">
        <v>739</v>
      </c>
      <c r="D54" t="s">
        <v>25</v>
      </c>
      <c r="E54"/>
      <c r="F54"/>
      <c r="G54">
        <v>0.6</v>
      </c>
      <c r="H54">
        <v>0.6</v>
      </c>
      <c r="I54">
        <v>4759</v>
      </c>
      <c r="J54">
        <v>9672</v>
      </c>
      <c r="K54"/>
      <c r="L54">
        <v>4156</v>
      </c>
      <c r="M54">
        <v>3.3879999999999999</v>
      </c>
      <c r="N54">
        <v>7.0609999999999999</v>
      </c>
      <c r="O54">
        <v>3.6720000000000002</v>
      </c>
      <c r="P54"/>
      <c r="Q54">
        <v>0.26600000000000001</v>
      </c>
      <c r="R54">
        <v>1</v>
      </c>
      <c r="S54">
        <v>0</v>
      </c>
      <c r="T54">
        <v>0</v>
      </c>
      <c r="U54"/>
      <c r="V54">
        <v>0</v>
      </c>
      <c r="W54"/>
      <c r="X54"/>
      <c r="Y54" s="35">
        <v>44469</v>
      </c>
      <c r="Z54" s="31">
        <v>0.73542824074074076</v>
      </c>
      <c r="AA54"/>
      <c r="AB54" s="8">
        <v>1</v>
      </c>
      <c r="AC54" s="2"/>
      <c r="AD54" s="2">
        <v>3.0984271778593344</v>
      </c>
      <c r="AE54" s="2">
        <v>6.5789803879299731</v>
      </c>
      <c r="AF54" s="2">
        <v>3.4805532100706387</v>
      </c>
      <c r="AG54" s="2">
        <v>0.34256648775398429</v>
      </c>
      <c r="AH54" s="6"/>
      <c r="AI54" s="6">
        <v>3.2809059286444806</v>
      </c>
      <c r="AJ54" s="6"/>
      <c r="AK54" s="6"/>
      <c r="AL54" s="6"/>
      <c r="AM54" s="6"/>
      <c r="AN54" s="6">
        <v>9.6496731321662192</v>
      </c>
      <c r="AO54" s="6"/>
      <c r="AP54" s="6"/>
      <c r="AQ54" s="6"/>
      <c r="AR54" s="6"/>
      <c r="AS54" s="6">
        <v>16.018440335687956</v>
      </c>
      <c r="AT54" s="6"/>
      <c r="AU54" s="6"/>
      <c r="AV54" s="6"/>
      <c r="AW54" s="6"/>
      <c r="AX54" s="6">
        <v>14.188829251328102</v>
      </c>
      <c r="AY54" s="6"/>
      <c r="AZ54" s="6"/>
      <c r="BA54" s="6"/>
      <c r="BC54" s="6">
        <v>3.0590221172164522</v>
      </c>
      <c r="BD54" s="6">
        <v>6.7049258339935882</v>
      </c>
      <c r="BE54" s="6">
        <v>3.645903716777136</v>
      </c>
      <c r="BF54" s="6">
        <v>0.34335712392495543</v>
      </c>
      <c r="BG54" s="6"/>
      <c r="BH54" s="1">
        <v>8</v>
      </c>
      <c r="BI54" s="1">
        <v>3</v>
      </c>
      <c r="BJ54" s="1">
        <v>6</v>
      </c>
      <c r="BK54" s="1">
        <v>0.3</v>
      </c>
      <c r="BL54" s="36">
        <f t="shared" ref="BL54" si="21">AVERAGE(I54:I55)/(G54*BI54)</f>
        <v>2611.666666666667</v>
      </c>
      <c r="BM54" s="36">
        <f t="shared" ref="BM54" si="22">AVERAGE(J54:J55)/(H54*BJ54)</f>
        <v>2730.9722222222226</v>
      </c>
      <c r="BN54" s="37">
        <f t="shared" ref="BN54" si="23">AVERAGE(L54:L55)/(H54*BK54)</f>
        <v>23138.888888888891</v>
      </c>
      <c r="BO54" s="15"/>
      <c r="BP54" s="1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</row>
    <row r="55" spans="1:133" s="8" customFormat="1" ht="15.75" customHeight="1">
      <c r="A55">
        <v>12</v>
      </c>
      <c r="B55">
        <v>5</v>
      </c>
      <c r="C55" t="s">
        <v>739</v>
      </c>
      <c r="D55" t="s">
        <v>25</v>
      </c>
      <c r="E55"/>
      <c r="F55"/>
      <c r="G55">
        <v>0.6</v>
      </c>
      <c r="H55">
        <v>0.6</v>
      </c>
      <c r="I55">
        <v>4643</v>
      </c>
      <c r="J55">
        <v>9991</v>
      </c>
      <c r="K55"/>
      <c r="L55">
        <v>4174</v>
      </c>
      <c r="M55">
        <v>3.3140000000000001</v>
      </c>
      <c r="N55">
        <v>7.2859999999999996</v>
      </c>
      <c r="O55">
        <v>3.9710000000000001</v>
      </c>
      <c r="P55"/>
      <c r="Q55">
        <v>0.26700000000000002</v>
      </c>
      <c r="R55">
        <v>1</v>
      </c>
      <c r="S55">
        <v>0</v>
      </c>
      <c r="T55">
        <v>0</v>
      </c>
      <c r="U55"/>
      <c r="V55">
        <v>0</v>
      </c>
      <c r="W55"/>
      <c r="X55"/>
      <c r="Y55" s="35">
        <v>44469</v>
      </c>
      <c r="Z55" s="31">
        <v>0.74207175925925928</v>
      </c>
      <c r="AA55"/>
      <c r="AB55" s="8">
        <v>1</v>
      </c>
      <c r="AC55" s="2"/>
      <c r="AD55" s="2">
        <v>3.0196170565735696</v>
      </c>
      <c r="AE55" s="2">
        <v>6.8308712800572025</v>
      </c>
      <c r="AF55" s="2">
        <v>3.8112542234836329</v>
      </c>
      <c r="AG55" s="2">
        <v>0.34414776009592651</v>
      </c>
      <c r="AH55" s="6"/>
      <c r="AI55" s="6">
        <v>0.65390188578565345</v>
      </c>
      <c r="AJ55" s="6"/>
      <c r="AK55" s="6"/>
      <c r="AL55" s="6"/>
      <c r="AM55" s="6"/>
      <c r="AN55" s="6">
        <v>13.847854667620041</v>
      </c>
      <c r="AO55" s="6"/>
      <c r="AP55" s="6"/>
      <c r="AQ55" s="6"/>
      <c r="AR55" s="6"/>
      <c r="AS55" s="6">
        <v>27.041807449454428</v>
      </c>
      <c r="AT55" s="6"/>
      <c r="AU55" s="6"/>
      <c r="AV55" s="6"/>
      <c r="AW55" s="6"/>
      <c r="AX55" s="6">
        <v>14.715920031975509</v>
      </c>
      <c r="AY55" s="6"/>
      <c r="AZ55" s="6"/>
      <c r="BA55" s="6"/>
      <c r="BC55" s="6"/>
      <c r="BD55" s="6"/>
      <c r="BE55" s="6"/>
      <c r="BF55" s="6"/>
      <c r="BG55" s="6"/>
      <c r="BH55" s="1"/>
      <c r="BI55" s="1"/>
      <c r="BJ55" s="1"/>
      <c r="BK55" s="1"/>
      <c r="BL55" s="36"/>
      <c r="BM55" s="36"/>
      <c r="BN55" s="37"/>
      <c r="BO55" s="15"/>
      <c r="BP55" s="1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</row>
    <row r="56" spans="1:133" s="8" customFormat="1" ht="15.75" customHeight="1">
      <c r="A56">
        <v>43</v>
      </c>
      <c r="B56">
        <v>16</v>
      </c>
      <c r="C56" t="s">
        <v>782</v>
      </c>
      <c r="D56" t="s">
        <v>25</v>
      </c>
      <c r="E56"/>
      <c r="F56"/>
      <c r="G56">
        <v>0.6</v>
      </c>
      <c r="H56">
        <v>0.6</v>
      </c>
      <c r="I56">
        <v>6509</v>
      </c>
      <c r="J56">
        <v>8764</v>
      </c>
      <c r="K56"/>
      <c r="L56">
        <v>3481</v>
      </c>
      <c r="M56">
        <v>4.5069999999999997</v>
      </c>
      <c r="N56">
        <v>6.4189999999999996</v>
      </c>
      <c r="O56">
        <v>1.9119999999999999</v>
      </c>
      <c r="P56"/>
      <c r="Q56">
        <v>0.20699999999999999</v>
      </c>
      <c r="R56">
        <v>1</v>
      </c>
      <c r="S56">
        <v>0</v>
      </c>
      <c r="T56">
        <v>0</v>
      </c>
      <c r="U56"/>
      <c r="V56">
        <v>0</v>
      </c>
      <c r="W56"/>
      <c r="X56"/>
      <c r="Y56" s="35">
        <v>44469</v>
      </c>
      <c r="Z56" s="31">
        <v>0.99896990740740732</v>
      </c>
      <c r="AA56"/>
      <c r="AB56" s="8">
        <v>1</v>
      </c>
      <c r="AC56" s="2" t="s">
        <v>779</v>
      </c>
      <c r="AD56" s="2">
        <v>4.287372973118714</v>
      </c>
      <c r="AE56" s="2">
        <v>5.8619994159816216</v>
      </c>
      <c r="AF56" s="2">
        <v>1.5746264428629075</v>
      </c>
      <c r="AG56" s="2">
        <v>0.2832687749311501</v>
      </c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C56" s="6"/>
      <c r="BD56" s="6"/>
      <c r="BE56" s="6"/>
      <c r="BF56" s="6"/>
      <c r="BG56" s="6"/>
      <c r="BH56" s="1"/>
      <c r="BI56" s="1"/>
      <c r="BJ56" s="1"/>
      <c r="BK56" s="1"/>
      <c r="BL56" s="36"/>
      <c r="BM56" s="36"/>
      <c r="BN56" s="37"/>
      <c r="BO56" s="15"/>
      <c r="BP56" s="1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</row>
    <row r="57" spans="1:133" s="8" customFormat="1" ht="15.75" customHeight="1">
      <c r="A57">
        <v>44</v>
      </c>
      <c r="B57">
        <v>16</v>
      </c>
      <c r="C57" t="s">
        <v>782</v>
      </c>
      <c r="D57" t="s">
        <v>25</v>
      </c>
      <c r="E57"/>
      <c r="F57"/>
      <c r="G57">
        <v>0.6</v>
      </c>
      <c r="H57">
        <v>0.6</v>
      </c>
      <c r="I57">
        <v>4885</v>
      </c>
      <c r="J57">
        <v>8537</v>
      </c>
      <c r="K57"/>
      <c r="L57">
        <v>3463</v>
      </c>
      <c r="M57">
        <v>3.4689999999999999</v>
      </c>
      <c r="N57">
        <v>6.2590000000000003</v>
      </c>
      <c r="O57">
        <v>2.79</v>
      </c>
      <c r="P57"/>
      <c r="Q57">
        <v>0.20499999999999999</v>
      </c>
      <c r="R57">
        <v>1</v>
      </c>
      <c r="S57">
        <v>0</v>
      </c>
      <c r="T57">
        <v>0</v>
      </c>
      <c r="U57"/>
      <c r="V57">
        <v>0</v>
      </c>
      <c r="W57"/>
      <c r="X57"/>
      <c r="Y57" s="35">
        <v>44470</v>
      </c>
      <c r="Z57" s="31">
        <v>5.2430555555555555E-3</v>
      </c>
      <c r="AA57"/>
      <c r="AB57" s="8">
        <v>1</v>
      </c>
      <c r="AC57" s="2" t="s">
        <v>779</v>
      </c>
      <c r="AD57" s="2">
        <v>3.1840312751180098</v>
      </c>
      <c r="AE57" s="2">
        <v>5.6827541729945334</v>
      </c>
      <c r="AF57" s="2">
        <v>2.4987228978765237</v>
      </c>
      <c r="AG57" s="2">
        <v>0.28168750258920788</v>
      </c>
      <c r="AH57" s="6"/>
      <c r="AI57" s="6">
        <v>6.1343758372669912</v>
      </c>
      <c r="AJ57" s="6">
        <v>1.613232573232934</v>
      </c>
      <c r="AK57" s="6"/>
      <c r="AL57" s="6"/>
      <c r="AM57" s="6"/>
      <c r="AN57" s="6">
        <v>5.2874304500911089</v>
      </c>
      <c r="AO57" s="6">
        <v>15.260687330702071</v>
      </c>
      <c r="AP57" s="6"/>
      <c r="AQ57" s="6"/>
      <c r="AR57" s="6"/>
      <c r="AS57" s="6">
        <v>16.70923673744921</v>
      </c>
      <c r="AT57" s="6">
        <v>33.064198645346345</v>
      </c>
      <c r="AU57" s="6"/>
      <c r="AV57" s="6"/>
      <c r="AW57" s="6"/>
      <c r="AX57" s="6">
        <v>6.1041658035973692</v>
      </c>
      <c r="AY57" s="6">
        <v>16.980516126447082</v>
      </c>
      <c r="AZ57" s="6"/>
      <c r="BA57" s="6"/>
      <c r="BC57" s="6">
        <v>3.1585538652195946</v>
      </c>
      <c r="BD57" s="6">
        <v>6.1521871992316424</v>
      </c>
      <c r="BE57" s="6">
        <v>2.9936333340120478</v>
      </c>
      <c r="BF57" s="6">
        <v>0.30782242046297553</v>
      </c>
      <c r="BG57" s="6"/>
      <c r="BH57" s="1">
        <v>9</v>
      </c>
      <c r="BI57" s="1">
        <v>3</v>
      </c>
      <c r="BJ57" s="1">
        <v>6</v>
      </c>
      <c r="BK57" s="1">
        <v>0.3</v>
      </c>
      <c r="BL57" s="36">
        <f t="shared" ref="BL57" si="24">AVERAGE(I57:I58)/(G57*BI57)</f>
        <v>2693.0555555555557</v>
      </c>
      <c r="BM57" s="36">
        <f t="shared" ref="BM57" si="25">AVERAGE(J57:J58)/(H57*BJ57)</f>
        <v>2536.5277777777778</v>
      </c>
      <c r="BN57" s="37">
        <f t="shared" ref="BN57" si="26">AVERAGE(L57:L58)/(H57*BK57)</f>
        <v>20891.666666666668</v>
      </c>
      <c r="BO57" s="15"/>
      <c r="BP57" s="1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</row>
    <row r="58" spans="1:133" s="8" customFormat="1" ht="15.75" customHeight="1">
      <c r="A58">
        <v>45</v>
      </c>
      <c r="B58">
        <v>16</v>
      </c>
      <c r="C58" t="s">
        <v>782</v>
      </c>
      <c r="D58" t="s">
        <v>25</v>
      </c>
      <c r="E58"/>
      <c r="F58"/>
      <c r="G58">
        <v>0.6</v>
      </c>
      <c r="H58">
        <v>0.6</v>
      </c>
      <c r="I58">
        <v>4810</v>
      </c>
      <c r="J58">
        <v>9726</v>
      </c>
      <c r="K58"/>
      <c r="L58">
        <v>4058</v>
      </c>
      <c r="M58">
        <v>3.4209999999999998</v>
      </c>
      <c r="N58">
        <v>7.0990000000000002</v>
      </c>
      <c r="O58">
        <v>3.6779999999999999</v>
      </c>
      <c r="P58"/>
      <c r="Q58">
        <v>0.25700000000000001</v>
      </c>
      <c r="R58">
        <v>1</v>
      </c>
      <c r="S58">
        <v>0</v>
      </c>
      <c r="T58">
        <v>0</v>
      </c>
      <c r="U58"/>
      <c r="V58">
        <v>0</v>
      </c>
      <c r="W58"/>
      <c r="X58"/>
      <c r="Y58" s="35">
        <v>44470</v>
      </c>
      <c r="Z58" s="31">
        <v>1.1979166666666666E-2</v>
      </c>
      <c r="AA58"/>
      <c r="AB58" s="8">
        <v>1</v>
      </c>
      <c r="AC58" s="2" t="s">
        <v>779</v>
      </c>
      <c r="AD58" s="2">
        <v>3.1330764553211794</v>
      </c>
      <c r="AE58" s="2">
        <v>6.6216202254687513</v>
      </c>
      <c r="AF58" s="2">
        <v>3.4885437701475719</v>
      </c>
      <c r="AG58" s="2">
        <v>0.33395733833674318</v>
      </c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C58" s="6"/>
      <c r="BD58" s="6"/>
      <c r="BE58" s="6"/>
      <c r="BF58" s="6"/>
      <c r="BG58" s="6"/>
      <c r="BH58" s="1"/>
      <c r="BI58" s="1"/>
      <c r="BJ58" s="1"/>
      <c r="BK58" s="1"/>
      <c r="BL58" s="36"/>
      <c r="BM58" s="36"/>
      <c r="BN58" s="37"/>
      <c r="BO58" s="15"/>
      <c r="BP58" s="1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</row>
    <row r="59" spans="1:133" s="8" customFormat="1" ht="15.75" customHeight="1">
      <c r="A59">
        <v>46</v>
      </c>
      <c r="B59">
        <v>4</v>
      </c>
      <c r="C59" t="s">
        <v>783</v>
      </c>
      <c r="D59" t="s">
        <v>25</v>
      </c>
      <c r="E59"/>
      <c r="F59"/>
      <c r="G59">
        <v>0.6</v>
      </c>
      <c r="H59">
        <v>0.6</v>
      </c>
      <c r="I59">
        <v>4968</v>
      </c>
      <c r="J59">
        <v>8269</v>
      </c>
      <c r="K59"/>
      <c r="L59">
        <v>3323</v>
      </c>
      <c r="M59">
        <v>3.5219999999999998</v>
      </c>
      <c r="N59">
        <v>6.07</v>
      </c>
      <c r="O59">
        <v>2.548</v>
      </c>
      <c r="P59"/>
      <c r="Q59">
        <v>0.193</v>
      </c>
      <c r="R59">
        <v>1</v>
      </c>
      <c r="S59">
        <v>0</v>
      </c>
      <c r="T59">
        <v>0</v>
      </c>
      <c r="U59"/>
      <c r="V59">
        <v>0</v>
      </c>
      <c r="W59"/>
      <c r="X59"/>
      <c r="Y59" s="35">
        <v>44470</v>
      </c>
      <c r="Z59" s="31">
        <v>2.3530092592592592E-2</v>
      </c>
      <c r="AA59"/>
      <c r="AB59" s="8">
        <v>1</v>
      </c>
      <c r="AC59" s="2"/>
      <c r="AD59" s="2">
        <v>3.2404212756931687</v>
      </c>
      <c r="AE59" s="2">
        <v>5.4711342385428168</v>
      </c>
      <c r="AF59" s="2">
        <v>2.230712962849648</v>
      </c>
      <c r="AG59" s="2">
        <v>0.26938871770743489</v>
      </c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C59" s="6"/>
      <c r="BD59" s="6"/>
      <c r="BE59" s="6"/>
      <c r="BF59" s="6"/>
      <c r="BG59" s="6"/>
      <c r="BH59" s="1"/>
      <c r="BI59" s="1"/>
      <c r="BJ59" s="1"/>
      <c r="BK59" s="1"/>
      <c r="BL59" s="36"/>
      <c r="BM59" s="36"/>
      <c r="BN59" s="37"/>
      <c r="BO59" s="15"/>
      <c r="BP59" s="1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</row>
    <row r="60" spans="1:133" s="8" customFormat="1" ht="15.75" customHeight="1">
      <c r="A60">
        <v>47</v>
      </c>
      <c r="B60">
        <v>4</v>
      </c>
      <c r="C60" t="s">
        <v>783</v>
      </c>
      <c r="D60" t="s">
        <v>25</v>
      </c>
      <c r="E60"/>
      <c r="F60"/>
      <c r="G60">
        <v>0.6</v>
      </c>
      <c r="H60">
        <v>0.6</v>
      </c>
      <c r="I60">
        <v>4906</v>
      </c>
      <c r="J60">
        <v>9436</v>
      </c>
      <c r="K60"/>
      <c r="L60">
        <v>3949</v>
      </c>
      <c r="M60">
        <v>3.4820000000000002</v>
      </c>
      <c r="N60">
        <v>6.8940000000000001</v>
      </c>
      <c r="O60">
        <v>3.411</v>
      </c>
      <c r="P60"/>
      <c r="Q60">
        <v>0.248</v>
      </c>
      <c r="R60">
        <v>1</v>
      </c>
      <c r="S60">
        <v>0</v>
      </c>
      <c r="T60">
        <v>0</v>
      </c>
      <c r="U60"/>
      <c r="V60">
        <v>0</v>
      </c>
      <c r="W60"/>
      <c r="X60"/>
      <c r="Y60" s="35">
        <v>44470</v>
      </c>
      <c r="Z60" s="31">
        <v>2.97337962962963E-2</v>
      </c>
      <c r="AA60"/>
      <c r="AB60" s="8">
        <v>1</v>
      </c>
      <c r="AC60" s="2"/>
      <c r="AD60" s="2">
        <v>3.1982986246611218</v>
      </c>
      <c r="AE60" s="2">
        <v>6.3926285053530885</v>
      </c>
      <c r="AF60" s="2">
        <v>3.1943298806919667</v>
      </c>
      <c r="AG60" s="2">
        <v>0.32438185582164847</v>
      </c>
      <c r="AH60" s="6"/>
      <c r="AI60" s="6">
        <v>6.6099541553707271</v>
      </c>
      <c r="AJ60" s="6">
        <v>0.17008427325224909</v>
      </c>
      <c r="AK60" s="6"/>
      <c r="AL60" s="6"/>
      <c r="AM60" s="6"/>
      <c r="AN60" s="6">
        <v>6.5438084225514741</v>
      </c>
      <c r="AO60" s="6">
        <v>11.425570181956587</v>
      </c>
      <c r="AP60" s="6"/>
      <c r="AQ60" s="6"/>
      <c r="AR60" s="6"/>
      <c r="AS60" s="6">
        <v>6.4776626897322229</v>
      </c>
      <c r="AT60" s="6">
        <v>24.038838558512463</v>
      </c>
      <c r="AU60" s="6"/>
      <c r="AV60" s="6"/>
      <c r="AW60" s="6"/>
      <c r="AX60" s="6">
        <v>8.1272852738828263</v>
      </c>
      <c r="AY60" s="6">
        <v>17.301669375404686</v>
      </c>
      <c r="AZ60" s="6"/>
      <c r="BA60" s="6"/>
      <c r="BC60" s="6">
        <v>3.1955810342719575</v>
      </c>
      <c r="BD60" s="6">
        <v>6.0471668586268716</v>
      </c>
      <c r="BE60" s="6">
        <v>2.8515858243549141</v>
      </c>
      <c r="BF60" s="6">
        <v>0.29855440756992513</v>
      </c>
      <c r="BG60" s="6"/>
      <c r="BH60" s="1">
        <v>10</v>
      </c>
      <c r="BI60" s="1">
        <v>3</v>
      </c>
      <c r="BJ60" s="1">
        <v>6</v>
      </c>
      <c r="BK60" s="1">
        <v>0.3</v>
      </c>
      <c r="BL60" s="36">
        <f t="shared" ref="BL60" si="27">AVERAGE(I60:I61)/(G60*BI60)</f>
        <v>2723.3333333333335</v>
      </c>
      <c r="BM60" s="36">
        <f t="shared" ref="BM60" si="28">AVERAGE(J60:J61)/(H60*BJ60)</f>
        <v>2499.5833333333335</v>
      </c>
      <c r="BN60" s="37">
        <f t="shared" ref="BN60" si="29">AVERAGE(L60:L61)/(H60*BK60)</f>
        <v>20305.555555555555</v>
      </c>
      <c r="BO60" s="15"/>
      <c r="BP60" s="1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</row>
    <row r="61" spans="1:133" s="8" customFormat="1" ht="15.75" customHeight="1">
      <c r="A61">
        <v>48</v>
      </c>
      <c r="B61">
        <v>4</v>
      </c>
      <c r="C61" t="s">
        <v>783</v>
      </c>
      <c r="D61" t="s">
        <v>25</v>
      </c>
      <c r="E61"/>
      <c r="F61"/>
      <c r="G61">
        <v>0.6</v>
      </c>
      <c r="H61">
        <v>0.6</v>
      </c>
      <c r="I61">
        <v>4898</v>
      </c>
      <c r="J61">
        <v>8561</v>
      </c>
      <c r="K61"/>
      <c r="L61">
        <v>3361</v>
      </c>
      <c r="M61">
        <v>3.4769999999999999</v>
      </c>
      <c r="N61">
        <v>6.2759999999999998</v>
      </c>
      <c r="O61">
        <v>2.7989999999999999</v>
      </c>
      <c r="P61"/>
      <c r="Q61">
        <v>0.19600000000000001</v>
      </c>
      <c r="R61">
        <v>1</v>
      </c>
      <c r="S61">
        <v>0</v>
      </c>
      <c r="T61">
        <v>0</v>
      </c>
      <c r="U61"/>
      <c r="V61">
        <v>0</v>
      </c>
      <c r="W61"/>
      <c r="X61"/>
      <c r="Y61" s="35">
        <v>44470</v>
      </c>
      <c r="Z61" s="31">
        <v>3.6331018518518519E-2</v>
      </c>
      <c r="AA61"/>
      <c r="AB61" s="8">
        <v>1</v>
      </c>
      <c r="AC61" s="2"/>
      <c r="AD61" s="2">
        <v>3.1928634438827936</v>
      </c>
      <c r="AE61" s="2">
        <v>5.7017052119006557</v>
      </c>
      <c r="AF61" s="2">
        <v>2.5088417680178621</v>
      </c>
      <c r="AG61" s="2">
        <v>0.27272695931820184</v>
      </c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C61" s="6"/>
      <c r="BD61" s="6"/>
      <c r="BE61" s="6"/>
      <c r="BF61" s="6"/>
      <c r="BG61" s="6"/>
      <c r="BH61" s="1"/>
      <c r="BI61" s="1"/>
      <c r="BJ61" s="1"/>
      <c r="BK61" s="1"/>
      <c r="BL61" s="36"/>
      <c r="BM61" s="36"/>
      <c r="BN61" s="37"/>
      <c r="BO61" s="15"/>
      <c r="BP61" s="1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</row>
    <row r="62" spans="1:133" s="8" customFormat="1" ht="15.75" customHeight="1">
      <c r="A62">
        <v>10</v>
      </c>
      <c r="B62">
        <v>5</v>
      </c>
      <c r="C62" t="s">
        <v>739</v>
      </c>
      <c r="D62" t="s">
        <v>25</v>
      </c>
      <c r="E62"/>
      <c r="F62"/>
      <c r="G62">
        <v>0.6</v>
      </c>
      <c r="H62">
        <v>0.6</v>
      </c>
      <c r="I62">
        <v>2625</v>
      </c>
      <c r="J62">
        <v>5644</v>
      </c>
      <c r="K62"/>
      <c r="L62">
        <v>2416</v>
      </c>
      <c r="M62">
        <v>2.024</v>
      </c>
      <c r="N62">
        <v>4.2169999999999996</v>
      </c>
      <c r="O62">
        <v>2.1920000000000002</v>
      </c>
      <c r="P62"/>
      <c r="Q62">
        <v>0.114</v>
      </c>
      <c r="R62">
        <v>1</v>
      </c>
      <c r="S62">
        <v>0</v>
      </c>
      <c r="T62">
        <v>0</v>
      </c>
      <c r="U62"/>
      <c r="V62">
        <v>0</v>
      </c>
      <c r="W62"/>
      <c r="X62"/>
      <c r="Y62" s="35">
        <v>44470</v>
      </c>
      <c r="Z62" s="31">
        <v>0.538599537037037</v>
      </c>
      <c r="AA62"/>
      <c r="AB62" s="8">
        <v>1</v>
      </c>
      <c r="AC62" s="2"/>
      <c r="AD62" s="2">
        <v>3.0299950597416867</v>
      </c>
      <c r="AE62" s="2">
        <v>6.2849557083183267</v>
      </c>
      <c r="AF62" s="2">
        <v>3.25496064857664</v>
      </c>
      <c r="AG62" s="2">
        <v>0.31400387787735196</v>
      </c>
      <c r="AH62" s="6"/>
      <c r="AI62" s="6">
        <v>0.99983532472289005</v>
      </c>
      <c r="AJ62" s="6"/>
      <c r="AK62" s="6"/>
      <c r="AL62" s="6"/>
      <c r="AM62" s="6"/>
      <c r="AN62" s="6">
        <v>4.7492618053054452</v>
      </c>
      <c r="AO62" s="6"/>
      <c r="AP62" s="6"/>
      <c r="AQ62" s="6"/>
      <c r="AR62" s="6"/>
      <c r="AS62" s="6">
        <v>8.4986882858880008</v>
      </c>
      <c r="AT62" s="6"/>
      <c r="AU62" s="6"/>
      <c r="AV62" s="6"/>
      <c r="AW62" s="6"/>
      <c r="AX62" s="6">
        <v>4.6679592924506554</v>
      </c>
      <c r="AY62" s="6"/>
      <c r="AZ62" s="6"/>
      <c r="BA62" s="6"/>
      <c r="BC62" s="6"/>
      <c r="BD62" s="6"/>
      <c r="BE62" s="6"/>
      <c r="BF62" s="6"/>
      <c r="BG62" s="6"/>
      <c r="BH62" s="1"/>
      <c r="BI62" s="1"/>
      <c r="BJ62" s="1"/>
      <c r="BK62" s="1"/>
      <c r="BL62" s="36"/>
      <c r="BM62" s="36"/>
      <c r="BN62" s="37"/>
      <c r="BO62" s="15"/>
      <c r="BP62" s="1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</row>
    <row r="63" spans="1:133" s="8" customFormat="1" ht="15.75" customHeight="1">
      <c r="A63">
        <v>11</v>
      </c>
      <c r="B63">
        <v>5</v>
      </c>
      <c r="C63" t="s">
        <v>739</v>
      </c>
      <c r="D63" t="s">
        <v>25</v>
      </c>
      <c r="E63"/>
      <c r="F63"/>
      <c r="G63">
        <v>0.6</v>
      </c>
      <c r="H63">
        <v>0.6</v>
      </c>
      <c r="I63">
        <v>2633</v>
      </c>
      <c r="J63">
        <v>5776</v>
      </c>
      <c r="K63"/>
      <c r="L63">
        <v>2499</v>
      </c>
      <c r="M63">
        <v>2.0289999999999999</v>
      </c>
      <c r="N63">
        <v>4.3099999999999996</v>
      </c>
      <c r="O63">
        <v>2.2810000000000001</v>
      </c>
      <c r="P63"/>
      <c r="Q63">
        <v>0.121</v>
      </c>
      <c r="R63">
        <v>1</v>
      </c>
      <c r="S63">
        <v>0</v>
      </c>
      <c r="T63">
        <v>0</v>
      </c>
      <c r="U63"/>
      <c r="V63">
        <v>0</v>
      </c>
      <c r="W63"/>
      <c r="X63"/>
      <c r="Y63" s="35">
        <v>44470</v>
      </c>
      <c r="Z63" s="31">
        <v>0.54510416666666661</v>
      </c>
      <c r="AA63"/>
      <c r="AB63" s="8">
        <v>1</v>
      </c>
      <c r="AC63" s="2"/>
      <c r="AD63" s="2">
        <v>3.0396817418779314</v>
      </c>
      <c r="AE63" s="2">
        <v>6.4446716895156566</v>
      </c>
      <c r="AF63" s="2">
        <v>3.4049899476377252</v>
      </c>
      <c r="AG63" s="2">
        <v>0.32540195363637081</v>
      </c>
      <c r="AH63" s="6"/>
      <c r="AI63" s="6">
        <v>1.3227247292643796</v>
      </c>
      <c r="AJ63" s="6"/>
      <c r="AK63" s="6"/>
      <c r="AL63" s="6"/>
      <c r="AM63" s="6"/>
      <c r="AN63" s="6">
        <v>7.4111948252609432</v>
      </c>
      <c r="AO63" s="6"/>
      <c r="AP63" s="6"/>
      <c r="AQ63" s="6"/>
      <c r="AR63" s="6"/>
      <c r="AS63" s="6">
        <v>13.499664921257507</v>
      </c>
      <c r="AT63" s="6"/>
      <c r="AU63" s="6"/>
      <c r="AV63" s="6"/>
      <c r="AW63" s="6"/>
      <c r="AX63" s="6">
        <v>8.4673178787902739</v>
      </c>
      <c r="AY63" s="6"/>
      <c r="AZ63" s="6"/>
      <c r="BA63" s="6"/>
      <c r="BC63" s="6">
        <v>3.0711634588207271</v>
      </c>
      <c r="BD63" s="6">
        <v>6.3037102364134681</v>
      </c>
      <c r="BE63" s="6">
        <v>3.232546777592741</v>
      </c>
      <c r="BF63" s="6">
        <v>0.32286141867803531</v>
      </c>
      <c r="BG63" s="6"/>
      <c r="BH63" s="1">
        <v>11</v>
      </c>
      <c r="BI63" s="1">
        <v>3</v>
      </c>
      <c r="BJ63" s="1">
        <v>6</v>
      </c>
      <c r="BK63" s="1">
        <v>0.3</v>
      </c>
      <c r="BL63" s="36">
        <f t="shared" ref="BL63" si="30">AVERAGE(I63:I64)/(G63*BI63)</f>
        <v>1477.2222222222224</v>
      </c>
      <c r="BM63" s="36">
        <f t="shared" ref="BM63" si="31">AVERAGE(J63:J64)/(H63*BJ63)</f>
        <v>1572.0833333333335</v>
      </c>
      <c r="BN63" s="37">
        <f t="shared" ref="BN63" si="32">AVERAGE(L63:L64)/(H63*BK63)</f>
        <v>13780.555555555557</v>
      </c>
      <c r="BO63" s="15"/>
      <c r="BP63" s="1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</row>
    <row r="64" spans="1:133" s="8" customFormat="1" ht="15.75" customHeight="1">
      <c r="A64">
        <v>12</v>
      </c>
      <c r="B64">
        <v>5</v>
      </c>
      <c r="C64" t="s">
        <v>739</v>
      </c>
      <c r="D64" t="s">
        <v>25</v>
      </c>
      <c r="E64"/>
      <c r="F64"/>
      <c r="G64">
        <v>0.6</v>
      </c>
      <c r="H64">
        <v>0.6</v>
      </c>
      <c r="I64">
        <v>2685</v>
      </c>
      <c r="J64">
        <v>5543</v>
      </c>
      <c r="K64"/>
      <c r="L64">
        <v>2462</v>
      </c>
      <c r="M64">
        <v>2.0619999999999998</v>
      </c>
      <c r="N64">
        <v>4.1459999999999999</v>
      </c>
      <c r="O64">
        <v>2.0840000000000001</v>
      </c>
      <c r="P64"/>
      <c r="Q64">
        <v>0.11799999999999999</v>
      </c>
      <c r="R64">
        <v>1</v>
      </c>
      <c r="S64">
        <v>0</v>
      </c>
      <c r="T64">
        <v>0</v>
      </c>
      <c r="U64"/>
      <c r="V64">
        <v>0</v>
      </c>
      <c r="W64"/>
      <c r="X64"/>
      <c r="Y64" s="35">
        <v>44470</v>
      </c>
      <c r="Z64" s="31">
        <v>0.5516550925925926</v>
      </c>
      <c r="AA64"/>
      <c r="AB64" s="8">
        <v>1</v>
      </c>
      <c r="AC64" s="2"/>
      <c r="AD64" s="2">
        <v>3.1026451757635227</v>
      </c>
      <c r="AE64" s="2">
        <v>6.1627487833112795</v>
      </c>
      <c r="AF64" s="2">
        <v>3.0601036075477568</v>
      </c>
      <c r="AG64" s="2">
        <v>0.32032088371969974</v>
      </c>
      <c r="AH64" s="6"/>
      <c r="AI64" s="6">
        <v>3.4215058587840907</v>
      </c>
      <c r="AJ64" s="6"/>
      <c r="AK64" s="6"/>
      <c r="AL64" s="6"/>
      <c r="AM64" s="6"/>
      <c r="AN64" s="6">
        <v>2.7124797218546584</v>
      </c>
      <c r="AO64" s="6"/>
      <c r="AP64" s="6"/>
      <c r="AQ64" s="6"/>
      <c r="AR64" s="6"/>
      <c r="AS64" s="6">
        <v>2.0034535849252264</v>
      </c>
      <c r="AT64" s="6"/>
      <c r="AU64" s="6"/>
      <c r="AV64" s="6"/>
      <c r="AW64" s="6"/>
      <c r="AX64" s="6">
        <v>6.7736279065665856</v>
      </c>
      <c r="AY64" s="6"/>
      <c r="AZ64" s="6"/>
      <c r="BA64" s="6"/>
      <c r="BC64" s="6"/>
      <c r="BD64" s="6"/>
      <c r="BE64" s="6"/>
      <c r="BF64" s="6"/>
      <c r="BG64" s="6"/>
      <c r="BH64" s="1"/>
      <c r="BI64" s="1"/>
      <c r="BJ64" s="1"/>
      <c r="BK64" s="1"/>
      <c r="BL64" s="36"/>
      <c r="BM64" s="36"/>
      <c r="BN64" s="37"/>
      <c r="BO64" s="15"/>
      <c r="BP64" s="1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</row>
    <row r="65" spans="1:133" s="8" customFormat="1" ht="15.75" customHeight="1">
      <c r="A65">
        <v>43</v>
      </c>
      <c r="B65">
        <v>16</v>
      </c>
      <c r="C65" t="s">
        <v>789</v>
      </c>
      <c r="D65" t="s">
        <v>25</v>
      </c>
      <c r="E65"/>
      <c r="F65"/>
      <c r="G65">
        <v>0.6</v>
      </c>
      <c r="H65">
        <v>0.5</v>
      </c>
      <c r="I65">
        <v>4207</v>
      </c>
      <c r="J65">
        <v>5544</v>
      </c>
      <c r="K65"/>
      <c r="L65">
        <v>2249</v>
      </c>
      <c r="M65">
        <v>3.0350000000000001</v>
      </c>
      <c r="N65">
        <v>4.9749999999999996</v>
      </c>
      <c r="O65">
        <v>1.94</v>
      </c>
      <c r="P65"/>
      <c r="Q65">
        <v>0.11899999999999999</v>
      </c>
      <c r="R65">
        <v>1</v>
      </c>
      <c r="S65">
        <v>0</v>
      </c>
      <c r="T65">
        <v>0</v>
      </c>
      <c r="U65"/>
      <c r="V65">
        <v>0</v>
      </c>
      <c r="W65"/>
      <c r="X65"/>
      <c r="Y65" s="35">
        <v>44470</v>
      </c>
      <c r="Z65" s="31">
        <v>0.81423611111111116</v>
      </c>
      <c r="AA65"/>
      <c r="AB65" s="8">
        <v>1</v>
      </c>
      <c r="AC65" s="2"/>
      <c r="AD65" s="2">
        <v>4.9455364521841041</v>
      </c>
      <c r="AE65" s="2">
        <v>7.3967505034389642</v>
      </c>
      <c r="AF65" s="2">
        <v>2.4512140512548601</v>
      </c>
      <c r="AG65" s="2">
        <v>0.34928448017442043</v>
      </c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C65" s="6"/>
      <c r="BD65" s="6"/>
      <c r="BE65" s="6"/>
      <c r="BF65" s="6"/>
      <c r="BG65" s="6"/>
      <c r="BH65" s="1"/>
      <c r="BI65" s="1"/>
      <c r="BJ65" s="1"/>
      <c r="BK65" s="1"/>
      <c r="BL65" s="36"/>
      <c r="BM65" s="36"/>
      <c r="BN65" s="37"/>
      <c r="BO65" s="15"/>
      <c r="BP65" s="1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</row>
    <row r="66" spans="1:133" s="8" customFormat="1" ht="15.75" customHeight="1">
      <c r="A66">
        <v>44</v>
      </c>
      <c r="B66">
        <v>16</v>
      </c>
      <c r="C66" t="s">
        <v>789</v>
      </c>
      <c r="D66" t="s">
        <v>25</v>
      </c>
      <c r="E66"/>
      <c r="F66"/>
      <c r="G66">
        <v>0.6</v>
      </c>
      <c r="H66">
        <v>0.5</v>
      </c>
      <c r="I66">
        <v>3229</v>
      </c>
      <c r="J66">
        <v>5439</v>
      </c>
      <c r="K66"/>
      <c r="L66">
        <v>2132</v>
      </c>
      <c r="M66">
        <v>2.41</v>
      </c>
      <c r="N66">
        <v>4.8869999999999996</v>
      </c>
      <c r="O66">
        <v>2.4769999999999999</v>
      </c>
      <c r="P66"/>
      <c r="Q66">
        <v>0.107</v>
      </c>
      <c r="R66">
        <v>1</v>
      </c>
      <c r="S66">
        <v>0</v>
      </c>
      <c r="T66">
        <v>0</v>
      </c>
      <c r="U66"/>
      <c r="V66">
        <v>0</v>
      </c>
      <c r="W66"/>
      <c r="X66"/>
      <c r="Y66" s="35">
        <v>44470</v>
      </c>
      <c r="Z66" s="31">
        <v>0.82049768518518518</v>
      </c>
      <c r="AA66"/>
      <c r="AB66" s="8">
        <v>1</v>
      </c>
      <c r="AC66" s="2"/>
      <c r="AD66" s="2">
        <v>3.7613395610281715</v>
      </c>
      <c r="AE66" s="2">
        <v>7.2442943395687847</v>
      </c>
      <c r="AF66" s="2">
        <v>3.4829547785406132</v>
      </c>
      <c r="AG66" s="2">
        <v>0.33000387973386336</v>
      </c>
      <c r="AH66" s="6"/>
      <c r="AI66" s="6">
        <v>25.377985367605717</v>
      </c>
      <c r="AJ66" s="6">
        <v>1.8847074213743236</v>
      </c>
      <c r="AK66" s="6"/>
      <c r="AL66" s="6"/>
      <c r="AM66" s="6"/>
      <c r="AN66" s="6">
        <v>20.738238992813077</v>
      </c>
      <c r="AO66" s="6">
        <v>1.3536893794605365</v>
      </c>
      <c r="AP66" s="6"/>
      <c r="AQ66" s="6"/>
      <c r="AR66" s="6"/>
      <c r="AS66" s="6">
        <v>16.09849261802044</v>
      </c>
      <c r="AT66" s="6">
        <v>4.7362299574870983</v>
      </c>
      <c r="AU66" s="6"/>
      <c r="AV66" s="6"/>
      <c r="AW66" s="6"/>
      <c r="AX66" s="6">
        <v>10.001293244621124</v>
      </c>
      <c r="AY66" s="6">
        <v>6.5215673041407722</v>
      </c>
      <c r="AZ66" s="6"/>
      <c r="BA66" s="6"/>
      <c r="BC66" s="6">
        <v>3.7262253382842845</v>
      </c>
      <c r="BD66" s="6">
        <v>7.2936610973934144</v>
      </c>
      <c r="BE66" s="6">
        <v>3.5674357591091299</v>
      </c>
      <c r="BF66" s="6">
        <v>0.34112730306495398</v>
      </c>
      <c r="BG66" s="6"/>
      <c r="BH66" s="1">
        <v>12</v>
      </c>
      <c r="BI66" s="1">
        <v>3</v>
      </c>
      <c r="BJ66" s="1">
        <v>6</v>
      </c>
      <c r="BK66" s="1">
        <v>0.3</v>
      </c>
      <c r="BL66" s="36">
        <f t="shared" ref="BL66" si="33">AVERAGE(I66:I67)/(G66*BI66)</f>
        <v>1777.7777777777781</v>
      </c>
      <c r="BM66" s="36">
        <f t="shared" ref="BM66" si="34">AVERAGE(J66:J67)/(H66*BJ66)</f>
        <v>1824.3333333333333</v>
      </c>
      <c r="BN66" s="37">
        <f t="shared" ref="BN66" si="35">AVERAGE(L66:L67)/(H66*BK66)</f>
        <v>14663.333333333334</v>
      </c>
      <c r="BO66" s="15"/>
      <c r="BP66" s="1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</row>
    <row r="67" spans="1:133" s="8" customFormat="1" ht="15.75" customHeight="1">
      <c r="A67">
        <v>45</v>
      </c>
      <c r="B67">
        <v>16</v>
      </c>
      <c r="C67" t="s">
        <v>789</v>
      </c>
      <c r="D67" t="s">
        <v>25</v>
      </c>
      <c r="E67"/>
      <c r="F67"/>
      <c r="G67">
        <v>0.6</v>
      </c>
      <c r="H67">
        <v>0.5</v>
      </c>
      <c r="I67">
        <v>3171</v>
      </c>
      <c r="J67">
        <v>5507</v>
      </c>
      <c r="K67"/>
      <c r="L67">
        <v>2267</v>
      </c>
      <c r="M67">
        <v>2.3730000000000002</v>
      </c>
      <c r="N67">
        <v>4.944</v>
      </c>
      <c r="O67">
        <v>2.5710000000000002</v>
      </c>
      <c r="P67"/>
      <c r="Q67">
        <v>0.121</v>
      </c>
      <c r="R67">
        <v>1</v>
      </c>
      <c r="S67">
        <v>0</v>
      </c>
      <c r="T67">
        <v>0</v>
      </c>
      <c r="U67"/>
      <c r="V67">
        <v>0</v>
      </c>
      <c r="W67"/>
      <c r="X67"/>
      <c r="Y67" s="35">
        <v>44470</v>
      </c>
      <c r="Z67" s="31">
        <v>0.82728009259259261</v>
      </c>
      <c r="AA67"/>
      <c r="AB67" s="8">
        <v>1</v>
      </c>
      <c r="AC67" s="2"/>
      <c r="AD67" s="2">
        <v>3.6911111155403971</v>
      </c>
      <c r="AE67" s="2">
        <v>7.3430278552180441</v>
      </c>
      <c r="AF67" s="2">
        <v>3.6519167396776471</v>
      </c>
      <c r="AG67" s="2">
        <v>0.3522507263960446</v>
      </c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C67" s="6"/>
      <c r="BD67" s="6"/>
      <c r="BE67" s="6"/>
      <c r="BF67" s="6"/>
      <c r="BG67" s="6"/>
      <c r="BH67" s="1"/>
      <c r="BI67" s="1"/>
      <c r="BJ67" s="1"/>
      <c r="BK67" s="1"/>
      <c r="BL67" s="36"/>
      <c r="BM67" s="36"/>
      <c r="BN67" s="37"/>
      <c r="BO67" s="15"/>
      <c r="BP67" s="1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</row>
    <row r="68" spans="1:133" s="8" customFormat="1" ht="15.75" customHeight="1">
      <c r="A68">
        <v>46</v>
      </c>
      <c r="B68">
        <v>4</v>
      </c>
      <c r="C68" t="s">
        <v>790</v>
      </c>
      <c r="D68" t="s">
        <v>25</v>
      </c>
      <c r="E68"/>
      <c r="F68"/>
      <c r="G68">
        <v>0.6</v>
      </c>
      <c r="H68">
        <v>0.5</v>
      </c>
      <c r="I68">
        <v>3090</v>
      </c>
      <c r="J68">
        <v>5050</v>
      </c>
      <c r="K68"/>
      <c r="L68">
        <v>2083</v>
      </c>
      <c r="M68">
        <v>2.3210000000000002</v>
      </c>
      <c r="N68">
        <v>4.5570000000000004</v>
      </c>
      <c r="O68">
        <v>2.2349999999999999</v>
      </c>
      <c r="P68"/>
      <c r="Q68">
        <v>0.10199999999999999</v>
      </c>
      <c r="R68">
        <v>1</v>
      </c>
      <c r="S68">
        <v>0</v>
      </c>
      <c r="T68">
        <v>0</v>
      </c>
      <c r="U68"/>
      <c r="V68">
        <v>0</v>
      </c>
      <c r="W68"/>
      <c r="X68"/>
      <c r="Y68" s="35">
        <v>44470</v>
      </c>
      <c r="Z68" s="31">
        <v>0.83922453703703714</v>
      </c>
      <c r="AA68"/>
      <c r="AB68" s="8">
        <v>1</v>
      </c>
      <c r="AC68" s="2"/>
      <c r="AD68" s="2">
        <v>3.593033458910917</v>
      </c>
      <c r="AE68" s="2">
        <v>6.6794805515164066</v>
      </c>
      <c r="AF68" s="2">
        <v>3.0864470926054897</v>
      </c>
      <c r="AG68" s="2">
        <v>0.32192909835277533</v>
      </c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C68" s="6"/>
      <c r="BD68" s="6"/>
      <c r="BE68" s="6"/>
      <c r="BF68" s="6"/>
      <c r="BG68" s="6"/>
      <c r="BH68" s="1"/>
      <c r="BI68" s="1"/>
      <c r="BJ68" s="1"/>
      <c r="BK68" s="1"/>
      <c r="BL68" s="36"/>
      <c r="BM68" s="36"/>
      <c r="BN68" s="37"/>
      <c r="BO68" s="15"/>
      <c r="BP68" s="1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</row>
    <row r="69" spans="1:133" s="8" customFormat="1" ht="15.75" customHeight="1">
      <c r="A69">
        <v>47</v>
      </c>
      <c r="B69">
        <v>4</v>
      </c>
      <c r="C69" t="s">
        <v>790</v>
      </c>
      <c r="D69" t="s">
        <v>25</v>
      </c>
      <c r="E69"/>
      <c r="F69"/>
      <c r="G69">
        <v>0.6</v>
      </c>
      <c r="H69">
        <v>0.5</v>
      </c>
      <c r="I69">
        <v>2995</v>
      </c>
      <c r="J69">
        <v>4992</v>
      </c>
      <c r="K69"/>
      <c r="L69">
        <v>2082</v>
      </c>
      <c r="M69">
        <v>2.2599999999999998</v>
      </c>
      <c r="N69">
        <v>4.508</v>
      </c>
      <c r="O69">
        <v>2.2480000000000002</v>
      </c>
      <c r="P69"/>
      <c r="Q69">
        <v>0.10199999999999999</v>
      </c>
      <c r="R69">
        <v>1</v>
      </c>
      <c r="S69">
        <v>0</v>
      </c>
      <c r="T69">
        <v>0</v>
      </c>
      <c r="U69"/>
      <c r="V69">
        <v>0</v>
      </c>
      <c r="W69"/>
      <c r="X69"/>
      <c r="Y69" s="35">
        <v>44470</v>
      </c>
      <c r="Z69" s="31">
        <v>0.84542824074074074</v>
      </c>
      <c r="AA69"/>
      <c r="AB69" s="8">
        <v>1</v>
      </c>
      <c r="AC69" s="2"/>
      <c r="AD69" s="2">
        <v>3.47800410854301</v>
      </c>
      <c r="AE69" s="2">
        <v>6.5952666705214504</v>
      </c>
      <c r="AF69" s="2">
        <v>3.1172625619784404</v>
      </c>
      <c r="AG69" s="2">
        <v>0.32176430689601848</v>
      </c>
      <c r="AH69" s="6"/>
      <c r="AI69" s="6">
        <v>15.933470284766999</v>
      </c>
      <c r="AJ69" s="6">
        <v>0.52357835045719114</v>
      </c>
      <c r="AK69" s="6"/>
      <c r="AL69" s="6"/>
      <c r="AM69" s="6"/>
      <c r="AN69" s="6">
        <v>9.9211111753575079</v>
      </c>
      <c r="AO69" s="6">
        <v>0.61453251294911893</v>
      </c>
      <c r="AP69" s="6"/>
      <c r="AQ69" s="6"/>
      <c r="AR69" s="6"/>
      <c r="AS69" s="6">
        <v>3.9087520659480144</v>
      </c>
      <c r="AT69" s="6">
        <v>1.869197642511301</v>
      </c>
      <c r="AU69" s="6"/>
      <c r="AV69" s="6"/>
      <c r="AW69" s="6"/>
      <c r="AX69" s="6">
        <v>7.2547689653394976</v>
      </c>
      <c r="AY69" s="6">
        <v>3.3323708698167556</v>
      </c>
      <c r="AZ69" s="6"/>
      <c r="BA69" s="6"/>
      <c r="BC69" s="6">
        <v>3.4689228440402804</v>
      </c>
      <c r="BD69" s="6">
        <v>6.6155941590374745</v>
      </c>
      <c r="BE69" s="6">
        <v>3.1466713149971941</v>
      </c>
      <c r="BF69" s="6">
        <v>0.31649098027979772</v>
      </c>
      <c r="BG69" s="6"/>
      <c r="BH69" s="1">
        <v>13</v>
      </c>
      <c r="BI69" s="1">
        <v>3</v>
      </c>
      <c r="BJ69" s="1">
        <v>6</v>
      </c>
      <c r="BK69" s="1">
        <v>0.3</v>
      </c>
      <c r="BL69" s="36">
        <f t="shared" ref="BL69" si="36">AVERAGE(I69:I70)/(G69*BI69)</f>
        <v>1659.7222222222224</v>
      </c>
      <c r="BM69" s="36">
        <f t="shared" ref="BM69" si="37">AVERAGE(J69:J70)/(H69*BJ69)</f>
        <v>1668.6666666666667</v>
      </c>
      <c r="BN69" s="37">
        <f t="shared" ref="BN69" si="38">AVERAGE(L69:L70)/(H69*BK69)</f>
        <v>13666.666666666668</v>
      </c>
      <c r="BO69" s="15"/>
      <c r="BP69" s="1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</row>
    <row r="70" spans="1:133" s="8" customFormat="1" ht="15.75" customHeight="1">
      <c r="A70">
        <v>48</v>
      </c>
      <c r="B70">
        <v>4</v>
      </c>
      <c r="C70" t="s">
        <v>790</v>
      </c>
      <c r="D70" t="s">
        <v>25</v>
      </c>
      <c r="E70"/>
      <c r="F70"/>
      <c r="G70">
        <v>0.6</v>
      </c>
      <c r="H70">
        <v>0.5</v>
      </c>
      <c r="I70">
        <v>2980</v>
      </c>
      <c r="J70">
        <v>5020</v>
      </c>
      <c r="K70"/>
      <c r="L70">
        <v>2018</v>
      </c>
      <c r="M70">
        <v>2.2509999999999999</v>
      </c>
      <c r="N70">
        <v>4.5309999999999997</v>
      </c>
      <c r="O70">
        <v>2.2799999999999998</v>
      </c>
      <c r="P70"/>
      <c r="Q70">
        <v>9.5000000000000001E-2</v>
      </c>
      <c r="R70">
        <v>1</v>
      </c>
      <c r="S70">
        <v>0</v>
      </c>
      <c r="T70">
        <v>0</v>
      </c>
      <c r="U70"/>
      <c r="V70">
        <v>0</v>
      </c>
      <c r="W70"/>
      <c r="X70"/>
      <c r="Y70" s="35">
        <v>44470</v>
      </c>
      <c r="Z70" s="31">
        <v>0.85207175925925915</v>
      </c>
      <c r="AA70"/>
      <c r="AB70" s="8">
        <v>1</v>
      </c>
      <c r="AC70" s="2"/>
      <c r="AD70" s="2">
        <v>3.4598415795375512</v>
      </c>
      <c r="AE70" s="2">
        <v>6.6359216475534986</v>
      </c>
      <c r="AF70" s="2">
        <v>3.1760800680159473</v>
      </c>
      <c r="AG70" s="2">
        <v>0.31121765366357701</v>
      </c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C70" s="6"/>
      <c r="BD70" s="6"/>
      <c r="BE70" s="6"/>
      <c r="BF70" s="6"/>
      <c r="BG70" s="6"/>
      <c r="BH70" s="1"/>
      <c r="BI70" s="1"/>
      <c r="BJ70" s="1"/>
      <c r="BK70" s="1"/>
      <c r="BL70" s="36"/>
      <c r="BM70" s="36"/>
      <c r="BN70" s="37"/>
      <c r="BO70" s="15"/>
      <c r="BP70" s="1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</row>
    <row r="71" spans="1:133" s="8" customFormat="1" ht="15.75" customHeight="1">
      <c r="A71">
        <v>10</v>
      </c>
      <c r="B71">
        <v>5</v>
      </c>
      <c r="C71" t="s">
        <v>739</v>
      </c>
      <c r="D71" t="s">
        <v>25</v>
      </c>
      <c r="E71"/>
      <c r="F71"/>
      <c r="G71">
        <v>0.6</v>
      </c>
      <c r="H71">
        <v>0.6</v>
      </c>
      <c r="I71">
        <v>2958</v>
      </c>
      <c r="J71">
        <v>5971</v>
      </c>
      <c r="K71"/>
      <c r="L71">
        <v>2515</v>
      </c>
      <c r="M71">
        <v>2.2370000000000001</v>
      </c>
      <c r="N71">
        <v>4.4470000000000001</v>
      </c>
      <c r="O71">
        <v>2.2109999999999999</v>
      </c>
      <c r="P71"/>
      <c r="Q71">
        <v>0.123</v>
      </c>
      <c r="R71">
        <v>1</v>
      </c>
      <c r="S71">
        <v>0</v>
      </c>
      <c r="T71">
        <v>0</v>
      </c>
      <c r="U71"/>
      <c r="V71">
        <v>0</v>
      </c>
      <c r="W71"/>
      <c r="X71"/>
      <c r="Y71" s="35">
        <v>44473</v>
      </c>
      <c r="Z71" s="31">
        <v>0.64368055555555559</v>
      </c>
      <c r="AA71"/>
      <c r="AB71" s="8">
        <v>1</v>
      </c>
      <c r="AC71" s="2" t="s">
        <v>785</v>
      </c>
      <c r="AD71" s="2">
        <v>3.0109317812006129</v>
      </c>
      <c r="AE71" s="2">
        <v>6.1884001297170323</v>
      </c>
      <c r="AF71" s="2">
        <v>3.1774683485164195</v>
      </c>
      <c r="AG71" s="2">
        <v>0.29830009223215953</v>
      </c>
      <c r="AH71" s="6"/>
      <c r="AI71" s="6">
        <v>0.36439270668709628</v>
      </c>
      <c r="AJ71" s="6"/>
      <c r="AK71" s="6"/>
      <c r="AL71" s="6"/>
      <c r="AM71" s="6"/>
      <c r="AN71" s="6">
        <v>3.1400021619505392</v>
      </c>
      <c r="AO71" s="6"/>
      <c r="AP71" s="6"/>
      <c r="AQ71" s="6"/>
      <c r="AR71" s="6"/>
      <c r="AS71" s="6">
        <v>5.9156116172139823</v>
      </c>
      <c r="AT71" s="6"/>
      <c r="AU71" s="6"/>
      <c r="AV71" s="6"/>
      <c r="AW71" s="6"/>
      <c r="AX71" s="6">
        <v>0.56663592261348616</v>
      </c>
      <c r="AY71" s="6"/>
      <c r="AZ71" s="6"/>
      <c r="BA71" s="6"/>
      <c r="BC71" s="6"/>
      <c r="BD71" s="6"/>
      <c r="BE71" s="6"/>
      <c r="BF71" s="6"/>
      <c r="BG71" s="6"/>
      <c r="BH71" s="1"/>
      <c r="BI71" s="1"/>
      <c r="BJ71" s="1"/>
      <c r="BK71" s="1"/>
      <c r="BL71" s="36"/>
      <c r="BM71" s="36"/>
      <c r="BN71" s="37"/>
      <c r="BO71" s="15"/>
      <c r="BP71" s="1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</row>
    <row r="72" spans="1:133" s="8" customFormat="1" ht="15.75" customHeight="1">
      <c r="A72">
        <v>11</v>
      </c>
      <c r="B72">
        <v>5</v>
      </c>
      <c r="C72" t="s">
        <v>739</v>
      </c>
      <c r="D72" t="s">
        <v>25</v>
      </c>
      <c r="E72"/>
      <c r="F72"/>
      <c r="G72">
        <v>0.6</v>
      </c>
      <c r="H72">
        <v>0.6</v>
      </c>
      <c r="I72">
        <v>3026</v>
      </c>
      <c r="J72">
        <v>5948</v>
      </c>
      <c r="K72"/>
      <c r="L72">
        <v>2500</v>
      </c>
      <c r="M72">
        <v>2.2799999999999998</v>
      </c>
      <c r="N72">
        <v>4.431</v>
      </c>
      <c r="O72">
        <v>2.1509999999999998</v>
      </c>
      <c r="P72"/>
      <c r="Q72">
        <v>0.121</v>
      </c>
      <c r="R72">
        <v>1</v>
      </c>
      <c r="S72">
        <v>0</v>
      </c>
      <c r="T72">
        <v>0</v>
      </c>
      <c r="U72"/>
      <c r="V72">
        <v>0</v>
      </c>
      <c r="W72"/>
      <c r="X72"/>
      <c r="Y72" s="35">
        <v>44473</v>
      </c>
      <c r="Z72" s="31">
        <v>0.6501851851851852</v>
      </c>
      <c r="AA72"/>
      <c r="AB72" s="8">
        <v>1</v>
      </c>
      <c r="AC72" s="2" t="s">
        <v>785</v>
      </c>
      <c r="AD72" s="2">
        <v>3.0858328745641503</v>
      </c>
      <c r="AE72" s="2">
        <v>6.162599233478284</v>
      </c>
      <c r="AF72" s="2">
        <v>3.0767663589141336</v>
      </c>
      <c r="AG72" s="2">
        <v>0.29640942017623517</v>
      </c>
      <c r="AH72" s="6"/>
      <c r="AI72" s="6">
        <v>2.8610958188050115</v>
      </c>
      <c r="AJ72" s="6"/>
      <c r="AK72" s="6"/>
      <c r="AL72" s="6"/>
      <c r="AM72" s="6"/>
      <c r="AN72" s="6">
        <v>2.7099872246380663</v>
      </c>
      <c r="AO72" s="6"/>
      <c r="AP72" s="6"/>
      <c r="AQ72" s="6"/>
      <c r="AR72" s="6"/>
      <c r="AS72" s="6">
        <v>2.5588786304711211</v>
      </c>
      <c r="AT72" s="6"/>
      <c r="AU72" s="6"/>
      <c r="AV72" s="6"/>
      <c r="AW72" s="6"/>
      <c r="AX72" s="6">
        <v>1.196859941254939</v>
      </c>
      <c r="AY72" s="6"/>
      <c r="AZ72" s="6"/>
      <c r="BA72" s="6"/>
      <c r="BC72" s="6">
        <v>3.0604986812206012</v>
      </c>
      <c r="BD72" s="6">
        <v>6.1642819006242888</v>
      </c>
      <c r="BE72" s="6">
        <v>3.1037832194036881</v>
      </c>
      <c r="BF72" s="6">
        <v>0.30088401070858939</v>
      </c>
      <c r="BG72" s="6"/>
      <c r="BH72" s="1">
        <v>14</v>
      </c>
      <c r="BI72" s="1">
        <v>3</v>
      </c>
      <c r="BJ72" s="1">
        <v>6</v>
      </c>
      <c r="BK72" s="1">
        <v>0.3</v>
      </c>
      <c r="BL72" s="36">
        <f t="shared" ref="BL72" si="39">AVERAGE(I72:I73)/(G72*BI72)</f>
        <v>1668.3333333333335</v>
      </c>
      <c r="BM72" s="36">
        <f t="shared" ref="BM72" si="40">AVERAGE(J72:J73)/(H72*BJ72)</f>
        <v>1652.6388888888891</v>
      </c>
      <c r="BN72" s="37">
        <f t="shared" ref="BN72" si="41">AVERAGE(L72:L73)/(H72*BK72)</f>
        <v>14086.111111111111</v>
      </c>
      <c r="BO72" s="15"/>
      <c r="BP72" s="1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</row>
    <row r="73" spans="1:133" s="8" customFormat="1" ht="15.75" customHeight="1">
      <c r="A73">
        <v>12</v>
      </c>
      <c r="B73">
        <v>5</v>
      </c>
      <c r="C73" t="s">
        <v>739</v>
      </c>
      <c r="D73" t="s">
        <v>25</v>
      </c>
      <c r="E73"/>
      <c r="F73"/>
      <c r="G73">
        <v>0.6</v>
      </c>
      <c r="H73">
        <v>0.6</v>
      </c>
      <c r="I73">
        <v>2980</v>
      </c>
      <c r="J73">
        <v>5951</v>
      </c>
      <c r="K73"/>
      <c r="L73">
        <v>2571</v>
      </c>
      <c r="M73">
        <v>2.2509999999999999</v>
      </c>
      <c r="N73">
        <v>4.4329999999999998</v>
      </c>
      <c r="O73">
        <v>2.1829999999999998</v>
      </c>
      <c r="P73"/>
      <c r="Q73">
        <v>0.127</v>
      </c>
      <c r="R73">
        <v>1</v>
      </c>
      <c r="S73">
        <v>0</v>
      </c>
      <c r="T73">
        <v>0</v>
      </c>
      <c r="U73"/>
      <c r="V73">
        <v>0</v>
      </c>
      <c r="W73"/>
      <c r="X73"/>
      <c r="Y73" s="35">
        <v>44473</v>
      </c>
      <c r="Z73" s="31">
        <v>0.65712962962962962</v>
      </c>
      <c r="AA73"/>
      <c r="AB73" s="8">
        <v>1</v>
      </c>
      <c r="AC73" s="2" t="s">
        <v>785</v>
      </c>
      <c r="AD73" s="2">
        <v>3.0351644878770521</v>
      </c>
      <c r="AE73" s="2">
        <v>6.1659645677702946</v>
      </c>
      <c r="AF73" s="2">
        <v>3.1308000798932425</v>
      </c>
      <c r="AG73" s="2">
        <v>0.30535860124094366</v>
      </c>
      <c r="AH73" s="6"/>
      <c r="AI73" s="6">
        <v>1.1721495959017354</v>
      </c>
      <c r="AJ73" s="6"/>
      <c r="AK73" s="6"/>
      <c r="AL73" s="6"/>
      <c r="AM73" s="6"/>
      <c r="AN73" s="6">
        <v>2.7660761295049094</v>
      </c>
      <c r="AO73" s="6"/>
      <c r="AP73" s="6"/>
      <c r="AQ73" s="6"/>
      <c r="AR73" s="6"/>
      <c r="AS73" s="6">
        <v>4.3600026631080828</v>
      </c>
      <c r="AT73" s="6"/>
      <c r="AU73" s="6"/>
      <c r="AV73" s="6"/>
      <c r="AW73" s="6"/>
      <c r="AX73" s="6">
        <v>1.7862004136478908</v>
      </c>
      <c r="AY73" s="6"/>
      <c r="AZ73" s="6"/>
      <c r="BA73" s="6"/>
      <c r="BC73" s="6"/>
      <c r="BD73" s="6"/>
      <c r="BE73" s="6"/>
      <c r="BF73" s="6"/>
      <c r="BG73" s="6"/>
      <c r="BH73" s="1"/>
      <c r="BI73" s="1"/>
      <c r="BJ73" s="1"/>
      <c r="BK73" s="1"/>
      <c r="BL73" s="36"/>
      <c r="BM73" s="36"/>
      <c r="BN73" s="37"/>
      <c r="BO73" s="15"/>
      <c r="BP73" s="1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</row>
    <row r="74" spans="1:133" s="8" customFormat="1" ht="15.75" customHeight="1">
      <c r="A74">
        <v>61</v>
      </c>
      <c r="B74">
        <v>4</v>
      </c>
      <c r="C74" t="s">
        <v>739</v>
      </c>
      <c r="D74" t="s">
        <v>25</v>
      </c>
      <c r="E74"/>
      <c r="F74"/>
      <c r="G74">
        <v>0.6</v>
      </c>
      <c r="H74">
        <v>0.6</v>
      </c>
      <c r="I74">
        <v>2349</v>
      </c>
      <c r="J74">
        <v>5908</v>
      </c>
      <c r="K74"/>
      <c r="L74">
        <v>2390</v>
      </c>
      <c r="M74">
        <v>1.8480000000000001</v>
      </c>
      <c r="N74">
        <v>4.4029999999999996</v>
      </c>
      <c r="O74">
        <v>2.5550000000000002</v>
      </c>
      <c r="P74"/>
      <c r="Q74">
        <v>0.112</v>
      </c>
      <c r="R74">
        <v>1</v>
      </c>
      <c r="S74">
        <v>0</v>
      </c>
      <c r="T74">
        <v>0</v>
      </c>
      <c r="U74"/>
      <c r="V74">
        <v>0</v>
      </c>
      <c r="W74"/>
      <c r="X74"/>
      <c r="Y74" s="35">
        <v>44474</v>
      </c>
      <c r="Z74" s="31">
        <v>6.8877314814814808E-2</v>
      </c>
      <c r="AA74"/>
      <c r="AB74" s="8">
        <v>1</v>
      </c>
      <c r="AC74" s="2" t="s">
        <v>785</v>
      </c>
      <c r="AD74" s="2">
        <v>2.3401264009301088</v>
      </c>
      <c r="AE74" s="2">
        <v>6.1177281095848066</v>
      </c>
      <c r="AF74" s="2">
        <v>3.7776017086546978</v>
      </c>
      <c r="AG74" s="2">
        <v>0.28254449176612345</v>
      </c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C74" s="6"/>
      <c r="BD74" s="6"/>
      <c r="BE74" s="6"/>
      <c r="BF74" s="6"/>
      <c r="BG74" s="6"/>
      <c r="BH74" s="1"/>
      <c r="BI74" s="1"/>
      <c r="BJ74" s="1"/>
      <c r="BK74" s="1"/>
      <c r="BL74" s="36"/>
      <c r="BM74" s="36"/>
      <c r="BN74" s="37"/>
      <c r="BO74" s="15"/>
      <c r="BP74" s="1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</row>
    <row r="75" spans="1:133" s="8" customFormat="1" ht="15.75" customHeight="1">
      <c r="A75">
        <v>62</v>
      </c>
      <c r="B75">
        <v>4</v>
      </c>
      <c r="C75" t="s">
        <v>739</v>
      </c>
      <c r="D75" t="s">
        <v>25</v>
      </c>
      <c r="E75"/>
      <c r="F75"/>
      <c r="G75">
        <v>0.6</v>
      </c>
      <c r="H75">
        <v>0.6</v>
      </c>
      <c r="I75">
        <v>3023</v>
      </c>
      <c r="J75">
        <v>5894</v>
      </c>
      <c r="K75"/>
      <c r="L75">
        <v>2450</v>
      </c>
      <c r="M75">
        <v>2.278</v>
      </c>
      <c r="N75">
        <v>4.3929999999999998</v>
      </c>
      <c r="O75">
        <v>2.1150000000000002</v>
      </c>
      <c r="P75"/>
      <c r="Q75">
        <v>0.11700000000000001</v>
      </c>
      <c r="R75">
        <v>1</v>
      </c>
      <c r="S75">
        <v>0</v>
      </c>
      <c r="T75">
        <v>0</v>
      </c>
      <c r="U75"/>
      <c r="V75">
        <v>0</v>
      </c>
      <c r="W75"/>
      <c r="X75"/>
      <c r="Y75" s="35">
        <v>44474</v>
      </c>
      <c r="Z75" s="31">
        <v>7.5439814814814821E-2</v>
      </c>
      <c r="AA75"/>
      <c r="AB75" s="8">
        <v>1</v>
      </c>
      <c r="AC75" s="2" t="s">
        <v>785</v>
      </c>
      <c r="AD75" s="2">
        <v>3.0825284145628178</v>
      </c>
      <c r="AE75" s="2">
        <v>6.10202321622209</v>
      </c>
      <c r="AF75" s="2">
        <v>3.0194948016592722</v>
      </c>
      <c r="AG75" s="2">
        <v>0.29010717998982077</v>
      </c>
      <c r="AH75" s="6"/>
      <c r="AI75" s="6">
        <v>2.7509471520939264</v>
      </c>
      <c r="AJ75" s="6">
        <v>1.2075937814388771</v>
      </c>
      <c r="AK75" s="6"/>
      <c r="AL75" s="6"/>
      <c r="AM75" s="6"/>
      <c r="AN75" s="6">
        <v>1.700386937034833</v>
      </c>
      <c r="AO75" s="6">
        <v>0.53171016978828789</v>
      </c>
      <c r="AP75" s="6"/>
      <c r="AQ75" s="6"/>
      <c r="AR75" s="6"/>
      <c r="AS75" s="6">
        <v>0.64982672197573998</v>
      </c>
      <c r="AT75" s="6">
        <v>0.16304024820335716</v>
      </c>
      <c r="AU75" s="6"/>
      <c r="AV75" s="6"/>
      <c r="AW75" s="6"/>
      <c r="AX75" s="6">
        <v>3.2976066700597384</v>
      </c>
      <c r="AY75" s="6">
        <v>1.0803244966821384</v>
      </c>
      <c r="AZ75" s="6"/>
      <c r="BA75" s="6"/>
      <c r="BC75" s="6">
        <v>3.1012536879037023</v>
      </c>
      <c r="BD75" s="6">
        <v>6.1182889986334761</v>
      </c>
      <c r="BE75" s="6">
        <v>3.0170353107297738</v>
      </c>
      <c r="BF75" s="6">
        <v>0.29168274003642436</v>
      </c>
      <c r="BG75" s="6"/>
      <c r="BH75" s="1">
        <v>15</v>
      </c>
      <c r="BI75" s="1">
        <v>3</v>
      </c>
      <c r="BJ75" s="1">
        <v>6</v>
      </c>
      <c r="BK75" s="1">
        <v>0.3</v>
      </c>
      <c r="BL75" s="36">
        <f t="shared" ref="BL75" si="42">AVERAGE(I75:I76)/(G75*BI75)</f>
        <v>1688.8888888888891</v>
      </c>
      <c r="BM75" s="36">
        <f t="shared" ref="BM75" si="43">AVERAGE(J75:J76)/(H75*BJ75)</f>
        <v>1641.2500000000002</v>
      </c>
      <c r="BN75" s="37">
        <f t="shared" ref="BN75" si="44">AVERAGE(L75:L76)/(H75*BK75)</f>
        <v>13680.555555555557</v>
      </c>
      <c r="BO75" s="15"/>
      <c r="BP75" s="1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</row>
    <row r="76" spans="1:133" s="8" customFormat="1" ht="15.75" customHeight="1">
      <c r="A76">
        <v>63</v>
      </c>
      <c r="B76">
        <v>4</v>
      </c>
      <c r="C76" t="s">
        <v>739</v>
      </c>
      <c r="D76" t="s">
        <v>25</v>
      </c>
      <c r="E76"/>
      <c r="F76"/>
      <c r="G76">
        <v>0.6</v>
      </c>
      <c r="H76">
        <v>0.6</v>
      </c>
      <c r="I76">
        <v>3057</v>
      </c>
      <c r="J76">
        <v>5923</v>
      </c>
      <c r="K76"/>
      <c r="L76">
        <v>2475</v>
      </c>
      <c r="M76">
        <v>2.2999999999999998</v>
      </c>
      <c r="N76">
        <v>4.4139999999999997</v>
      </c>
      <c r="O76">
        <v>2.1139999999999999</v>
      </c>
      <c r="P76"/>
      <c r="Q76">
        <v>0.11899999999999999</v>
      </c>
      <c r="R76">
        <v>1</v>
      </c>
      <c r="S76">
        <v>0</v>
      </c>
      <c r="T76">
        <v>0</v>
      </c>
      <c r="U76"/>
      <c r="V76">
        <v>0</v>
      </c>
      <c r="W76"/>
      <c r="X76"/>
      <c r="Y76" s="35">
        <v>44474</v>
      </c>
      <c r="Z76" s="31">
        <v>8.245370370370371E-2</v>
      </c>
      <c r="AA76"/>
      <c r="AB76" s="8">
        <v>1</v>
      </c>
      <c r="AC76" s="2" t="s">
        <v>785</v>
      </c>
      <c r="AD76" s="2">
        <v>3.1199789612445867</v>
      </c>
      <c r="AE76" s="2">
        <v>6.1345547810448622</v>
      </c>
      <c r="AF76" s="2">
        <v>3.0145758198002754</v>
      </c>
      <c r="AG76" s="2">
        <v>0.29325830008302795</v>
      </c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C76" s="6"/>
      <c r="BD76" s="6"/>
      <c r="BE76" s="6"/>
      <c r="BF76" s="6"/>
      <c r="BG76" s="6"/>
      <c r="BH76" s="1"/>
      <c r="BI76" s="1"/>
      <c r="BJ76" s="1"/>
      <c r="BK76" s="1"/>
      <c r="BL76" s="36"/>
      <c r="BM76" s="36"/>
      <c r="BN76" s="37"/>
      <c r="BO76" s="15"/>
      <c r="BP76" s="1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</row>
    <row r="77" spans="1:133" s="8" customFormat="1" ht="15.75" customHeight="1">
      <c r="A77">
        <v>106</v>
      </c>
      <c r="B77">
        <v>4</v>
      </c>
      <c r="C77" t="s">
        <v>739</v>
      </c>
      <c r="D77" t="s">
        <v>25</v>
      </c>
      <c r="E77"/>
      <c r="F77"/>
      <c r="G77">
        <v>0.6</v>
      </c>
      <c r="H77">
        <v>0.6</v>
      </c>
      <c r="I77">
        <v>4269</v>
      </c>
      <c r="J77">
        <v>6555</v>
      </c>
      <c r="K77"/>
      <c r="L77">
        <v>2683</v>
      </c>
      <c r="M77">
        <v>3.0750000000000002</v>
      </c>
      <c r="N77">
        <v>4.8600000000000003</v>
      </c>
      <c r="O77">
        <v>1.7849999999999999</v>
      </c>
      <c r="P77"/>
      <c r="Q77">
        <v>0.13700000000000001</v>
      </c>
      <c r="R77">
        <v>1</v>
      </c>
      <c r="S77">
        <v>0</v>
      </c>
      <c r="T77">
        <v>0</v>
      </c>
      <c r="U77"/>
      <c r="V77">
        <v>0</v>
      </c>
      <c r="W77"/>
      <c r="X77"/>
      <c r="Y77" s="35">
        <v>44474</v>
      </c>
      <c r="Z77" s="31">
        <v>0.44246527777777778</v>
      </c>
      <c r="AA77"/>
      <c r="AB77" s="8">
        <v>1</v>
      </c>
      <c r="AC77" s="2" t="s">
        <v>785</v>
      </c>
      <c r="AD77" s="2">
        <v>4.4549808017829298</v>
      </c>
      <c r="AE77" s="2">
        <v>6.8435185385617938</v>
      </c>
      <c r="AF77" s="2">
        <v>2.3885377367788641</v>
      </c>
      <c r="AG77" s="2">
        <v>0.31947561925851198</v>
      </c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C77" s="6"/>
      <c r="BD77" s="6"/>
      <c r="BE77" s="6"/>
      <c r="BF77" s="6"/>
      <c r="BG77" s="6"/>
      <c r="BH77" s="1"/>
      <c r="BI77" s="1"/>
      <c r="BJ77" s="1"/>
      <c r="BK77" s="1"/>
      <c r="BL77" s="36"/>
      <c r="BM77" s="36"/>
      <c r="BN77" s="37"/>
      <c r="BO77" s="15"/>
      <c r="BP77" s="1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</row>
    <row r="78" spans="1:133" s="8" customFormat="1" ht="15.75" customHeight="1">
      <c r="A78">
        <v>107</v>
      </c>
      <c r="B78">
        <v>4</v>
      </c>
      <c r="C78" t="s">
        <v>739</v>
      </c>
      <c r="D78" t="s">
        <v>25</v>
      </c>
      <c r="E78"/>
      <c r="F78"/>
      <c r="G78">
        <v>0.6</v>
      </c>
      <c r="H78">
        <v>0.6</v>
      </c>
      <c r="I78">
        <v>3271</v>
      </c>
      <c r="J78">
        <v>6501</v>
      </c>
      <c r="K78"/>
      <c r="L78">
        <v>2690</v>
      </c>
      <c r="M78">
        <v>2.4369999999999998</v>
      </c>
      <c r="N78">
        <v>4.8220000000000001</v>
      </c>
      <c r="O78">
        <v>2.3849999999999998</v>
      </c>
      <c r="P78"/>
      <c r="Q78">
        <v>0.13800000000000001</v>
      </c>
      <c r="R78">
        <v>1</v>
      </c>
      <c r="S78">
        <v>0</v>
      </c>
      <c r="T78">
        <v>0</v>
      </c>
      <c r="U78"/>
      <c r="V78">
        <v>0</v>
      </c>
      <c r="W78"/>
      <c r="X78"/>
      <c r="Y78" s="35">
        <v>44474</v>
      </c>
      <c r="Z78" s="31">
        <v>0.44916666666666666</v>
      </c>
      <c r="AA78"/>
      <c r="AB78" s="8">
        <v>1</v>
      </c>
      <c r="AC78" s="2" t="s">
        <v>785</v>
      </c>
      <c r="AD78" s="2">
        <v>3.3556971080063076</v>
      </c>
      <c r="AE78" s="2">
        <v>6.7829425213056007</v>
      </c>
      <c r="AF78" s="2">
        <v>3.4272454132992931</v>
      </c>
      <c r="AG78" s="2">
        <v>0.32035793288461006</v>
      </c>
      <c r="AH78" s="6"/>
      <c r="AI78" s="6">
        <v>11.85657026687692</v>
      </c>
      <c r="AJ78" s="6">
        <v>0.29585640089370119</v>
      </c>
      <c r="AK78" s="6"/>
      <c r="AL78" s="6"/>
      <c r="AM78" s="6"/>
      <c r="AN78" s="6">
        <v>13.049042021760011</v>
      </c>
      <c r="AO78" s="6">
        <v>0.16551909031539311</v>
      </c>
      <c r="AP78" s="6"/>
      <c r="AQ78" s="6"/>
      <c r="AR78" s="6"/>
      <c r="AS78" s="6">
        <v>14.241513776643103</v>
      </c>
      <c r="AT78" s="6">
        <v>3.8066992151108869E-2</v>
      </c>
      <c r="AU78" s="6"/>
      <c r="AV78" s="6"/>
      <c r="AW78" s="6"/>
      <c r="AX78" s="6">
        <v>6.7859776282033586</v>
      </c>
      <c r="AY78" s="6">
        <v>2.8330652063092674</v>
      </c>
      <c r="AZ78" s="6"/>
      <c r="BA78" s="6"/>
      <c r="BC78" s="6">
        <v>3.3507404180043086</v>
      </c>
      <c r="BD78" s="6">
        <v>6.7773336308189158</v>
      </c>
      <c r="BE78" s="6">
        <v>3.4265932128146068</v>
      </c>
      <c r="BF78" s="6">
        <v>0.31588334235225579</v>
      </c>
      <c r="BG78" s="6"/>
      <c r="BH78" s="1">
        <v>16</v>
      </c>
      <c r="BI78" s="1">
        <v>3</v>
      </c>
      <c r="BJ78" s="1">
        <v>6</v>
      </c>
      <c r="BK78" s="1">
        <v>0.3</v>
      </c>
      <c r="BL78" s="36">
        <f t="shared" ref="BL78" si="45">AVERAGE(I78:I79)/(G78*BI78)</f>
        <v>1814.7222222222224</v>
      </c>
      <c r="BM78" s="36">
        <f t="shared" ref="BM78" si="46">AVERAGE(J78:J79)/(H78*BJ78)</f>
        <v>1804.4444444444446</v>
      </c>
      <c r="BN78" s="37">
        <f t="shared" ref="BN78" si="47">AVERAGE(L78:L79)/(H78*BK78)</f>
        <v>14747.222222222223</v>
      </c>
      <c r="BO78" s="15"/>
      <c r="BP78" s="1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</row>
    <row r="79" spans="1:133" s="8" customFormat="1" ht="15.75" customHeight="1">
      <c r="A79">
        <v>108</v>
      </c>
      <c r="B79">
        <v>4</v>
      </c>
      <c r="C79" t="s">
        <v>739</v>
      </c>
      <c r="D79" t="s">
        <v>25</v>
      </c>
      <c r="E79"/>
      <c r="F79"/>
      <c r="G79">
        <v>0.6</v>
      </c>
      <c r="H79">
        <v>0.6</v>
      </c>
      <c r="I79">
        <v>3262</v>
      </c>
      <c r="J79">
        <v>6491</v>
      </c>
      <c r="K79"/>
      <c r="L79">
        <v>2619</v>
      </c>
      <c r="M79">
        <v>2.431</v>
      </c>
      <c r="N79">
        <v>4.8150000000000004</v>
      </c>
      <c r="O79">
        <v>2.383</v>
      </c>
      <c r="P79"/>
      <c r="Q79">
        <v>0.13200000000000001</v>
      </c>
      <c r="R79">
        <v>1</v>
      </c>
      <c r="S79">
        <v>0</v>
      </c>
      <c r="T79">
        <v>0</v>
      </c>
      <c r="U79"/>
      <c r="V79">
        <v>0</v>
      </c>
      <c r="W79"/>
      <c r="X79"/>
      <c r="Y79" s="35">
        <v>44474</v>
      </c>
      <c r="Z79" s="31">
        <v>0.45628472222222222</v>
      </c>
      <c r="AA79"/>
      <c r="AB79" s="8">
        <v>1</v>
      </c>
      <c r="AC79" s="2" t="s">
        <v>785</v>
      </c>
      <c r="AD79" s="2">
        <v>3.3457837280023095</v>
      </c>
      <c r="AE79" s="2">
        <v>6.77172474033223</v>
      </c>
      <c r="AF79" s="2">
        <v>3.4259410123299205</v>
      </c>
      <c r="AG79" s="2">
        <v>0.31140875181990152</v>
      </c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C79" s="6"/>
      <c r="BD79" s="6"/>
      <c r="BE79" s="6"/>
      <c r="BF79" s="6"/>
      <c r="BG79" s="6"/>
      <c r="BH79" s="1"/>
      <c r="BI79" s="1"/>
      <c r="BJ79" s="1"/>
      <c r="BK79" s="1"/>
      <c r="BL79" s="36"/>
      <c r="BM79" s="36"/>
      <c r="BN79" s="37"/>
      <c r="BO79" s="15"/>
      <c r="BP79" s="1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</row>
    <row r="80" spans="1:133" s="8" customFormat="1" ht="15.75" customHeight="1">
      <c r="A80">
        <v>10</v>
      </c>
      <c r="B80">
        <v>5</v>
      </c>
      <c r="C80" t="s">
        <v>739</v>
      </c>
      <c r="D80" t="s">
        <v>25</v>
      </c>
      <c r="E80"/>
      <c r="F80"/>
      <c r="G80">
        <v>0.6</v>
      </c>
      <c r="H80">
        <v>0.6</v>
      </c>
      <c r="I80">
        <v>2976</v>
      </c>
      <c r="J80">
        <v>5891</v>
      </c>
      <c r="K80"/>
      <c r="L80">
        <v>2415</v>
      </c>
      <c r="M80">
        <v>2.2480000000000002</v>
      </c>
      <c r="N80">
        <v>4.391</v>
      </c>
      <c r="O80">
        <v>2.1429999999999998</v>
      </c>
      <c r="P80"/>
      <c r="Q80">
        <v>0.114</v>
      </c>
      <c r="R80">
        <v>1</v>
      </c>
      <c r="S80">
        <v>0</v>
      </c>
      <c r="T80">
        <v>0</v>
      </c>
      <c r="U80"/>
      <c r="V80">
        <v>0</v>
      </c>
      <c r="W80"/>
      <c r="X80"/>
      <c r="Y80" s="35">
        <v>44474</v>
      </c>
      <c r="Z80" s="31">
        <v>0.68570601851851853</v>
      </c>
      <c r="AA80"/>
      <c r="AB80" s="8">
        <v>1</v>
      </c>
      <c r="AC80" s="2"/>
      <c r="AD80" s="2">
        <v>3.0255957519179617</v>
      </c>
      <c r="AE80" s="2">
        <v>6.0985158130083574</v>
      </c>
      <c r="AF80" s="2">
        <v>3.0729200610903957</v>
      </c>
      <c r="AG80" s="2">
        <v>0.29548215378264259</v>
      </c>
      <c r="AH80" s="6"/>
      <c r="AI80" s="6">
        <v>0.85319173059872355</v>
      </c>
      <c r="AJ80" s="6"/>
      <c r="AK80" s="6"/>
      <c r="AL80" s="6"/>
      <c r="AM80" s="6"/>
      <c r="AN80" s="6">
        <v>1.6419302168059573</v>
      </c>
      <c r="AO80" s="6"/>
      <c r="AP80" s="6"/>
      <c r="AQ80" s="6"/>
      <c r="AR80" s="6"/>
      <c r="AS80" s="6">
        <v>2.430668703013191</v>
      </c>
      <c r="AT80" s="6"/>
      <c r="AU80" s="6"/>
      <c r="AV80" s="6"/>
      <c r="AW80" s="6"/>
      <c r="AX80" s="6">
        <v>1.505948739119134</v>
      </c>
      <c r="AY80" s="6"/>
      <c r="AZ80" s="6"/>
      <c r="BA80" s="6"/>
      <c r="BC80" s="6"/>
      <c r="BD80" s="6"/>
      <c r="BE80" s="6"/>
      <c r="BF80" s="6"/>
      <c r="BG80" s="6"/>
      <c r="BH80" s="1"/>
      <c r="BI80" s="1"/>
      <c r="BJ80" s="1"/>
      <c r="BK80" s="1"/>
      <c r="BL80" s="36"/>
      <c r="BM80" s="36"/>
      <c r="BN80" s="37"/>
      <c r="BO80" s="15"/>
      <c r="BP80" s="1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</row>
    <row r="81" spans="1:133" s="8" customFormat="1" ht="15.75" customHeight="1">
      <c r="A81">
        <v>11</v>
      </c>
      <c r="B81">
        <v>5</v>
      </c>
      <c r="C81" t="s">
        <v>739</v>
      </c>
      <c r="D81" t="s">
        <v>25</v>
      </c>
      <c r="E81"/>
      <c r="F81"/>
      <c r="G81">
        <v>0.6</v>
      </c>
      <c r="H81">
        <v>0.6</v>
      </c>
      <c r="I81">
        <v>2989</v>
      </c>
      <c r="J81">
        <v>5904</v>
      </c>
      <c r="K81"/>
      <c r="L81">
        <v>2420</v>
      </c>
      <c r="M81">
        <v>2.2570000000000001</v>
      </c>
      <c r="N81">
        <v>4.4000000000000004</v>
      </c>
      <c r="O81">
        <v>2.1429999999999998</v>
      </c>
      <c r="P81"/>
      <c r="Q81">
        <v>0.114</v>
      </c>
      <c r="R81">
        <v>1</v>
      </c>
      <c r="S81">
        <v>0</v>
      </c>
      <c r="T81">
        <v>0</v>
      </c>
      <c r="U81"/>
      <c r="V81">
        <v>0</v>
      </c>
      <c r="W81"/>
      <c r="X81"/>
      <c r="Y81" s="35">
        <v>44474</v>
      </c>
      <c r="Z81" s="31">
        <v>0.69230324074074068</v>
      </c>
      <c r="AA81"/>
      <c r="AB81" s="8">
        <v>1</v>
      </c>
      <c r="AC81" s="2"/>
      <c r="AD81" s="2">
        <v>3.0398511425402726</v>
      </c>
      <c r="AE81" s="2">
        <v>6.112892371077252</v>
      </c>
      <c r="AF81" s="2">
        <v>3.0730412285369795</v>
      </c>
      <c r="AG81" s="2">
        <v>0.29613339164856661</v>
      </c>
      <c r="AH81" s="6"/>
      <c r="AI81" s="6">
        <v>1.3283714180090851</v>
      </c>
      <c r="AJ81" s="6"/>
      <c r="AK81" s="6"/>
      <c r="AL81" s="6"/>
      <c r="AM81" s="6"/>
      <c r="AN81" s="6">
        <v>1.8815395179542005</v>
      </c>
      <c r="AO81" s="6"/>
      <c r="AP81" s="6"/>
      <c r="AQ81" s="6"/>
      <c r="AR81" s="6"/>
      <c r="AS81" s="6">
        <v>2.4347076178993157</v>
      </c>
      <c r="AT81" s="6"/>
      <c r="AU81" s="6"/>
      <c r="AV81" s="6"/>
      <c r="AW81" s="6"/>
      <c r="AX81" s="6">
        <v>1.288869450477792</v>
      </c>
      <c r="AY81" s="6"/>
      <c r="AZ81" s="6"/>
      <c r="BA81" s="6"/>
      <c r="BC81" s="6">
        <v>3.0716516293131204</v>
      </c>
      <c r="BD81" s="6">
        <v>6.0985158130083574</v>
      </c>
      <c r="BE81" s="6">
        <v>3.026864183695237</v>
      </c>
      <c r="BF81" s="6">
        <v>0.29606826786197415</v>
      </c>
      <c r="BG81" s="6"/>
      <c r="BH81" s="1">
        <v>17</v>
      </c>
      <c r="BI81" s="1">
        <v>3</v>
      </c>
      <c r="BJ81" s="1">
        <v>6</v>
      </c>
      <c r="BK81" s="1">
        <v>0.3</v>
      </c>
      <c r="BL81" s="36">
        <f t="shared" ref="BL81" si="48">AVERAGE(I81:I82)/(G81*BI81)</f>
        <v>1676.6666666666667</v>
      </c>
      <c r="BM81" s="36">
        <f t="shared" ref="BM81" si="49">AVERAGE(J81:J82)/(H81*BJ81)</f>
        <v>1636.3888888888891</v>
      </c>
      <c r="BN81" s="37">
        <f t="shared" ref="BN81" si="50">AVERAGE(L81:L82)/(H81*BK81)</f>
        <v>13441.666666666668</v>
      </c>
      <c r="BO81" s="15"/>
      <c r="BP81" s="1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  <c r="EC81" s="15"/>
    </row>
    <row r="82" spans="1:133" s="8" customFormat="1" ht="15.75" customHeight="1">
      <c r="A82">
        <v>12</v>
      </c>
      <c r="B82">
        <v>5</v>
      </c>
      <c r="C82" t="s">
        <v>739</v>
      </c>
      <c r="D82" t="s">
        <v>25</v>
      </c>
      <c r="E82"/>
      <c r="F82"/>
      <c r="G82">
        <v>0.6</v>
      </c>
      <c r="H82">
        <v>0.6</v>
      </c>
      <c r="I82">
        <v>3047</v>
      </c>
      <c r="J82">
        <v>5878</v>
      </c>
      <c r="K82"/>
      <c r="L82">
        <v>2419</v>
      </c>
      <c r="M82">
        <v>2.294</v>
      </c>
      <c r="N82">
        <v>4.3819999999999997</v>
      </c>
      <c r="O82">
        <v>2.0880000000000001</v>
      </c>
      <c r="P82"/>
      <c r="Q82">
        <v>0.114</v>
      </c>
      <c r="R82">
        <v>1</v>
      </c>
      <c r="S82">
        <v>0</v>
      </c>
      <c r="T82">
        <v>0</v>
      </c>
      <c r="U82"/>
      <c r="V82">
        <v>0</v>
      </c>
      <c r="W82"/>
      <c r="X82"/>
      <c r="Y82" s="35">
        <v>44474</v>
      </c>
      <c r="Z82" s="31">
        <v>0.69936342592592593</v>
      </c>
      <c r="AA82"/>
      <c r="AB82" s="8">
        <v>1</v>
      </c>
      <c r="AC82" s="2"/>
      <c r="AD82" s="2">
        <v>3.1034521160859683</v>
      </c>
      <c r="AE82" s="2">
        <v>6.0841392549394628</v>
      </c>
      <c r="AF82" s="2">
        <v>2.9806871388534946</v>
      </c>
      <c r="AG82" s="2">
        <v>0.29600314407538175</v>
      </c>
      <c r="AH82" s="6"/>
      <c r="AI82" s="6">
        <v>3.4484038695322758</v>
      </c>
      <c r="AJ82" s="6"/>
      <c r="AK82" s="6"/>
      <c r="AL82" s="6"/>
      <c r="AM82" s="6"/>
      <c r="AN82" s="6">
        <v>1.4023209156577139</v>
      </c>
      <c r="AO82" s="6"/>
      <c r="AP82" s="6"/>
      <c r="AQ82" s="6"/>
      <c r="AR82" s="6"/>
      <c r="AS82" s="6">
        <v>0.64376203821684774</v>
      </c>
      <c r="AT82" s="6"/>
      <c r="AU82" s="6"/>
      <c r="AV82" s="6"/>
      <c r="AW82" s="6"/>
      <c r="AX82" s="6">
        <v>1.332285308206079</v>
      </c>
      <c r="AY82" s="6"/>
      <c r="AZ82" s="6"/>
      <c r="BA82" s="6"/>
      <c r="BC82" s="6"/>
      <c r="BD82" s="6"/>
      <c r="BE82" s="6"/>
      <c r="BF82" s="6"/>
      <c r="BG82" s="6"/>
      <c r="BH82" s="1"/>
      <c r="BI82" s="1"/>
      <c r="BJ82" s="1"/>
      <c r="BK82" s="1"/>
      <c r="BL82" s="36"/>
      <c r="BM82" s="36"/>
      <c r="BN82" s="37"/>
      <c r="BO82" s="15"/>
      <c r="BP82" s="1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</row>
    <row r="83" spans="1:133" s="8" customFormat="1" ht="15.75" customHeight="1">
      <c r="A83">
        <v>61</v>
      </c>
      <c r="B83">
        <v>4</v>
      </c>
      <c r="C83" t="s">
        <v>739</v>
      </c>
      <c r="D83" t="s">
        <v>25</v>
      </c>
      <c r="E83"/>
      <c r="F83"/>
      <c r="G83">
        <v>0.6</v>
      </c>
      <c r="H83">
        <v>0.6</v>
      </c>
      <c r="I83">
        <v>2327</v>
      </c>
      <c r="J83">
        <v>5881</v>
      </c>
      <c r="K83"/>
      <c r="L83">
        <v>2414</v>
      </c>
      <c r="M83">
        <v>1.833</v>
      </c>
      <c r="N83">
        <v>4.3840000000000003</v>
      </c>
      <c r="O83">
        <v>2.5510000000000002</v>
      </c>
      <c r="P83"/>
      <c r="Q83">
        <v>0.114</v>
      </c>
      <c r="R83">
        <v>1</v>
      </c>
      <c r="S83">
        <v>0</v>
      </c>
      <c r="T83">
        <v>0</v>
      </c>
      <c r="U83"/>
      <c r="V83">
        <v>0</v>
      </c>
      <c r="W83"/>
      <c r="X83"/>
      <c r="Y83" s="35">
        <v>44475</v>
      </c>
      <c r="Z83" s="31">
        <v>0.11332175925925925</v>
      </c>
      <c r="AA83"/>
      <c r="AB83" s="8">
        <v>1</v>
      </c>
      <c r="AC83" s="2"/>
      <c r="AD83" s="2">
        <v>2.3139227893118179</v>
      </c>
      <c r="AE83" s="2">
        <v>6.0874569221861305</v>
      </c>
      <c r="AF83" s="2">
        <v>3.7735341328743126</v>
      </c>
      <c r="AG83" s="2">
        <v>0.29535190620945778</v>
      </c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C83" s="6"/>
      <c r="BD83" s="6"/>
      <c r="BE83" s="6"/>
      <c r="BF83" s="6"/>
      <c r="BG83" s="6"/>
      <c r="BH83" s="1"/>
      <c r="BI83" s="1"/>
      <c r="BJ83" s="1"/>
      <c r="BK83" s="1"/>
      <c r="BL83" s="36"/>
      <c r="BM83" s="36"/>
      <c r="BN83" s="37"/>
      <c r="BO83" s="15"/>
      <c r="BP83" s="1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</row>
    <row r="84" spans="1:133" s="8" customFormat="1" ht="15.75" customHeight="1">
      <c r="A84">
        <v>62</v>
      </c>
      <c r="B84">
        <v>4</v>
      </c>
      <c r="C84" t="s">
        <v>739</v>
      </c>
      <c r="D84" t="s">
        <v>25</v>
      </c>
      <c r="E84"/>
      <c r="F84"/>
      <c r="G84">
        <v>0.6</v>
      </c>
      <c r="H84">
        <v>0.6</v>
      </c>
      <c r="I84">
        <v>3074</v>
      </c>
      <c r="J84">
        <v>5928</v>
      </c>
      <c r="K84"/>
      <c r="L84">
        <v>2441</v>
      </c>
      <c r="M84">
        <v>2.3109999999999999</v>
      </c>
      <c r="N84">
        <v>4.4169999999999998</v>
      </c>
      <c r="O84">
        <v>2.1059999999999999</v>
      </c>
      <c r="P84"/>
      <c r="Q84">
        <v>0.11600000000000001</v>
      </c>
      <c r="R84">
        <v>1</v>
      </c>
      <c r="S84">
        <v>0</v>
      </c>
      <c r="T84">
        <v>0</v>
      </c>
      <c r="U84"/>
      <c r="V84">
        <v>0</v>
      </c>
      <c r="W84"/>
      <c r="X84"/>
      <c r="Y84" s="35">
        <v>44475</v>
      </c>
      <c r="Z84" s="31">
        <v>0.11989583333333333</v>
      </c>
      <c r="AA84"/>
      <c r="AB84" s="8">
        <v>1</v>
      </c>
      <c r="AC84" s="2"/>
      <c r="AD84" s="2">
        <v>3.1330594658399993</v>
      </c>
      <c r="AE84" s="2">
        <v>6.1394337090505964</v>
      </c>
      <c r="AF84" s="2">
        <v>3.0063742432105971</v>
      </c>
      <c r="AG84" s="2">
        <v>0.29886859068544736</v>
      </c>
      <c r="AH84" s="6"/>
      <c r="AI84" s="6">
        <v>4.4353155279999763</v>
      </c>
      <c r="AJ84" s="6">
        <v>0.45603652506783832</v>
      </c>
      <c r="AK84" s="6"/>
      <c r="AL84" s="6"/>
      <c r="AM84" s="6"/>
      <c r="AN84" s="6">
        <v>2.3238951508432728</v>
      </c>
      <c r="AO84" s="6">
        <v>0.54185056859298819</v>
      </c>
      <c r="AP84" s="6"/>
      <c r="AQ84" s="6"/>
      <c r="AR84" s="6"/>
      <c r="AS84" s="6">
        <v>0.21247477368656989</v>
      </c>
      <c r="AT84" s="6">
        <v>0.63135893640445206</v>
      </c>
      <c r="AU84" s="6"/>
      <c r="AV84" s="6"/>
      <c r="AW84" s="6"/>
      <c r="AX84" s="6">
        <v>0.37713643818421128</v>
      </c>
      <c r="AY84" s="6">
        <v>2.1555261567472885</v>
      </c>
      <c r="AZ84" s="6"/>
      <c r="BA84" s="6"/>
      <c r="BC84" s="6">
        <v>3.1259317705288439</v>
      </c>
      <c r="BD84" s="6">
        <v>6.122845372817256</v>
      </c>
      <c r="BE84" s="6">
        <v>2.9969136022884131</v>
      </c>
      <c r="BF84" s="6">
        <v>0.30212478001506737</v>
      </c>
      <c r="BG84" s="6"/>
      <c r="BH84" s="1">
        <v>18</v>
      </c>
      <c r="BI84" s="1">
        <v>3</v>
      </c>
      <c r="BJ84" s="1">
        <v>6</v>
      </c>
      <c r="BK84" s="1">
        <v>0.3</v>
      </c>
      <c r="BL84" s="36">
        <f t="shared" ref="BL84" si="51">AVERAGE(I84:I85)/(G84*BI84)</f>
        <v>1704.1666666666667</v>
      </c>
      <c r="BM84" s="36">
        <f t="shared" ref="BM84" si="52">AVERAGE(J84:J85)/(H84*BJ84)</f>
        <v>1642.5000000000002</v>
      </c>
      <c r="BN84" s="37">
        <f t="shared" ref="BN84" si="53">AVERAGE(L84:L85)/(H84*BK84)</f>
        <v>13700</v>
      </c>
      <c r="BO84" s="15"/>
      <c r="BP84" s="1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</row>
    <row r="85" spans="1:133" s="8" customFormat="1" ht="15.75" customHeight="1">
      <c r="A85">
        <v>63</v>
      </c>
      <c r="B85">
        <v>4</v>
      </c>
      <c r="C85" t="s">
        <v>739</v>
      </c>
      <c r="D85" t="s">
        <v>25</v>
      </c>
      <c r="E85"/>
      <c r="F85"/>
      <c r="G85">
        <v>0.6</v>
      </c>
      <c r="H85">
        <v>0.6</v>
      </c>
      <c r="I85">
        <v>3061</v>
      </c>
      <c r="J85">
        <v>5898</v>
      </c>
      <c r="K85"/>
      <c r="L85">
        <v>2491</v>
      </c>
      <c r="M85">
        <v>2.3029999999999999</v>
      </c>
      <c r="N85">
        <v>4.3959999999999999</v>
      </c>
      <c r="O85">
        <v>2.093</v>
      </c>
      <c r="P85"/>
      <c r="Q85">
        <v>0.12</v>
      </c>
      <c r="R85">
        <v>1</v>
      </c>
      <c r="S85">
        <v>0</v>
      </c>
      <c r="T85">
        <v>0</v>
      </c>
      <c r="U85"/>
      <c r="V85">
        <v>0</v>
      </c>
      <c r="W85"/>
      <c r="X85"/>
      <c r="Y85" s="35">
        <v>44475</v>
      </c>
      <c r="Z85" s="31">
        <v>0.12695601851851851</v>
      </c>
      <c r="AA85"/>
      <c r="AB85" s="8">
        <v>1</v>
      </c>
      <c r="AC85" s="2"/>
      <c r="AD85" s="2">
        <v>3.118804075217688</v>
      </c>
      <c r="AE85" s="2">
        <v>6.1062570365839166</v>
      </c>
      <c r="AF85" s="2">
        <v>2.9874529613662286</v>
      </c>
      <c r="AG85" s="2">
        <v>0.30538096934468734</v>
      </c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C85" s="6"/>
      <c r="BD85" s="6"/>
      <c r="BE85" s="6"/>
      <c r="BF85" s="6"/>
      <c r="BG85" s="6"/>
      <c r="BH85" s="1"/>
      <c r="BI85" s="1"/>
      <c r="BJ85" s="1"/>
      <c r="BK85" s="1"/>
      <c r="BL85" s="36"/>
      <c r="BM85" s="36"/>
      <c r="BN85" s="37"/>
      <c r="BO85" s="15"/>
      <c r="BP85" s="1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</row>
    <row r="86" spans="1:133" s="8" customFormat="1" ht="15.75" customHeight="1">
      <c r="A86">
        <v>106</v>
      </c>
      <c r="B86">
        <v>4</v>
      </c>
      <c r="C86" t="s">
        <v>739</v>
      </c>
      <c r="D86" t="s">
        <v>25</v>
      </c>
      <c r="E86"/>
      <c r="F86"/>
      <c r="G86">
        <v>0.6</v>
      </c>
      <c r="H86">
        <v>0.6</v>
      </c>
      <c r="I86">
        <v>4254</v>
      </c>
      <c r="J86">
        <v>6488</v>
      </c>
      <c r="K86"/>
      <c r="L86">
        <v>2623</v>
      </c>
      <c r="M86">
        <v>3.0649999999999999</v>
      </c>
      <c r="N86">
        <v>4.8120000000000003</v>
      </c>
      <c r="O86">
        <v>1.7470000000000001</v>
      </c>
      <c r="P86"/>
      <c r="Q86">
        <v>0.13200000000000001</v>
      </c>
      <c r="R86">
        <v>1</v>
      </c>
      <c r="S86">
        <v>0</v>
      </c>
      <c r="T86">
        <v>0</v>
      </c>
      <c r="U86"/>
      <c r="V86">
        <v>0</v>
      </c>
      <c r="W86"/>
      <c r="X86"/>
      <c r="Y86" s="35">
        <v>44475</v>
      </c>
      <c r="Z86" s="31">
        <v>0.48409722222222223</v>
      </c>
      <c r="AA86"/>
      <c r="AB86" s="8">
        <v>1</v>
      </c>
      <c r="AC86" s="2"/>
      <c r="AD86" s="2">
        <v>4.4270103069420781</v>
      </c>
      <c r="AE86" s="2">
        <v>6.7587315950952904</v>
      </c>
      <c r="AF86" s="2">
        <v>2.3317212881532123</v>
      </c>
      <c r="AG86" s="2">
        <v>0.32257364900508095</v>
      </c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C86" s="6"/>
      <c r="BD86" s="6"/>
      <c r="BE86" s="6"/>
      <c r="BF86" s="6"/>
      <c r="BG86" s="6"/>
      <c r="BH86" s="1"/>
      <c r="BI86" s="1"/>
      <c r="BJ86" s="1"/>
      <c r="BK86" s="1"/>
      <c r="BL86" s="36"/>
      <c r="BM86" s="36"/>
      <c r="BN86" s="37"/>
      <c r="BO86" s="15"/>
      <c r="BP86" s="1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</row>
    <row r="87" spans="1:133" s="8" customFormat="1" ht="15.75" customHeight="1">
      <c r="A87">
        <v>107</v>
      </c>
      <c r="B87">
        <v>4</v>
      </c>
      <c r="C87" t="s">
        <v>739</v>
      </c>
      <c r="D87" t="s">
        <v>25</v>
      </c>
      <c r="E87"/>
      <c r="F87"/>
      <c r="G87">
        <v>0.6</v>
      </c>
      <c r="H87">
        <v>0.6</v>
      </c>
      <c r="I87">
        <v>3272</v>
      </c>
      <c r="J87">
        <v>6458</v>
      </c>
      <c r="K87"/>
      <c r="L87">
        <v>2599</v>
      </c>
      <c r="M87">
        <v>2.4380000000000002</v>
      </c>
      <c r="N87">
        <v>4.7910000000000004</v>
      </c>
      <c r="O87">
        <v>2.3530000000000002</v>
      </c>
      <c r="P87"/>
      <c r="Q87">
        <v>0.13</v>
      </c>
      <c r="R87">
        <v>1</v>
      </c>
      <c r="S87">
        <v>0</v>
      </c>
      <c r="T87">
        <v>0</v>
      </c>
      <c r="U87"/>
      <c r="V87">
        <v>0</v>
      </c>
      <c r="W87"/>
      <c r="X87"/>
      <c r="Y87" s="35">
        <v>44475</v>
      </c>
      <c r="Z87" s="31">
        <v>0.49072916666666666</v>
      </c>
      <c r="AA87"/>
      <c r="AB87" s="8">
        <v>1</v>
      </c>
      <c r="AC87" s="2"/>
      <c r="AD87" s="2">
        <v>3.3501800307028904</v>
      </c>
      <c r="AE87" s="2">
        <v>6.7255549226286107</v>
      </c>
      <c r="AF87" s="2">
        <v>3.3753748919257203</v>
      </c>
      <c r="AG87" s="2">
        <v>0.31944770724864574</v>
      </c>
      <c r="AH87" s="6"/>
      <c r="AI87" s="6">
        <v>11.672667690096347</v>
      </c>
      <c r="AJ87" s="6">
        <v>0.16352433618181567</v>
      </c>
      <c r="AK87" s="6"/>
      <c r="AL87" s="6"/>
      <c r="AM87" s="6"/>
      <c r="AN87" s="6">
        <v>12.092582043810177</v>
      </c>
      <c r="AO87" s="6">
        <v>6.5750739073177675E-2</v>
      </c>
      <c r="AP87" s="6"/>
      <c r="AQ87" s="6"/>
      <c r="AR87" s="6"/>
      <c r="AS87" s="6">
        <v>12.512496397524009</v>
      </c>
      <c r="AT87" s="6">
        <v>3.1387697510662838E-2</v>
      </c>
      <c r="AU87" s="6"/>
      <c r="AV87" s="6"/>
      <c r="AW87" s="6"/>
      <c r="AX87" s="6">
        <v>6.4825690828819171</v>
      </c>
      <c r="AY87" s="6">
        <v>0.56919378530002629</v>
      </c>
      <c r="AZ87" s="6"/>
      <c r="BA87" s="6"/>
      <c r="BC87" s="6">
        <v>3.3529214519764112</v>
      </c>
      <c r="BD87" s="6">
        <v>6.7277667007930564</v>
      </c>
      <c r="BE87" s="6">
        <v>3.3748452488166443</v>
      </c>
      <c r="BF87" s="6">
        <v>0.32035944026093932</v>
      </c>
      <c r="BG87" s="6"/>
      <c r="BH87" s="1">
        <v>19</v>
      </c>
      <c r="BI87" s="1">
        <v>3</v>
      </c>
      <c r="BJ87" s="1">
        <v>6</v>
      </c>
      <c r="BK87" s="1">
        <v>0.3</v>
      </c>
      <c r="BL87" s="36">
        <f t="shared" ref="BL87" si="54">AVERAGE(I87:I88)/(G87*BI87)</f>
        <v>1819.1666666666667</v>
      </c>
      <c r="BM87" s="36">
        <f t="shared" ref="BM87" si="55">AVERAGE(J87:J88)/(H87*BJ87)</f>
        <v>1794.4444444444446</v>
      </c>
      <c r="BN87" s="37">
        <f t="shared" ref="BN87" si="56">AVERAGE(L87:L88)/(H87*BK87)</f>
        <v>14477.777777777779</v>
      </c>
      <c r="BO87" s="15"/>
      <c r="BP87" s="1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</row>
    <row r="88" spans="1:133" s="8" customFormat="1" ht="15.75" customHeight="1">
      <c r="A88">
        <v>108</v>
      </c>
      <c r="B88">
        <v>4</v>
      </c>
      <c r="C88" t="s">
        <v>739</v>
      </c>
      <c r="D88" t="s">
        <v>25</v>
      </c>
      <c r="E88"/>
      <c r="F88"/>
      <c r="G88">
        <v>0.6</v>
      </c>
      <c r="H88">
        <v>0.6</v>
      </c>
      <c r="I88">
        <v>3277</v>
      </c>
      <c r="J88">
        <v>6462</v>
      </c>
      <c r="K88"/>
      <c r="L88">
        <v>2613</v>
      </c>
      <c r="M88">
        <v>2.4409999999999998</v>
      </c>
      <c r="N88">
        <v>4.7939999999999996</v>
      </c>
      <c r="O88">
        <v>2.3540000000000001</v>
      </c>
      <c r="P88"/>
      <c r="Q88">
        <v>0.13100000000000001</v>
      </c>
      <c r="R88">
        <v>1</v>
      </c>
      <c r="S88">
        <v>0</v>
      </c>
      <c r="T88">
        <v>0</v>
      </c>
      <c r="U88"/>
      <c r="V88">
        <v>0</v>
      </c>
      <c r="W88"/>
      <c r="X88"/>
      <c r="Y88" s="35">
        <v>44475</v>
      </c>
      <c r="Z88" s="31">
        <v>0.49785879629629631</v>
      </c>
      <c r="AA88"/>
      <c r="AB88" s="8">
        <v>1</v>
      </c>
      <c r="AC88" s="2"/>
      <c r="AD88" s="2">
        <v>3.3556628732499325</v>
      </c>
      <c r="AE88" s="2">
        <v>6.7299784789575012</v>
      </c>
      <c r="AF88" s="2">
        <v>3.3743156057075687</v>
      </c>
      <c r="AG88" s="2">
        <v>0.32127117327323296</v>
      </c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C88" s="6"/>
      <c r="BD88" s="6"/>
      <c r="BE88" s="6"/>
      <c r="BF88" s="6"/>
      <c r="BG88" s="6"/>
      <c r="BH88" s="1"/>
      <c r="BI88" s="1"/>
      <c r="BJ88" s="1"/>
      <c r="BK88" s="1"/>
      <c r="BL88" s="36"/>
      <c r="BM88" s="36"/>
      <c r="BN88" s="37"/>
      <c r="BO88" s="15"/>
      <c r="BP88" s="1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</row>
    <row r="89" spans="1:133" s="8" customFormat="1" ht="15.75" customHeight="1">
      <c r="A89">
        <v>10</v>
      </c>
      <c r="B89">
        <v>5</v>
      </c>
      <c r="C89" t="s">
        <v>739</v>
      </c>
      <c r="D89" t="s">
        <v>25</v>
      </c>
      <c r="E89"/>
      <c r="F89"/>
      <c r="G89">
        <v>0.6</v>
      </c>
      <c r="H89">
        <v>0.6</v>
      </c>
      <c r="I89">
        <v>2937</v>
      </c>
      <c r="J89">
        <v>5839</v>
      </c>
      <c r="K89"/>
      <c r="L89">
        <v>2459</v>
      </c>
      <c r="M89">
        <v>2.2240000000000002</v>
      </c>
      <c r="N89">
        <v>4.3540000000000001</v>
      </c>
      <c r="O89">
        <v>2.13</v>
      </c>
      <c r="P89"/>
      <c r="Q89">
        <v>0.11799999999999999</v>
      </c>
      <c r="R89">
        <v>1</v>
      </c>
      <c r="S89">
        <v>0</v>
      </c>
      <c r="T89">
        <v>0</v>
      </c>
      <c r="U89"/>
      <c r="V89">
        <v>0</v>
      </c>
      <c r="W89"/>
      <c r="X89"/>
      <c r="Y89" s="35">
        <v>44475</v>
      </c>
      <c r="Z89" s="31">
        <v>0.61303240740740739</v>
      </c>
      <c r="AA89"/>
      <c r="AB89" s="8">
        <v>1</v>
      </c>
      <c r="AC89" s="2"/>
      <c r="AD89" s="2">
        <v>3.0466080920886847</v>
      </c>
      <c r="AE89" s="2">
        <v>5.9937941869667979</v>
      </c>
      <c r="AF89" s="2">
        <v>2.9471860948781132</v>
      </c>
      <c r="AG89" s="2">
        <v>0.29093041432023686</v>
      </c>
      <c r="AH89" s="6"/>
      <c r="AI89" s="6">
        <v>1.553603069622822</v>
      </c>
      <c r="AJ89" s="6"/>
      <c r="AK89" s="6"/>
      <c r="AL89" s="6"/>
      <c r="AM89" s="6"/>
      <c r="AN89" s="6">
        <v>0.1034302172200352</v>
      </c>
      <c r="AO89" s="6"/>
      <c r="AP89" s="6"/>
      <c r="AQ89" s="6"/>
      <c r="AR89" s="6"/>
      <c r="AS89" s="6">
        <v>1.7604635040628924</v>
      </c>
      <c r="AT89" s="6"/>
      <c r="AU89" s="6"/>
      <c r="AV89" s="6"/>
      <c r="AW89" s="6"/>
      <c r="AX89" s="6">
        <v>3.0231952265877089</v>
      </c>
      <c r="AY89" s="6"/>
      <c r="AZ89" s="6"/>
      <c r="BA89" s="6"/>
      <c r="BC89" s="6"/>
      <c r="BD89" s="6"/>
      <c r="BE89" s="6"/>
      <c r="BF89" s="6"/>
      <c r="BG89" s="6"/>
      <c r="BH89" s="1"/>
      <c r="BI89" s="1"/>
      <c r="BJ89" s="1"/>
      <c r="BK89" s="1"/>
      <c r="BL89" s="36"/>
      <c r="BM89" s="36"/>
      <c r="BN89" s="37"/>
      <c r="BO89" s="15"/>
      <c r="BP89" s="1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  <c r="EC89" s="15"/>
    </row>
    <row r="90" spans="1:133" s="8" customFormat="1" ht="15.75" customHeight="1">
      <c r="A90">
        <v>11</v>
      </c>
      <c r="B90">
        <v>5</v>
      </c>
      <c r="C90" t="s">
        <v>739</v>
      </c>
      <c r="D90" t="s">
        <v>25</v>
      </c>
      <c r="E90"/>
      <c r="F90"/>
      <c r="G90">
        <v>0.6</v>
      </c>
      <c r="H90">
        <v>0.6</v>
      </c>
      <c r="I90">
        <v>2918</v>
      </c>
      <c r="J90">
        <v>5926</v>
      </c>
      <c r="K90"/>
      <c r="L90">
        <v>2527</v>
      </c>
      <c r="M90">
        <v>2.2109999999999999</v>
      </c>
      <c r="N90">
        <v>4.4160000000000004</v>
      </c>
      <c r="O90">
        <v>2.2050000000000001</v>
      </c>
      <c r="P90"/>
      <c r="Q90">
        <v>0.124</v>
      </c>
      <c r="R90">
        <v>1</v>
      </c>
      <c r="S90">
        <v>0</v>
      </c>
      <c r="T90">
        <v>0</v>
      </c>
      <c r="U90"/>
      <c r="V90">
        <v>0</v>
      </c>
      <c r="W90"/>
      <c r="X90"/>
      <c r="Y90" s="35">
        <v>44475</v>
      </c>
      <c r="Z90" s="31">
        <v>0.61951388888888892</v>
      </c>
      <c r="AA90"/>
      <c r="AB90" s="8">
        <v>1</v>
      </c>
      <c r="AC90" s="2"/>
      <c r="AD90" s="2">
        <v>3.0258931865887022</v>
      </c>
      <c r="AE90" s="2">
        <v>6.0897017877366828</v>
      </c>
      <c r="AF90" s="2">
        <v>3.0638086011479806</v>
      </c>
      <c r="AG90" s="2">
        <v>0.29934307272583599</v>
      </c>
      <c r="AH90" s="6"/>
      <c r="AI90" s="6">
        <v>0.86310621962340706</v>
      </c>
      <c r="AJ90" s="6"/>
      <c r="AK90" s="6"/>
      <c r="AL90" s="6"/>
      <c r="AM90" s="6"/>
      <c r="AN90" s="6">
        <v>1.4950297956113801</v>
      </c>
      <c r="AO90" s="6"/>
      <c r="AP90" s="6"/>
      <c r="AQ90" s="6"/>
      <c r="AR90" s="6"/>
      <c r="AS90" s="6">
        <v>2.1269533715993529</v>
      </c>
      <c r="AT90" s="6"/>
      <c r="AU90" s="6"/>
      <c r="AV90" s="6"/>
      <c r="AW90" s="6"/>
      <c r="AX90" s="6">
        <v>0.21897575805466624</v>
      </c>
      <c r="AY90" s="6"/>
      <c r="AZ90" s="6"/>
      <c r="BA90" s="6"/>
      <c r="BC90" s="6">
        <v>3.0438824466281602</v>
      </c>
      <c r="BD90" s="6">
        <v>6.0654492909902746</v>
      </c>
      <c r="BE90" s="6">
        <v>3.0215668443621144</v>
      </c>
      <c r="BF90" s="6">
        <v>0.29878635268428899</v>
      </c>
      <c r="BG90" s="6"/>
      <c r="BH90" s="1">
        <v>20</v>
      </c>
      <c r="BI90" s="1">
        <v>3</v>
      </c>
      <c r="BJ90" s="1">
        <v>6</v>
      </c>
      <c r="BK90" s="1">
        <v>0.3</v>
      </c>
      <c r="BL90" s="36">
        <f t="shared" ref="BL90" si="57">AVERAGE(I90:I91)/(G90*BI90)</f>
        <v>1630.2777777777778</v>
      </c>
      <c r="BM90" s="36">
        <f t="shared" ref="BM90" si="58">AVERAGE(J90:J91)/(H90*BJ90)</f>
        <v>1640.0000000000002</v>
      </c>
      <c r="BN90" s="37">
        <f t="shared" ref="BN90" si="59">AVERAGE(L90:L91)/(H90*BK90)</f>
        <v>14013.888888888889</v>
      </c>
      <c r="BO90" s="15"/>
      <c r="BP90" s="1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</row>
    <row r="91" spans="1:133" s="8" customFormat="1" ht="15.75" customHeight="1">
      <c r="A91">
        <v>12</v>
      </c>
      <c r="B91">
        <v>5</v>
      </c>
      <c r="C91" t="s">
        <v>739</v>
      </c>
      <c r="D91" t="s">
        <v>25</v>
      </c>
      <c r="E91"/>
      <c r="F91"/>
      <c r="G91">
        <v>0.6</v>
      </c>
      <c r="H91">
        <v>0.6</v>
      </c>
      <c r="I91">
        <v>2951</v>
      </c>
      <c r="J91">
        <v>5882</v>
      </c>
      <c r="K91"/>
      <c r="L91">
        <v>2518</v>
      </c>
      <c r="M91">
        <v>2.2330000000000001</v>
      </c>
      <c r="N91">
        <v>4.3849999999999998</v>
      </c>
      <c r="O91">
        <v>2.1520000000000001</v>
      </c>
      <c r="P91"/>
      <c r="Q91">
        <v>0.123</v>
      </c>
      <c r="R91">
        <v>1</v>
      </c>
      <c r="S91">
        <v>0</v>
      </c>
      <c r="T91">
        <v>0</v>
      </c>
      <c r="U91"/>
      <c r="V91">
        <v>0</v>
      </c>
      <c r="W91"/>
      <c r="X91"/>
      <c r="Y91" s="35">
        <v>44475</v>
      </c>
      <c r="Z91" s="31">
        <v>0.62642361111111111</v>
      </c>
      <c r="AA91"/>
      <c r="AB91" s="8">
        <v>1</v>
      </c>
      <c r="AC91" s="2"/>
      <c r="AD91" s="2">
        <v>3.0618717066676187</v>
      </c>
      <c r="AE91" s="2">
        <v>6.0411967942438674</v>
      </c>
      <c r="AF91" s="2">
        <v>2.9793250875762487</v>
      </c>
      <c r="AG91" s="2">
        <v>0.29822963264274194</v>
      </c>
      <c r="AH91" s="6"/>
      <c r="AI91" s="6">
        <v>2.062390222253955</v>
      </c>
      <c r="AJ91" s="6"/>
      <c r="AK91" s="6"/>
      <c r="AL91" s="6"/>
      <c r="AM91" s="6"/>
      <c r="AN91" s="6">
        <v>0.68661323739778923</v>
      </c>
      <c r="AO91" s="6"/>
      <c r="AP91" s="6"/>
      <c r="AQ91" s="6"/>
      <c r="AR91" s="6"/>
      <c r="AS91" s="6">
        <v>0.68916374745837672</v>
      </c>
      <c r="AT91" s="6"/>
      <c r="AU91" s="6"/>
      <c r="AV91" s="6"/>
      <c r="AW91" s="6"/>
      <c r="AX91" s="6">
        <v>0.59012245241935046</v>
      </c>
      <c r="AY91" s="6"/>
      <c r="AZ91" s="6"/>
      <c r="BA91" s="6"/>
      <c r="BC91" s="6"/>
      <c r="BD91" s="6"/>
      <c r="BE91" s="6"/>
      <c r="BF91" s="6"/>
      <c r="BG91" s="6"/>
      <c r="BH91" s="1"/>
      <c r="BI91" s="1"/>
      <c r="BJ91" s="1"/>
      <c r="BK91" s="1"/>
      <c r="BL91" s="36"/>
      <c r="BM91" s="36"/>
      <c r="BN91" s="37"/>
      <c r="BO91" s="15"/>
      <c r="BP91" s="1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</row>
    <row r="92" spans="1:133" s="8" customFormat="1" ht="15.75" customHeight="1">
      <c r="A92">
        <v>61</v>
      </c>
      <c r="B92">
        <v>4</v>
      </c>
      <c r="C92" t="s">
        <v>739</v>
      </c>
      <c r="D92" t="s">
        <v>25</v>
      </c>
      <c r="E92"/>
      <c r="F92"/>
      <c r="G92">
        <v>0.6</v>
      </c>
      <c r="H92">
        <v>0.6</v>
      </c>
      <c r="I92">
        <v>2404</v>
      </c>
      <c r="J92">
        <v>5748</v>
      </c>
      <c r="K92"/>
      <c r="L92">
        <v>2227</v>
      </c>
      <c r="M92">
        <v>1.883</v>
      </c>
      <c r="N92">
        <v>4.29</v>
      </c>
      <c r="O92">
        <v>2.407</v>
      </c>
      <c r="P92"/>
      <c r="Q92">
        <v>9.7000000000000003E-2</v>
      </c>
      <c r="R92">
        <v>1</v>
      </c>
      <c r="S92">
        <v>0</v>
      </c>
      <c r="T92">
        <v>0</v>
      </c>
      <c r="U92"/>
      <c r="V92">
        <v>0</v>
      </c>
      <c r="W92"/>
      <c r="X92"/>
      <c r="Y92" s="35">
        <v>44476</v>
      </c>
      <c r="Z92" s="31">
        <v>4.2222222222222223E-2</v>
      </c>
      <c r="AA92"/>
      <c r="AB92" s="8">
        <v>1</v>
      </c>
      <c r="AC92" s="2"/>
      <c r="AD92" s="2">
        <v>2.4655004799049753</v>
      </c>
      <c r="AE92" s="2">
        <v>5.893477041333929</v>
      </c>
      <c r="AF92" s="2">
        <v>3.4279765614289537</v>
      </c>
      <c r="AG92" s="2">
        <v>0.26222840328936931</v>
      </c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C92" s="6"/>
      <c r="BD92" s="6"/>
      <c r="BE92" s="6"/>
      <c r="BF92" s="6"/>
      <c r="BG92" s="6"/>
      <c r="BH92" s="1"/>
      <c r="BI92" s="1"/>
      <c r="BJ92" s="1"/>
      <c r="BK92" s="1"/>
      <c r="BL92" s="36"/>
      <c r="BM92" s="36"/>
      <c r="BN92" s="37"/>
      <c r="BO92" s="15"/>
      <c r="BP92" s="1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  <c r="EC92" s="15"/>
    </row>
    <row r="93" spans="1:133" s="8" customFormat="1" ht="15.75" customHeight="1">
      <c r="A93">
        <v>62</v>
      </c>
      <c r="B93">
        <v>4</v>
      </c>
      <c r="C93" t="s">
        <v>739</v>
      </c>
      <c r="D93" t="s">
        <v>25</v>
      </c>
      <c r="E93"/>
      <c r="F93"/>
      <c r="G93">
        <v>0.6</v>
      </c>
      <c r="H93">
        <v>0.6</v>
      </c>
      <c r="I93">
        <v>3091</v>
      </c>
      <c r="J93">
        <v>5868</v>
      </c>
      <c r="K93"/>
      <c r="L93">
        <v>2248</v>
      </c>
      <c r="M93">
        <v>2.3220000000000001</v>
      </c>
      <c r="N93">
        <v>4.375</v>
      </c>
      <c r="O93">
        <v>2.0529999999999999</v>
      </c>
      <c r="P93"/>
      <c r="Q93">
        <v>9.9000000000000005E-2</v>
      </c>
      <c r="R93">
        <v>1</v>
      </c>
      <c r="S93">
        <v>0</v>
      </c>
      <c r="T93">
        <v>0</v>
      </c>
      <c r="U93"/>
      <c r="V93">
        <v>0</v>
      </c>
      <c r="W93"/>
      <c r="X93"/>
      <c r="Y93" s="35">
        <v>44476</v>
      </c>
      <c r="Z93" s="31">
        <v>4.8946759259259259E-2</v>
      </c>
      <c r="AA93"/>
      <c r="AB93" s="8">
        <v>1</v>
      </c>
      <c r="AC93" s="2"/>
      <c r="AD93" s="2">
        <v>3.2145078524569604</v>
      </c>
      <c r="AE93" s="2">
        <v>6.0257633872234262</v>
      </c>
      <c r="AF93" s="2">
        <v>2.8112555347664658</v>
      </c>
      <c r="AG93" s="2">
        <v>0.26482643014992197</v>
      </c>
      <c r="AH93" s="6"/>
      <c r="AI93" s="6">
        <v>7.1502617485653452</v>
      </c>
      <c r="AJ93" s="6">
        <v>0.3397441470111518</v>
      </c>
      <c r="AK93" s="6"/>
      <c r="AL93" s="6"/>
      <c r="AM93" s="6"/>
      <c r="AN93" s="6">
        <v>0.42938978705710323</v>
      </c>
      <c r="AO93" s="6">
        <v>0.7344693037722807</v>
      </c>
      <c r="AP93" s="6"/>
      <c r="AQ93" s="6"/>
      <c r="AR93" s="6"/>
      <c r="AS93" s="6">
        <v>6.2914821744511391</v>
      </c>
      <c r="AT93" s="6">
        <v>1.1877250707048037</v>
      </c>
      <c r="AU93" s="6"/>
      <c r="AV93" s="6"/>
      <c r="AW93" s="6"/>
      <c r="AX93" s="6">
        <v>11.724523283359341</v>
      </c>
      <c r="AY93" s="6">
        <v>0.75025536415518046</v>
      </c>
      <c r="AZ93" s="6"/>
      <c r="BA93" s="6"/>
      <c r="BC93" s="6">
        <v>3.2090565615359123</v>
      </c>
      <c r="BD93" s="6">
        <v>6.00371566290851</v>
      </c>
      <c r="BE93" s="6">
        <v>2.7946591013725977</v>
      </c>
      <c r="BF93" s="6">
        <v>0.26383670563161621</v>
      </c>
      <c r="BG93" s="6"/>
      <c r="BH93" s="1">
        <v>21</v>
      </c>
      <c r="BI93" s="1">
        <v>3</v>
      </c>
      <c r="BJ93" s="1">
        <v>6</v>
      </c>
      <c r="BK93" s="1">
        <v>0.3</v>
      </c>
      <c r="BL93" s="36">
        <f t="shared" ref="BL93" si="60">AVERAGE(I93:I94)/(G93*BI93)</f>
        <v>1714.4444444444446</v>
      </c>
      <c r="BM93" s="36">
        <f t="shared" ref="BM93" si="61">AVERAGE(J93:J94)/(H93*BJ93)</f>
        <v>1624.4444444444446</v>
      </c>
      <c r="BN93" s="37">
        <f t="shared" ref="BN93" si="62">AVERAGE(L93:L94)/(H93*BK93)</f>
        <v>12444.444444444445</v>
      </c>
      <c r="BO93" s="15"/>
      <c r="BP93" s="1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  <c r="EC93" s="15"/>
    </row>
    <row r="94" spans="1:133" s="8" customFormat="1" ht="15.75" customHeight="1">
      <c r="A94">
        <v>63</v>
      </c>
      <c r="B94">
        <v>4</v>
      </c>
      <c r="C94" t="s">
        <v>739</v>
      </c>
      <c r="D94" t="s">
        <v>25</v>
      </c>
      <c r="E94"/>
      <c r="F94"/>
      <c r="G94">
        <v>0.6</v>
      </c>
      <c r="H94">
        <v>0.6</v>
      </c>
      <c r="I94">
        <v>3081</v>
      </c>
      <c r="J94">
        <v>5828</v>
      </c>
      <c r="K94"/>
      <c r="L94">
        <v>2232</v>
      </c>
      <c r="M94">
        <v>2.3159999999999998</v>
      </c>
      <c r="N94">
        <v>4.3460000000000001</v>
      </c>
      <c r="O94">
        <v>2.0310000000000001</v>
      </c>
      <c r="P94"/>
      <c r="Q94">
        <v>9.8000000000000004E-2</v>
      </c>
      <c r="R94">
        <v>1</v>
      </c>
      <c r="S94">
        <v>0</v>
      </c>
      <c r="T94">
        <v>0</v>
      </c>
      <c r="U94"/>
      <c r="V94">
        <v>0</v>
      </c>
      <c r="W94"/>
      <c r="X94"/>
      <c r="Y94" s="35">
        <v>44476</v>
      </c>
      <c r="Z94" s="31">
        <v>5.6006944444444449E-2</v>
      </c>
      <c r="AA94"/>
      <c r="AB94" s="8">
        <v>1</v>
      </c>
      <c r="AC94" s="2"/>
      <c r="AD94" s="2">
        <v>3.2036052706148648</v>
      </c>
      <c r="AE94" s="2">
        <v>5.9816679385935947</v>
      </c>
      <c r="AF94" s="2">
        <v>2.7780626679787299</v>
      </c>
      <c r="AG94" s="2">
        <v>0.26284698111331045</v>
      </c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C94" s="6"/>
      <c r="BD94" s="6"/>
      <c r="BE94" s="6"/>
      <c r="BF94" s="6"/>
      <c r="BG94" s="6"/>
      <c r="BH94" s="1"/>
      <c r="BI94" s="1"/>
      <c r="BJ94" s="1"/>
      <c r="BK94" s="1"/>
      <c r="BL94" s="36"/>
      <c r="BM94" s="36"/>
      <c r="BN94" s="37"/>
      <c r="BO94" s="15"/>
      <c r="BP94" s="1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  <c r="EC94" s="15"/>
    </row>
    <row r="95" spans="1:133" s="8" customFormat="1" ht="15.75" customHeight="1">
      <c r="A95">
        <v>106</v>
      </c>
      <c r="B95">
        <v>4</v>
      </c>
      <c r="C95" t="s">
        <v>739</v>
      </c>
      <c r="D95" t="s">
        <v>25</v>
      </c>
      <c r="E95"/>
      <c r="F95"/>
      <c r="G95">
        <v>0.6</v>
      </c>
      <c r="H95">
        <v>0.6</v>
      </c>
      <c r="I95">
        <v>4381</v>
      </c>
      <c r="J95">
        <v>6438</v>
      </c>
      <c r="K95"/>
      <c r="L95">
        <v>2597</v>
      </c>
      <c r="M95">
        <v>3.1459999999999999</v>
      </c>
      <c r="N95">
        <v>4.7770000000000001</v>
      </c>
      <c r="O95">
        <v>1.631</v>
      </c>
      <c r="P95"/>
      <c r="Q95">
        <v>0.13</v>
      </c>
      <c r="R95">
        <v>1</v>
      </c>
      <c r="S95">
        <v>0</v>
      </c>
      <c r="T95">
        <v>0</v>
      </c>
      <c r="U95"/>
      <c r="V95">
        <v>0</v>
      </c>
      <c r="W95"/>
      <c r="X95"/>
      <c r="Y95" s="35">
        <v>44476</v>
      </c>
      <c r="Z95" s="31">
        <v>0.41701388888888885</v>
      </c>
      <c r="AA95"/>
      <c r="AB95" s="8">
        <v>1</v>
      </c>
      <c r="AC95" s="2"/>
      <c r="AD95" s="2">
        <v>4.6209409100873273</v>
      </c>
      <c r="AE95" s="2">
        <v>6.654123530198536</v>
      </c>
      <c r="AF95" s="2">
        <v>2.0331826201112086</v>
      </c>
      <c r="AG95" s="2">
        <v>0.30800316226101154</v>
      </c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C95" s="6"/>
      <c r="BD95" s="6"/>
      <c r="BE95" s="6"/>
      <c r="BF95" s="6"/>
      <c r="BG95" s="6"/>
      <c r="BH95" s="1"/>
      <c r="BI95" s="1"/>
      <c r="BJ95" s="1"/>
      <c r="BK95" s="1"/>
      <c r="BL95" s="36"/>
      <c r="BM95" s="36"/>
      <c r="BN95" s="37"/>
      <c r="BO95" s="15"/>
      <c r="BP95" s="1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  <c r="EC95" s="15"/>
    </row>
    <row r="96" spans="1:133" s="8" customFormat="1" ht="15.75" customHeight="1">
      <c r="A96">
        <v>107</v>
      </c>
      <c r="B96">
        <v>4</v>
      </c>
      <c r="C96" t="s">
        <v>739</v>
      </c>
      <c r="D96" t="s">
        <v>25</v>
      </c>
      <c r="E96"/>
      <c r="F96"/>
      <c r="G96">
        <v>0.6</v>
      </c>
      <c r="H96">
        <v>0.6</v>
      </c>
      <c r="I96">
        <v>3328</v>
      </c>
      <c r="J96">
        <v>6456</v>
      </c>
      <c r="K96"/>
      <c r="L96">
        <v>2571</v>
      </c>
      <c r="M96">
        <v>2.4729999999999999</v>
      </c>
      <c r="N96">
        <v>4.79</v>
      </c>
      <c r="O96">
        <v>2.3170000000000002</v>
      </c>
      <c r="P96"/>
      <c r="Q96">
        <v>0.127</v>
      </c>
      <c r="R96">
        <v>1</v>
      </c>
      <c r="S96">
        <v>0</v>
      </c>
      <c r="T96">
        <v>0</v>
      </c>
      <c r="U96"/>
      <c r="V96">
        <v>0</v>
      </c>
      <c r="W96"/>
      <c r="X96"/>
      <c r="Y96" s="35">
        <v>44476</v>
      </c>
      <c r="Z96" s="31">
        <v>0.42371527777777779</v>
      </c>
      <c r="AA96"/>
      <c r="AB96" s="8">
        <v>1</v>
      </c>
      <c r="AC96" s="2"/>
      <c r="AD96" s="2">
        <v>3.4728990421146331</v>
      </c>
      <c r="AE96" s="2">
        <v>6.6739664820819602</v>
      </c>
      <c r="AF96" s="2">
        <v>3.2010674399673271</v>
      </c>
      <c r="AG96" s="2">
        <v>0.30478655757651774</v>
      </c>
      <c r="AH96" s="6"/>
      <c r="AI96" s="6">
        <v>15.763301403821103</v>
      </c>
      <c r="AJ96" s="6">
        <v>0.28293955600847859</v>
      </c>
      <c r="AK96" s="6"/>
      <c r="AL96" s="6"/>
      <c r="AM96" s="6"/>
      <c r="AN96" s="6">
        <v>11.232774701366003</v>
      </c>
      <c r="AO96" s="6">
        <v>0.13205440499880886</v>
      </c>
      <c r="AP96" s="6"/>
      <c r="AQ96" s="6"/>
      <c r="AR96" s="6"/>
      <c r="AS96" s="6">
        <v>6.7022479989109032</v>
      </c>
      <c r="AT96" s="6">
        <v>0.58034859182584464</v>
      </c>
      <c r="AU96" s="6"/>
      <c r="AV96" s="6"/>
      <c r="AW96" s="6"/>
      <c r="AX96" s="6">
        <v>1.5955191921725824</v>
      </c>
      <c r="AY96" s="6">
        <v>1.5306489010939737</v>
      </c>
      <c r="AZ96" s="6"/>
      <c r="BA96" s="6"/>
      <c r="BC96" s="6">
        <v>3.4679928802856903</v>
      </c>
      <c r="BD96" s="6">
        <v>6.6783760269449424</v>
      </c>
      <c r="BE96" s="6">
        <v>3.210383146659253</v>
      </c>
      <c r="BF96" s="6">
        <v>0.30713715330749397</v>
      </c>
      <c r="BG96" s="6"/>
      <c r="BH96" s="1">
        <v>22</v>
      </c>
      <c r="BI96" s="1">
        <v>3</v>
      </c>
      <c r="BJ96" s="1">
        <v>6</v>
      </c>
      <c r="BK96" s="1">
        <v>0.3</v>
      </c>
      <c r="BL96" s="36">
        <f t="shared" ref="BL96" si="63">AVERAGE(I96:I97)/(G96*BI96)</f>
        <v>1846.3888888888891</v>
      </c>
      <c r="BM96" s="36">
        <f t="shared" ref="BM96" si="64">AVERAGE(J96:J97)/(H96*BJ96)</f>
        <v>1794.4444444444446</v>
      </c>
      <c r="BN96" s="37">
        <f t="shared" ref="BN96" si="65">AVERAGE(L96:L97)/(H96*BK96)</f>
        <v>14388.888888888889</v>
      </c>
      <c r="BO96" s="15"/>
      <c r="BP96" s="1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  <c r="EC96" s="15"/>
    </row>
    <row r="97" spans="1:133" s="8" customFormat="1" ht="15.75" customHeight="1">
      <c r="A97">
        <v>108</v>
      </c>
      <c r="B97">
        <v>4</v>
      </c>
      <c r="C97" t="s">
        <v>739</v>
      </c>
      <c r="D97" t="s">
        <v>25</v>
      </c>
      <c r="E97"/>
      <c r="F97"/>
      <c r="G97">
        <v>0.6</v>
      </c>
      <c r="H97">
        <v>0.6</v>
      </c>
      <c r="I97">
        <v>3319</v>
      </c>
      <c r="J97">
        <v>6464</v>
      </c>
      <c r="K97"/>
      <c r="L97">
        <v>2609</v>
      </c>
      <c r="M97">
        <v>2.468</v>
      </c>
      <c r="N97">
        <v>4.7960000000000003</v>
      </c>
      <c r="O97">
        <v>2.3279999999999998</v>
      </c>
      <c r="P97"/>
      <c r="Q97">
        <v>0.13100000000000001</v>
      </c>
      <c r="R97">
        <v>1</v>
      </c>
      <c r="S97">
        <v>0</v>
      </c>
      <c r="T97">
        <v>0</v>
      </c>
      <c r="U97"/>
      <c r="V97">
        <v>0</v>
      </c>
      <c r="W97"/>
      <c r="X97"/>
      <c r="Y97" s="35">
        <v>44476</v>
      </c>
      <c r="Z97" s="31">
        <v>0.43091435185185184</v>
      </c>
      <c r="AA97"/>
      <c r="AB97" s="8">
        <v>1</v>
      </c>
      <c r="AC97" s="2"/>
      <c r="AD97" s="2">
        <v>3.4630867184567471</v>
      </c>
      <c r="AE97" s="2">
        <v>6.6827855718079254</v>
      </c>
      <c r="AF97" s="2">
        <v>3.2196988533511783</v>
      </c>
      <c r="AG97" s="2">
        <v>0.30948774903847021</v>
      </c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C97" s="6"/>
      <c r="BD97" s="6"/>
      <c r="BE97" s="6"/>
      <c r="BF97" s="6"/>
      <c r="BG97" s="6"/>
      <c r="BH97" s="1"/>
      <c r="BI97" s="1"/>
      <c r="BJ97" s="1"/>
      <c r="BK97" s="1"/>
      <c r="BL97" s="36"/>
      <c r="BM97" s="36"/>
      <c r="BN97" s="37"/>
      <c r="BO97" s="15"/>
      <c r="BP97" s="1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</row>
    <row r="98" spans="1:133" s="8" customFormat="1" ht="15.75" customHeight="1">
      <c r="A98">
        <v>10</v>
      </c>
      <c r="B98">
        <v>5</v>
      </c>
      <c r="C98" t="s">
        <v>739</v>
      </c>
      <c r="D98" t="s">
        <v>25</v>
      </c>
      <c r="E98"/>
      <c r="F98"/>
      <c r="G98">
        <v>0.6</v>
      </c>
      <c r="H98">
        <v>0.6</v>
      </c>
      <c r="I98">
        <v>4101</v>
      </c>
      <c r="J98">
        <v>8628</v>
      </c>
      <c r="K98"/>
      <c r="L98">
        <v>4322</v>
      </c>
      <c r="M98">
        <v>2.968</v>
      </c>
      <c r="N98">
        <v>6.3239999999999998</v>
      </c>
      <c r="O98">
        <v>3.3559999999999999</v>
      </c>
      <c r="P98"/>
      <c r="Q98">
        <v>0.28000000000000003</v>
      </c>
      <c r="R98">
        <v>1</v>
      </c>
      <c r="S98">
        <v>0</v>
      </c>
      <c r="T98">
        <v>0</v>
      </c>
      <c r="U98"/>
      <c r="V98">
        <v>0</v>
      </c>
      <c r="W98"/>
      <c r="X98"/>
      <c r="Y98" s="35">
        <v>44539</v>
      </c>
      <c r="Z98" s="31">
        <v>0.63101851851851853</v>
      </c>
      <c r="AA98"/>
      <c r="AB98" s="8">
        <v>1</v>
      </c>
      <c r="AC98" s="2"/>
      <c r="AD98" s="2">
        <v>2.9953085163786457</v>
      </c>
      <c r="AE98" s="2">
        <v>6.2898547531964057</v>
      </c>
      <c r="AF98" s="2">
        <v>3.29454623681776</v>
      </c>
      <c r="AG98" s="2">
        <v>0.30080265874429624</v>
      </c>
      <c r="AH98" s="6"/>
      <c r="AI98" s="6">
        <v>0.15638278737847658</v>
      </c>
      <c r="AJ98" s="6"/>
      <c r="AK98" s="6"/>
      <c r="AL98" s="6"/>
      <c r="AM98" s="6"/>
      <c r="AN98" s="6">
        <v>4.8309125532734294</v>
      </c>
      <c r="AO98" s="6"/>
      <c r="AP98" s="6"/>
      <c r="AQ98" s="6"/>
      <c r="AR98" s="6"/>
      <c r="AS98" s="6">
        <v>9.8182078939253348</v>
      </c>
      <c r="AT98" s="6"/>
      <c r="AU98" s="6"/>
      <c r="AV98" s="6"/>
      <c r="AW98" s="6"/>
      <c r="AX98" s="6">
        <v>0.26755291476541582</v>
      </c>
      <c r="AY98" s="6"/>
      <c r="AZ98" s="6"/>
      <c r="BA98" s="6"/>
      <c r="BC98" s="6"/>
      <c r="BD98" s="6"/>
      <c r="BE98" s="6"/>
      <c r="BF98" s="6"/>
      <c r="BG98" s="6"/>
      <c r="BH98" s="1"/>
      <c r="BI98" s="1"/>
      <c r="BJ98" s="1"/>
      <c r="BK98" s="1"/>
      <c r="BL98" s="36"/>
      <c r="BM98" s="36"/>
      <c r="BN98" s="37"/>
      <c r="BO98" s="15"/>
      <c r="BP98" s="1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</row>
    <row r="99" spans="1:133" s="8" customFormat="1" ht="15.75" customHeight="1">
      <c r="A99">
        <v>11</v>
      </c>
      <c r="B99">
        <v>5</v>
      </c>
      <c r="C99" t="s">
        <v>739</v>
      </c>
      <c r="D99" t="s">
        <v>25</v>
      </c>
      <c r="E99"/>
      <c r="F99"/>
      <c r="G99">
        <v>0.6</v>
      </c>
      <c r="H99">
        <v>0.6</v>
      </c>
      <c r="I99">
        <v>4161</v>
      </c>
      <c r="J99">
        <v>8685</v>
      </c>
      <c r="K99"/>
      <c r="L99">
        <v>4435</v>
      </c>
      <c r="M99">
        <v>3.0059999999999998</v>
      </c>
      <c r="N99">
        <v>6.3639999999999999</v>
      </c>
      <c r="O99">
        <v>3.3570000000000002</v>
      </c>
      <c r="P99"/>
      <c r="Q99">
        <v>0.28999999999999998</v>
      </c>
      <c r="R99">
        <v>1</v>
      </c>
      <c r="S99">
        <v>0</v>
      </c>
      <c r="T99">
        <v>0</v>
      </c>
      <c r="U99"/>
      <c r="V99">
        <v>0</v>
      </c>
      <c r="W99"/>
      <c r="X99"/>
      <c r="Y99" s="35">
        <v>44539</v>
      </c>
      <c r="Z99" s="31">
        <v>0.6381134259259259</v>
      </c>
      <c r="AA99"/>
      <c r="AB99" s="8">
        <v>1</v>
      </c>
      <c r="AC99" s="2"/>
      <c r="AD99" s="2">
        <v>3.0448141437681371</v>
      </c>
      <c r="AE99" s="2">
        <v>6.3352742420120833</v>
      </c>
      <c r="AF99" s="2">
        <v>3.2904600982439463</v>
      </c>
      <c r="AG99" s="2">
        <v>0.30921784860732432</v>
      </c>
      <c r="AH99" s="6"/>
      <c r="AI99" s="6">
        <v>1.4938047922712361</v>
      </c>
      <c r="AJ99" s="6"/>
      <c r="AK99" s="6"/>
      <c r="AL99" s="6"/>
      <c r="AM99" s="6"/>
      <c r="AN99" s="6">
        <v>5.5879040335347225</v>
      </c>
      <c r="AO99" s="6"/>
      <c r="AP99" s="6"/>
      <c r="AQ99" s="6"/>
      <c r="AR99" s="6"/>
      <c r="AS99" s="6">
        <v>9.6820032747982072</v>
      </c>
      <c r="AT99" s="6"/>
      <c r="AU99" s="6"/>
      <c r="AV99" s="6"/>
      <c r="AW99" s="6"/>
      <c r="AX99" s="6">
        <v>3.0726162024414436</v>
      </c>
      <c r="AY99" s="6"/>
      <c r="AZ99" s="6"/>
      <c r="BA99" s="6"/>
      <c r="BC99" s="6">
        <v>3.0328502838156766</v>
      </c>
      <c r="BD99" s="6">
        <v>6.3619681521055078</v>
      </c>
      <c r="BE99" s="6">
        <v>3.3291178682898313</v>
      </c>
      <c r="BF99" s="6">
        <v>0.3156968000947884</v>
      </c>
      <c r="BG99" s="6"/>
      <c r="BH99" s="1">
        <v>23</v>
      </c>
      <c r="BI99" s="1">
        <v>3</v>
      </c>
      <c r="BJ99" s="1">
        <v>6</v>
      </c>
      <c r="BK99" s="1">
        <v>0.3</v>
      </c>
      <c r="BL99" s="36">
        <f t="shared" ref="BL99" si="66">AVERAGE(I99:I100)/(G99*BI99)</f>
        <v>2303.6111111111113</v>
      </c>
      <c r="BM99" s="36">
        <f t="shared" ref="BM99" si="67">AVERAGE(J99:J100)/(H99*BJ99)</f>
        <v>2421.8055555555557</v>
      </c>
      <c r="BN99" s="37">
        <f t="shared" ref="BN99" si="68">AVERAGE(L99:L100)/(H99*BK99)</f>
        <v>25122.222222222223</v>
      </c>
      <c r="BO99" s="15"/>
      <c r="BP99" s="1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</row>
    <row r="100" spans="1:133" s="8" customFormat="1" ht="15.75" customHeight="1">
      <c r="A100">
        <v>12</v>
      </c>
      <c r="B100">
        <v>5</v>
      </c>
      <c r="C100" t="s">
        <v>739</v>
      </c>
      <c r="D100" t="s">
        <v>25</v>
      </c>
      <c r="E100"/>
      <c r="F100"/>
      <c r="G100">
        <v>0.6</v>
      </c>
      <c r="H100">
        <v>0.6</v>
      </c>
      <c r="I100">
        <v>4132</v>
      </c>
      <c r="J100">
        <v>8752</v>
      </c>
      <c r="K100"/>
      <c r="L100">
        <v>4609</v>
      </c>
      <c r="M100">
        <v>2.988</v>
      </c>
      <c r="N100">
        <v>6.4109999999999996</v>
      </c>
      <c r="O100">
        <v>3.423</v>
      </c>
      <c r="P100"/>
      <c r="Q100">
        <v>0.30499999999999999</v>
      </c>
      <c r="R100">
        <v>1</v>
      </c>
      <c r="S100">
        <v>0</v>
      </c>
      <c r="T100">
        <v>0</v>
      </c>
      <c r="U100"/>
      <c r="V100">
        <v>0</v>
      </c>
      <c r="W100"/>
      <c r="X100"/>
      <c r="Y100" s="35">
        <v>44539</v>
      </c>
      <c r="Z100" s="31">
        <v>0.64567129629629627</v>
      </c>
      <c r="AA100"/>
      <c r="AB100" s="8">
        <v>1</v>
      </c>
      <c r="AC100" s="2"/>
      <c r="AD100" s="2">
        <v>3.0208864238632165</v>
      </c>
      <c r="AE100" s="2">
        <v>6.3886620621989323</v>
      </c>
      <c r="AF100" s="2">
        <v>3.3677756383357158</v>
      </c>
      <c r="AG100" s="2">
        <v>0.32217575158225248</v>
      </c>
      <c r="AH100" s="6"/>
      <c r="AI100" s="6">
        <v>0.69621412877388289</v>
      </c>
      <c r="AJ100" s="6"/>
      <c r="AK100" s="6"/>
      <c r="AL100" s="6"/>
      <c r="AM100" s="6"/>
      <c r="AN100" s="6">
        <v>6.4777010366488712</v>
      </c>
      <c r="AO100" s="6"/>
      <c r="AP100" s="6"/>
      <c r="AQ100" s="6"/>
      <c r="AR100" s="6"/>
      <c r="AS100" s="6">
        <v>12.259187944523859</v>
      </c>
      <c r="AT100" s="6"/>
      <c r="AU100" s="6"/>
      <c r="AV100" s="6"/>
      <c r="AW100" s="6"/>
      <c r="AX100" s="6">
        <v>7.3919171940841633</v>
      </c>
      <c r="AY100" s="6"/>
      <c r="AZ100" s="6"/>
      <c r="BA100" s="6"/>
      <c r="BC100" s="6"/>
      <c r="BD100" s="6"/>
      <c r="BE100" s="6"/>
      <c r="BF100" s="6"/>
      <c r="BG100" s="6"/>
      <c r="BH100" s="1"/>
      <c r="BI100" s="1"/>
      <c r="BJ100" s="1"/>
      <c r="BK100" s="1"/>
      <c r="BL100" s="36"/>
      <c r="BM100" s="36"/>
      <c r="BN100" s="37"/>
      <c r="BO100" s="15"/>
      <c r="BP100" s="1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  <c r="EC100" s="15"/>
    </row>
    <row r="101" spans="1:133" s="8" customFormat="1" ht="15.75" customHeight="1">
      <c r="A101">
        <v>61</v>
      </c>
      <c r="B101">
        <v>4</v>
      </c>
      <c r="C101" t="s">
        <v>739</v>
      </c>
      <c r="D101" t="s">
        <v>25</v>
      </c>
      <c r="E101"/>
      <c r="F101"/>
      <c r="G101">
        <v>0.6</v>
      </c>
      <c r="H101">
        <v>0.6</v>
      </c>
      <c r="I101">
        <v>3908</v>
      </c>
      <c r="J101">
        <v>9230</v>
      </c>
      <c r="K101"/>
      <c r="L101">
        <v>4081</v>
      </c>
      <c r="M101">
        <v>2.8439999999999999</v>
      </c>
      <c r="N101">
        <v>6.7489999999999997</v>
      </c>
      <c r="O101">
        <v>3.9049999999999998</v>
      </c>
      <c r="P101"/>
      <c r="Q101">
        <v>0.25900000000000001</v>
      </c>
      <c r="R101">
        <v>1</v>
      </c>
      <c r="S101">
        <v>0</v>
      </c>
      <c r="T101">
        <v>0</v>
      </c>
      <c r="U101"/>
      <c r="V101">
        <v>0</v>
      </c>
      <c r="W101"/>
      <c r="X101"/>
      <c r="Y101" s="35">
        <v>44540</v>
      </c>
      <c r="Z101" s="31">
        <v>8.8148148148148142E-2</v>
      </c>
      <c r="AA101"/>
      <c r="AB101" s="8">
        <v>1</v>
      </c>
      <c r="AC101" s="2"/>
      <c r="AD101" s="2">
        <v>2.836065414942448</v>
      </c>
      <c r="AE101" s="2">
        <v>6.7695483017409304</v>
      </c>
      <c r="AF101" s="2">
        <v>3.9334828867984823</v>
      </c>
      <c r="AG101" s="2">
        <v>0.2828552184169531</v>
      </c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C101" s="6"/>
      <c r="BD101" s="6"/>
      <c r="BE101" s="6"/>
      <c r="BF101" s="6"/>
      <c r="BG101" s="6"/>
      <c r="BH101" s="1"/>
      <c r="BI101" s="1"/>
      <c r="BJ101" s="1"/>
      <c r="BK101" s="1"/>
      <c r="BL101" s="36"/>
      <c r="BM101" s="36"/>
      <c r="BN101" s="37"/>
      <c r="BO101" s="15"/>
      <c r="BP101" s="1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  <c r="EC101" s="15"/>
    </row>
    <row r="102" spans="1:133" s="8" customFormat="1" ht="15.75" customHeight="1">
      <c r="A102">
        <v>62</v>
      </c>
      <c r="B102">
        <v>4</v>
      </c>
      <c r="C102" t="s">
        <v>739</v>
      </c>
      <c r="D102" t="s">
        <v>25</v>
      </c>
      <c r="E102"/>
      <c r="F102"/>
      <c r="G102">
        <v>0.6</v>
      </c>
      <c r="H102">
        <v>0.6</v>
      </c>
      <c r="I102">
        <v>5357</v>
      </c>
      <c r="J102">
        <v>9559</v>
      </c>
      <c r="K102"/>
      <c r="L102">
        <v>4151</v>
      </c>
      <c r="M102">
        <v>3.77</v>
      </c>
      <c r="N102">
        <v>6.9809999999999999</v>
      </c>
      <c r="O102">
        <v>3.2109999999999999</v>
      </c>
      <c r="P102"/>
      <c r="Q102">
        <v>0.26500000000000001</v>
      </c>
      <c r="R102">
        <v>1</v>
      </c>
      <c r="S102">
        <v>0</v>
      </c>
      <c r="T102">
        <v>0</v>
      </c>
      <c r="U102"/>
      <c r="V102">
        <v>0</v>
      </c>
      <c r="W102"/>
      <c r="X102"/>
      <c r="Y102" s="35">
        <v>44540</v>
      </c>
      <c r="Z102" s="31">
        <v>9.5439814814814825E-2</v>
      </c>
      <c r="AA102"/>
      <c r="AB102" s="8">
        <v>1</v>
      </c>
      <c r="AC102" s="2"/>
      <c r="AD102" s="2">
        <v>4.0316263163986656</v>
      </c>
      <c r="AE102" s="2">
        <v>7.031706403852473</v>
      </c>
      <c r="AF102" s="2">
        <v>3.0000800874538074</v>
      </c>
      <c r="AG102" s="2">
        <v>0.28806816788962541</v>
      </c>
      <c r="AH102" s="6"/>
      <c r="AI102" s="6">
        <v>34.387543879955523</v>
      </c>
      <c r="AJ102" s="6">
        <v>0</v>
      </c>
      <c r="AK102" s="6"/>
      <c r="AL102" s="6"/>
      <c r="AM102" s="6"/>
      <c r="AN102" s="6">
        <v>17.195106730874553</v>
      </c>
      <c r="AO102" s="6">
        <v>3.3990229482893278E-2</v>
      </c>
      <c r="AP102" s="6"/>
      <c r="AQ102" s="6"/>
      <c r="AR102" s="6"/>
      <c r="AS102" s="6">
        <v>2.6695817935795674E-3</v>
      </c>
      <c r="AT102" s="6">
        <v>7.9649453742323656E-2</v>
      </c>
      <c r="AU102" s="6"/>
      <c r="AV102" s="6"/>
      <c r="AW102" s="6"/>
      <c r="AX102" s="6">
        <v>3.9772773701248583</v>
      </c>
      <c r="AY102" s="6">
        <v>1.8187836754989717</v>
      </c>
      <c r="AZ102" s="6"/>
      <c r="BA102" s="6"/>
      <c r="BC102" s="6">
        <v>4.0316263163986656</v>
      </c>
      <c r="BD102" s="6">
        <v>7.0329016535581488</v>
      </c>
      <c r="BE102" s="6">
        <v>3.0012753371594827</v>
      </c>
      <c r="BF102" s="6">
        <v>0.29071187797933773</v>
      </c>
      <c r="BG102" s="6"/>
      <c r="BH102" s="1">
        <v>24</v>
      </c>
      <c r="BI102" s="1">
        <v>3</v>
      </c>
      <c r="BJ102" s="1">
        <v>6</v>
      </c>
      <c r="BK102" s="1">
        <v>0.3</v>
      </c>
      <c r="BL102" s="36">
        <f t="shared" ref="BL102" si="69">AVERAGE(I102:I103)/(G102*BI102)</f>
        <v>2976.1111111111113</v>
      </c>
      <c r="BM102" s="36">
        <f t="shared" ref="BM102" si="70">AVERAGE(J102:J103)/(H102*BJ102)</f>
        <v>2655.6944444444448</v>
      </c>
      <c r="BN102" s="37">
        <f t="shared" ref="BN102" si="71">AVERAGE(L102:L103)/(H102*BK102)</f>
        <v>23258.333333333336</v>
      </c>
      <c r="BO102" s="15"/>
      <c r="BP102" s="1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</row>
    <row r="103" spans="1:133" s="8" customFormat="1" ht="15.75" customHeight="1">
      <c r="A103">
        <v>63</v>
      </c>
      <c r="B103">
        <v>4</v>
      </c>
      <c r="C103" t="s">
        <v>739</v>
      </c>
      <c r="D103" t="s">
        <v>25</v>
      </c>
      <c r="E103"/>
      <c r="F103"/>
      <c r="G103">
        <v>0.6</v>
      </c>
      <c r="H103">
        <v>0.6</v>
      </c>
      <c r="I103">
        <v>5357</v>
      </c>
      <c r="J103">
        <v>9562</v>
      </c>
      <c r="K103"/>
      <c r="L103">
        <v>4222</v>
      </c>
      <c r="M103">
        <v>3.7709999999999999</v>
      </c>
      <c r="N103">
        <v>6.9829999999999997</v>
      </c>
      <c r="O103">
        <v>3.2120000000000002</v>
      </c>
      <c r="P103"/>
      <c r="Q103">
        <v>0.27100000000000002</v>
      </c>
      <c r="R103">
        <v>1</v>
      </c>
      <c r="S103">
        <v>0</v>
      </c>
      <c r="T103">
        <v>0</v>
      </c>
      <c r="U103"/>
      <c r="V103">
        <v>0</v>
      </c>
      <c r="W103"/>
      <c r="X103"/>
      <c r="Y103" s="35">
        <v>44540</v>
      </c>
      <c r="Z103" s="31">
        <v>0.10318287037037037</v>
      </c>
      <c r="AA103"/>
      <c r="AB103" s="8">
        <v>1</v>
      </c>
      <c r="AC103" s="2"/>
      <c r="AD103" s="2">
        <v>4.0316263163986656</v>
      </c>
      <c r="AE103" s="2">
        <v>7.0340969032638236</v>
      </c>
      <c r="AF103" s="2">
        <v>3.002470586865158</v>
      </c>
      <c r="AG103" s="2">
        <v>0.2933555880690501</v>
      </c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C103" s="6"/>
      <c r="BD103" s="6"/>
      <c r="BE103" s="6"/>
      <c r="BF103" s="6"/>
      <c r="BG103" s="6"/>
      <c r="BH103" s="1"/>
      <c r="BI103" s="1"/>
      <c r="BJ103" s="1"/>
      <c r="BK103" s="1"/>
      <c r="BL103" s="36"/>
      <c r="BM103" s="36"/>
      <c r="BN103" s="37"/>
      <c r="BO103" s="15"/>
      <c r="BP103" s="1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  <c r="EC103" s="15"/>
    </row>
    <row r="104" spans="1:133" s="8" customFormat="1" ht="15.75" customHeight="1">
      <c r="A104">
        <v>106</v>
      </c>
      <c r="B104">
        <v>4</v>
      </c>
      <c r="C104" t="s">
        <v>739</v>
      </c>
      <c r="D104" t="s">
        <v>25</v>
      </c>
      <c r="E104"/>
      <c r="F104"/>
      <c r="G104">
        <v>0.6</v>
      </c>
      <c r="H104">
        <v>0.6</v>
      </c>
      <c r="I104">
        <v>6821</v>
      </c>
      <c r="J104">
        <v>10200</v>
      </c>
      <c r="K104"/>
      <c r="L104">
        <v>4469</v>
      </c>
      <c r="M104">
        <v>4.7069999999999999</v>
      </c>
      <c r="N104">
        <v>7.4329999999999998</v>
      </c>
      <c r="O104">
        <v>2.726</v>
      </c>
      <c r="P104"/>
      <c r="Q104">
        <v>0.29299999999999998</v>
      </c>
      <c r="R104">
        <v>1</v>
      </c>
      <c r="S104">
        <v>0</v>
      </c>
      <c r="T104">
        <v>0</v>
      </c>
      <c r="U104"/>
      <c r="V104">
        <v>0</v>
      </c>
      <c r="W104"/>
      <c r="X104"/>
      <c r="Y104" s="35">
        <v>44540</v>
      </c>
      <c r="Z104" s="31">
        <v>0.442349537037037</v>
      </c>
      <c r="AA104"/>
      <c r="AB104" s="8">
        <v>1</v>
      </c>
      <c r="AC104" s="2"/>
      <c r="AD104" s="2">
        <v>5.2395636247022557</v>
      </c>
      <c r="AE104" s="2">
        <v>7.5424764447445636</v>
      </c>
      <c r="AF104" s="2">
        <v>2.3029128200423079</v>
      </c>
      <c r="AG104" s="2">
        <v>0.31174985263690796</v>
      </c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C104" s="6"/>
      <c r="BD104" s="6"/>
      <c r="BE104" s="6"/>
      <c r="BF104" s="6"/>
      <c r="BG104" s="6"/>
      <c r="BH104" s="1"/>
      <c r="BI104" s="1"/>
      <c r="BJ104" s="1"/>
      <c r="BK104" s="1"/>
      <c r="BL104" s="36"/>
      <c r="BM104" s="36"/>
      <c r="BN104" s="37"/>
      <c r="BO104" s="15"/>
      <c r="BP104" s="1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  <c r="EC104" s="15"/>
    </row>
    <row r="105" spans="1:133" s="8" customFormat="1" ht="15.75" customHeight="1">
      <c r="A105">
        <v>107</v>
      </c>
      <c r="B105">
        <v>4</v>
      </c>
      <c r="C105" t="s">
        <v>739</v>
      </c>
      <c r="D105" t="s">
        <v>25</v>
      </c>
      <c r="E105"/>
      <c r="F105"/>
      <c r="G105">
        <v>0.6</v>
      </c>
      <c r="H105">
        <v>0.6</v>
      </c>
      <c r="I105">
        <v>5528</v>
      </c>
      <c r="J105">
        <v>10123</v>
      </c>
      <c r="K105"/>
      <c r="L105">
        <v>4514</v>
      </c>
      <c r="M105">
        <v>3.88</v>
      </c>
      <c r="N105">
        <v>7.3789999999999996</v>
      </c>
      <c r="O105">
        <v>3.4990000000000001</v>
      </c>
      <c r="P105"/>
      <c r="Q105">
        <v>0.29699999999999999</v>
      </c>
      <c r="R105">
        <v>1</v>
      </c>
      <c r="S105">
        <v>0</v>
      </c>
      <c r="T105">
        <v>0</v>
      </c>
      <c r="U105"/>
      <c r="V105">
        <v>0</v>
      </c>
      <c r="W105"/>
      <c r="X105"/>
      <c r="Y105" s="35">
        <v>44540</v>
      </c>
      <c r="Z105" s="31">
        <v>0.44774305555555555</v>
      </c>
      <c r="AA105"/>
      <c r="AB105" s="8">
        <v>1</v>
      </c>
      <c r="AC105" s="2"/>
      <c r="AD105" s="2">
        <v>4.1727173544587162</v>
      </c>
      <c r="AE105" s="2">
        <v>7.4811202931865441</v>
      </c>
      <c r="AF105" s="2">
        <v>3.308402938727828</v>
      </c>
      <c r="AG105" s="2">
        <v>0.3151010344407687</v>
      </c>
      <c r="AH105" s="6"/>
      <c r="AI105" s="6">
        <v>39.090578481957202</v>
      </c>
      <c r="AJ105" s="6">
        <v>0.6896872059348661</v>
      </c>
      <c r="AK105" s="6"/>
      <c r="AL105" s="6"/>
      <c r="AM105" s="6"/>
      <c r="AN105" s="6">
        <v>24.685338219775733</v>
      </c>
      <c r="AO105" s="6">
        <v>1.0594830055118738</v>
      </c>
      <c r="AP105" s="6"/>
      <c r="AQ105" s="6"/>
      <c r="AR105" s="6"/>
      <c r="AS105" s="6">
        <v>10.280097957594267</v>
      </c>
      <c r="AT105" s="6">
        <v>1.5239350875408024</v>
      </c>
      <c r="AU105" s="6"/>
      <c r="AV105" s="6"/>
      <c r="AW105" s="6"/>
      <c r="AX105" s="6">
        <v>5.0336781469229042</v>
      </c>
      <c r="AY105" s="6">
        <v>0.80033749974434099</v>
      </c>
      <c r="AZ105" s="6"/>
      <c r="BA105" s="6"/>
      <c r="BC105" s="6">
        <v>4.1871564957806511</v>
      </c>
      <c r="BD105" s="6">
        <v>7.520961950042401</v>
      </c>
      <c r="BE105" s="6">
        <v>3.3338054542617499</v>
      </c>
      <c r="BF105" s="6">
        <v>0.31636703645556052</v>
      </c>
      <c r="BG105" s="6"/>
      <c r="BH105" s="1">
        <v>25</v>
      </c>
      <c r="BI105" s="1">
        <v>3</v>
      </c>
      <c r="BJ105" s="1">
        <v>6</v>
      </c>
      <c r="BK105" s="1">
        <v>0.3</v>
      </c>
      <c r="BL105" s="36">
        <f t="shared" ref="BL105" si="72">AVERAGE(I105:I106)/(G105*BI105)</f>
        <v>3080.8333333333335</v>
      </c>
      <c r="BM105" s="36">
        <f t="shared" ref="BM105" si="73">AVERAGE(J105:J106)/(H105*BJ105)</f>
        <v>2825.8333333333335</v>
      </c>
      <c r="BN105" s="37">
        <f t="shared" ref="BN105" si="74">AVERAGE(L105:L106)/(H105*BK105)</f>
        <v>25172.222222222223</v>
      </c>
      <c r="BO105" s="15"/>
      <c r="BP105" s="1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</row>
    <row r="106" spans="1:133" s="8" customFormat="1" ht="15.75" customHeight="1">
      <c r="A106">
        <v>108</v>
      </c>
      <c r="B106">
        <v>4</v>
      </c>
      <c r="C106" t="s">
        <v>739</v>
      </c>
      <c r="D106" t="s">
        <v>25</v>
      </c>
      <c r="E106"/>
      <c r="F106"/>
      <c r="G106">
        <v>0.6</v>
      </c>
      <c r="H106">
        <v>0.6</v>
      </c>
      <c r="I106">
        <v>5563</v>
      </c>
      <c r="J106">
        <v>10223</v>
      </c>
      <c r="K106"/>
      <c r="L106">
        <v>4548</v>
      </c>
      <c r="M106">
        <v>3.9020000000000001</v>
      </c>
      <c r="N106">
        <v>7.4489999999999998</v>
      </c>
      <c r="O106">
        <v>3.5470000000000002</v>
      </c>
      <c r="P106"/>
      <c r="Q106">
        <v>0.3</v>
      </c>
      <c r="R106">
        <v>1</v>
      </c>
      <c r="S106">
        <v>0</v>
      </c>
      <c r="T106">
        <v>0</v>
      </c>
      <c r="U106"/>
      <c r="V106">
        <v>0</v>
      </c>
      <c r="W106"/>
      <c r="X106"/>
      <c r="Y106" s="35">
        <v>44540</v>
      </c>
      <c r="Z106" s="31">
        <v>0.45368055555555559</v>
      </c>
      <c r="AA106"/>
      <c r="AB106" s="8">
        <v>1</v>
      </c>
      <c r="AC106" s="2"/>
      <c r="AD106" s="2">
        <v>4.201595637102586</v>
      </c>
      <c r="AE106" s="2">
        <v>7.5608036068982578</v>
      </c>
      <c r="AF106" s="2">
        <v>3.3592079697956718</v>
      </c>
      <c r="AG106" s="2">
        <v>0.3176330384703524</v>
      </c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C106" s="6"/>
      <c r="BD106" s="6"/>
      <c r="BE106" s="6"/>
      <c r="BF106" s="6"/>
      <c r="BG106" s="6"/>
      <c r="BH106" s="1"/>
      <c r="BI106" s="1"/>
      <c r="BJ106" s="1"/>
      <c r="BK106" s="1"/>
      <c r="BL106" s="36"/>
      <c r="BM106" s="36"/>
      <c r="BN106" s="37"/>
      <c r="BO106" s="15"/>
      <c r="BP106" s="1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  <c r="EC106" s="15"/>
    </row>
    <row r="107" spans="1:133" s="8" customFormat="1" ht="15.75" customHeight="1">
      <c r="A107">
        <v>13</v>
      </c>
      <c r="B107">
        <v>5</v>
      </c>
      <c r="C107" t="s">
        <v>739</v>
      </c>
      <c r="D107" t="s">
        <v>25</v>
      </c>
      <c r="E107"/>
      <c r="F107"/>
      <c r="G107">
        <v>0.6</v>
      </c>
      <c r="H107">
        <v>0.6</v>
      </c>
      <c r="I107">
        <v>4265</v>
      </c>
      <c r="J107">
        <v>8953</v>
      </c>
      <c r="K107"/>
      <c r="L107">
        <v>4728</v>
      </c>
      <c r="M107">
        <v>3.073</v>
      </c>
      <c r="N107">
        <v>6.5529999999999999</v>
      </c>
      <c r="O107">
        <v>3.48</v>
      </c>
      <c r="P107"/>
      <c r="Q107">
        <v>0.315</v>
      </c>
      <c r="R107">
        <v>1</v>
      </c>
      <c r="S107">
        <v>0</v>
      </c>
      <c r="T107">
        <v>0</v>
      </c>
      <c r="U107"/>
      <c r="V107">
        <v>0</v>
      </c>
      <c r="W107"/>
      <c r="X107"/>
      <c r="Y107" s="35">
        <v>44540</v>
      </c>
      <c r="Z107" s="31">
        <v>0.68570601851851853</v>
      </c>
      <c r="AA107"/>
      <c r="AB107" s="8">
        <v>1</v>
      </c>
      <c r="AC107" s="2"/>
      <c r="AD107" s="2">
        <v>3.0230320345881219</v>
      </c>
      <c r="AE107" s="2">
        <v>6.4116326087228428</v>
      </c>
      <c r="AF107" s="2">
        <v>3.3886005741347209</v>
      </c>
      <c r="AG107" s="2">
        <v>0.33491675924837638</v>
      </c>
      <c r="AH107" s="6"/>
      <c r="AI107" s="6">
        <v>0.76773448627072882</v>
      </c>
      <c r="AJ107" s="6"/>
      <c r="AK107" s="6"/>
      <c r="AL107" s="6"/>
      <c r="AM107" s="6"/>
      <c r="AN107" s="6">
        <v>6.8605434787140469</v>
      </c>
      <c r="AO107" s="6"/>
      <c r="AP107" s="6"/>
      <c r="AQ107" s="6"/>
      <c r="AR107" s="6"/>
      <c r="AS107" s="6">
        <v>12.953352471157364</v>
      </c>
      <c r="AT107" s="6"/>
      <c r="AU107" s="6"/>
      <c r="AV107" s="6"/>
      <c r="AW107" s="6"/>
      <c r="AX107" s="6">
        <v>11.638919749458799</v>
      </c>
      <c r="AY107" s="6"/>
      <c r="AZ107" s="6"/>
      <c r="BA107" s="6"/>
      <c r="BC107" s="6"/>
      <c r="BD107" s="6"/>
      <c r="BE107" s="6"/>
      <c r="BF107" s="6"/>
      <c r="BG107" s="6"/>
      <c r="BH107" s="1"/>
      <c r="BI107" s="1"/>
      <c r="BJ107" s="1"/>
      <c r="BK107" s="1"/>
      <c r="BL107" s="36"/>
      <c r="BM107" s="36"/>
      <c r="BN107" s="37"/>
      <c r="BO107" s="15"/>
      <c r="BP107" s="1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</row>
    <row r="108" spans="1:133" s="8" customFormat="1" ht="15.75" customHeight="1">
      <c r="A108">
        <v>14</v>
      </c>
      <c r="B108">
        <v>5</v>
      </c>
      <c r="C108" t="s">
        <v>739</v>
      </c>
      <c r="D108" t="s">
        <v>25</v>
      </c>
      <c r="E108"/>
      <c r="F108"/>
      <c r="G108">
        <v>0.6</v>
      </c>
      <c r="H108">
        <v>0.6</v>
      </c>
      <c r="I108">
        <v>4292</v>
      </c>
      <c r="J108">
        <v>8920</v>
      </c>
      <c r="K108"/>
      <c r="L108">
        <v>4649</v>
      </c>
      <c r="M108">
        <v>3.09</v>
      </c>
      <c r="N108">
        <v>6.53</v>
      </c>
      <c r="O108">
        <v>3.44</v>
      </c>
      <c r="P108"/>
      <c r="Q108">
        <v>0.309</v>
      </c>
      <c r="R108">
        <v>1</v>
      </c>
      <c r="S108">
        <v>0</v>
      </c>
      <c r="T108">
        <v>0</v>
      </c>
      <c r="U108"/>
      <c r="V108">
        <v>0</v>
      </c>
      <c r="W108"/>
      <c r="X108"/>
      <c r="Y108" s="35">
        <v>44540</v>
      </c>
      <c r="Z108" s="31">
        <v>0.69400462962962972</v>
      </c>
      <c r="AA108"/>
      <c r="AB108" s="8">
        <v>1</v>
      </c>
      <c r="AC108" s="2"/>
      <c r="AD108" s="2">
        <v>3.0434698515099887</v>
      </c>
      <c r="AE108" s="2">
        <v>6.386472472276842</v>
      </c>
      <c r="AF108" s="2">
        <v>3.3430026207668533</v>
      </c>
      <c r="AG108" s="2">
        <v>0.32899040670325597</v>
      </c>
      <c r="AH108" s="6"/>
      <c r="AI108" s="6">
        <v>1.4489950503329574</v>
      </c>
      <c r="AJ108" s="6"/>
      <c r="AK108" s="6"/>
      <c r="AL108" s="6"/>
      <c r="AM108" s="6"/>
      <c r="AN108" s="6">
        <v>6.4412078712807004</v>
      </c>
      <c r="AO108" s="6"/>
      <c r="AP108" s="6"/>
      <c r="AQ108" s="6"/>
      <c r="AR108" s="6"/>
      <c r="AS108" s="6">
        <v>11.433420692228443</v>
      </c>
      <c r="AT108" s="6"/>
      <c r="AU108" s="6"/>
      <c r="AV108" s="6"/>
      <c r="AW108" s="6"/>
      <c r="AX108" s="6">
        <v>9.6634689010853272</v>
      </c>
      <c r="AY108" s="6"/>
      <c r="AZ108" s="6"/>
      <c r="BA108" s="6"/>
      <c r="BC108" s="6">
        <v>3.0453622419657167</v>
      </c>
      <c r="BD108" s="6">
        <v>6.3937155418597822</v>
      </c>
      <c r="BE108" s="6">
        <v>3.3483532998940655</v>
      </c>
      <c r="BF108" s="6">
        <v>0.33142846313004604</v>
      </c>
      <c r="BG108" s="6"/>
      <c r="BH108" s="1">
        <v>26</v>
      </c>
      <c r="BI108" s="1">
        <v>3</v>
      </c>
      <c r="BJ108" s="1">
        <v>6</v>
      </c>
      <c r="BK108" s="1">
        <v>0.3</v>
      </c>
      <c r="BL108" s="36">
        <f t="shared" ref="BL108" si="75">AVERAGE(I108:I109)/(G108*BI108)</f>
        <v>2385.8333333333335</v>
      </c>
      <c r="BM108" s="36">
        <f t="shared" ref="BM108" si="76">AVERAGE(J108:J109)/(H108*BJ108)</f>
        <v>2480.416666666667</v>
      </c>
      <c r="BN108" s="37">
        <f t="shared" ref="BN108" si="77">AVERAGE(L108:L109)/(H108*BK108)</f>
        <v>26008.333333333336</v>
      </c>
      <c r="BO108" s="15"/>
      <c r="BP108" s="1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  <c r="EC108" s="15"/>
    </row>
    <row r="109" spans="1:133" s="8" customFormat="1" ht="15.75" customHeight="1">
      <c r="A109">
        <v>15</v>
      </c>
      <c r="B109">
        <v>5</v>
      </c>
      <c r="C109" t="s">
        <v>739</v>
      </c>
      <c r="D109" t="s">
        <v>25</v>
      </c>
      <c r="E109"/>
      <c r="F109"/>
      <c r="G109">
        <v>0.6</v>
      </c>
      <c r="H109">
        <v>0.6</v>
      </c>
      <c r="I109">
        <v>4297</v>
      </c>
      <c r="J109">
        <v>8939</v>
      </c>
      <c r="K109"/>
      <c r="L109">
        <v>4714</v>
      </c>
      <c r="M109">
        <v>3.093</v>
      </c>
      <c r="N109">
        <v>6.5430000000000001</v>
      </c>
      <c r="O109">
        <v>3.45</v>
      </c>
      <c r="P109"/>
      <c r="Q109">
        <v>0.314</v>
      </c>
      <c r="R109">
        <v>1</v>
      </c>
      <c r="S109">
        <v>0</v>
      </c>
      <c r="T109">
        <v>0</v>
      </c>
      <c r="U109"/>
      <c r="V109">
        <v>0</v>
      </c>
      <c r="W109"/>
      <c r="X109"/>
      <c r="Y109" s="35">
        <v>44540</v>
      </c>
      <c r="Z109" s="31">
        <v>0.70267361111111104</v>
      </c>
      <c r="AA109"/>
      <c r="AB109" s="8">
        <v>1</v>
      </c>
      <c r="AC109" s="2"/>
      <c r="AD109" s="2">
        <v>3.0472546324214451</v>
      </c>
      <c r="AE109" s="2">
        <v>6.4009586114427224</v>
      </c>
      <c r="AF109" s="2">
        <v>3.3537039790212773</v>
      </c>
      <c r="AG109" s="2">
        <v>0.33386651955683605</v>
      </c>
      <c r="AH109" s="6"/>
      <c r="AI109" s="6">
        <v>1.5751544140481706</v>
      </c>
      <c r="AJ109" s="6"/>
      <c r="AK109" s="6"/>
      <c r="AL109" s="6"/>
      <c r="AM109" s="6"/>
      <c r="AN109" s="6">
        <v>6.6826435240453721</v>
      </c>
      <c r="AO109" s="6"/>
      <c r="AP109" s="6"/>
      <c r="AQ109" s="6"/>
      <c r="AR109" s="6"/>
      <c r="AS109" s="6">
        <v>11.790132634042576</v>
      </c>
      <c r="AT109" s="6"/>
      <c r="AU109" s="6"/>
      <c r="AV109" s="6"/>
      <c r="AW109" s="6"/>
      <c r="AX109" s="6">
        <v>11.288839852278688</v>
      </c>
      <c r="AY109" s="6"/>
      <c r="AZ109" s="6"/>
      <c r="BA109" s="6"/>
      <c r="BC109" s="6"/>
      <c r="BD109" s="6"/>
      <c r="BE109" s="6"/>
      <c r="BF109" s="6"/>
      <c r="BG109" s="6"/>
      <c r="BH109" s="1"/>
      <c r="BI109" s="1"/>
      <c r="BJ109" s="1"/>
      <c r="BK109" s="1"/>
      <c r="BL109" s="36"/>
      <c r="BM109" s="36"/>
      <c r="BN109" s="37"/>
      <c r="BO109" s="15"/>
      <c r="BP109" s="1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</row>
    <row r="110" spans="1:133" s="8" customFormat="1" ht="15.75" customHeight="1">
      <c r="A110">
        <v>64</v>
      </c>
      <c r="B110">
        <v>4</v>
      </c>
      <c r="C110" t="s">
        <v>739</v>
      </c>
      <c r="D110" t="s">
        <v>25</v>
      </c>
      <c r="E110"/>
      <c r="F110"/>
      <c r="G110">
        <v>0.6</v>
      </c>
      <c r="H110">
        <v>0.6</v>
      </c>
      <c r="I110">
        <v>4131</v>
      </c>
      <c r="J110">
        <v>9430</v>
      </c>
      <c r="K110"/>
      <c r="L110">
        <v>4108</v>
      </c>
      <c r="M110">
        <v>2.9870000000000001</v>
      </c>
      <c r="N110">
        <v>6.89</v>
      </c>
      <c r="O110">
        <v>3.903</v>
      </c>
      <c r="P110"/>
      <c r="Q110">
        <v>0.26100000000000001</v>
      </c>
      <c r="R110">
        <v>1</v>
      </c>
      <c r="S110">
        <v>0</v>
      </c>
      <c r="T110">
        <v>0</v>
      </c>
      <c r="U110"/>
      <c r="V110">
        <v>0</v>
      </c>
      <c r="W110"/>
      <c r="X110"/>
      <c r="Y110" s="35">
        <v>44541</v>
      </c>
      <c r="Z110" s="31">
        <v>0.21760416666666668</v>
      </c>
      <c r="AA110"/>
      <c r="AB110" s="8">
        <v>1</v>
      </c>
      <c r="AC110" s="2"/>
      <c r="AD110" s="2">
        <v>2.9215999061610782</v>
      </c>
      <c r="AE110" s="2">
        <v>6.7753109446241346</v>
      </c>
      <c r="AF110" s="2">
        <v>3.8537110384630564</v>
      </c>
      <c r="AG110" s="2">
        <v>0.28840614433730505</v>
      </c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C110" s="6"/>
      <c r="BD110" s="6"/>
      <c r="BE110" s="6"/>
      <c r="BF110" s="6"/>
      <c r="BG110" s="6"/>
      <c r="BH110" s="1"/>
      <c r="BI110" s="1"/>
      <c r="BJ110" s="1"/>
      <c r="BK110" s="1"/>
      <c r="BL110" s="36"/>
      <c r="BM110" s="36"/>
      <c r="BN110" s="37"/>
      <c r="BO110" s="15"/>
      <c r="BP110" s="1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</row>
    <row r="111" spans="1:133" s="8" customFormat="1" ht="15.75" customHeight="1">
      <c r="A111">
        <v>65</v>
      </c>
      <c r="B111">
        <v>4</v>
      </c>
      <c r="C111" t="s">
        <v>739</v>
      </c>
      <c r="D111" t="s">
        <v>25</v>
      </c>
      <c r="E111"/>
      <c r="F111"/>
      <c r="G111">
        <v>0.6</v>
      </c>
      <c r="H111">
        <v>0.6</v>
      </c>
      <c r="I111">
        <v>5332</v>
      </c>
      <c r="J111">
        <v>9666</v>
      </c>
      <c r="K111"/>
      <c r="L111">
        <v>4168</v>
      </c>
      <c r="M111">
        <v>3.7549999999999999</v>
      </c>
      <c r="N111">
        <v>7.056</v>
      </c>
      <c r="O111">
        <v>3.3010000000000002</v>
      </c>
      <c r="P111"/>
      <c r="Q111">
        <v>0.26700000000000002</v>
      </c>
      <c r="R111">
        <v>1</v>
      </c>
      <c r="S111">
        <v>0</v>
      </c>
      <c r="T111">
        <v>0</v>
      </c>
      <c r="U111"/>
      <c r="V111">
        <v>0</v>
      </c>
      <c r="W111"/>
      <c r="X111"/>
      <c r="Y111" s="35">
        <v>44541</v>
      </c>
      <c r="Z111" s="31">
        <v>0.22582175925925926</v>
      </c>
      <c r="AA111"/>
      <c r="AB111" s="8">
        <v>1</v>
      </c>
      <c r="AC111" s="2"/>
      <c r="AD111" s="2">
        <v>3.8307042810930136</v>
      </c>
      <c r="AE111" s="2">
        <v>6.9552440416319019</v>
      </c>
      <c r="AF111" s="2">
        <v>3.1245397605388883</v>
      </c>
      <c r="AG111" s="2">
        <v>0.29290717158676355</v>
      </c>
      <c r="AH111" s="6"/>
      <c r="AI111" s="6">
        <v>27.690142703100452</v>
      </c>
      <c r="AJ111" s="6">
        <v>1.393203550626537</v>
      </c>
      <c r="AK111" s="6"/>
      <c r="AL111" s="6"/>
      <c r="AM111" s="6"/>
      <c r="AN111" s="6">
        <v>15.920734027198364</v>
      </c>
      <c r="AO111" s="6">
        <v>1.6802099659381107</v>
      </c>
      <c r="AP111" s="6"/>
      <c r="AQ111" s="6"/>
      <c r="AR111" s="6"/>
      <c r="AS111" s="6">
        <v>4.1513253512962756</v>
      </c>
      <c r="AT111" s="6">
        <v>5.5805409832927735</v>
      </c>
      <c r="AU111" s="6"/>
      <c r="AV111" s="6"/>
      <c r="AW111" s="6"/>
      <c r="AX111" s="6">
        <v>2.3642761377454802</v>
      </c>
      <c r="AY111" s="6">
        <v>2.1485682466857035</v>
      </c>
      <c r="AZ111" s="6"/>
      <c r="BA111" s="6"/>
      <c r="BC111" s="6">
        <v>3.8575762255643573</v>
      </c>
      <c r="BD111" s="6">
        <v>6.897299484968384</v>
      </c>
      <c r="BE111" s="6">
        <v>3.0397232594040258</v>
      </c>
      <c r="BF111" s="6">
        <v>0.28979396107255473</v>
      </c>
      <c r="BG111" s="6"/>
      <c r="BH111" s="1">
        <v>27</v>
      </c>
      <c r="BI111" s="1">
        <v>3</v>
      </c>
      <c r="BJ111" s="1">
        <v>6</v>
      </c>
      <c r="BK111" s="1">
        <v>0.3</v>
      </c>
      <c r="BL111" s="36">
        <f t="shared" ref="BL111" si="78">AVERAGE(I111:I112)/(G111*BI111)</f>
        <v>2981.9444444444448</v>
      </c>
      <c r="BM111" s="36">
        <f t="shared" ref="BM111" si="79">AVERAGE(J111:J112)/(H111*BJ111)</f>
        <v>2663.8888888888891</v>
      </c>
      <c r="BN111" s="37">
        <f t="shared" ref="BN111" si="80">AVERAGE(L111:L112)/(H111*BK111)</f>
        <v>22925</v>
      </c>
      <c r="BO111" s="15"/>
      <c r="BP111" s="1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  <c r="EC111" s="15"/>
    </row>
    <row r="112" spans="1:133" s="8" customFormat="1" ht="15.75" customHeight="1">
      <c r="A112">
        <v>66</v>
      </c>
      <c r="B112">
        <v>4</v>
      </c>
      <c r="C112" t="s">
        <v>739</v>
      </c>
      <c r="D112" t="s">
        <v>25</v>
      </c>
      <c r="E112"/>
      <c r="F112"/>
      <c r="G112">
        <v>0.6</v>
      </c>
      <c r="H112">
        <v>0.6</v>
      </c>
      <c r="I112">
        <v>5403</v>
      </c>
      <c r="J112">
        <v>9514</v>
      </c>
      <c r="K112"/>
      <c r="L112">
        <v>4085</v>
      </c>
      <c r="M112">
        <v>3.8</v>
      </c>
      <c r="N112">
        <v>6.9489999999999998</v>
      </c>
      <c r="O112">
        <v>3.149</v>
      </c>
      <c r="P112"/>
      <c r="Q112">
        <v>0.25900000000000001</v>
      </c>
      <c r="R112">
        <v>1</v>
      </c>
      <c r="S112">
        <v>0</v>
      </c>
      <c r="T112">
        <v>0</v>
      </c>
      <c r="U112"/>
      <c r="V112">
        <v>0</v>
      </c>
      <c r="W112"/>
      <c r="X112"/>
      <c r="Y112" s="35">
        <v>44541</v>
      </c>
      <c r="Z112" s="31">
        <v>0.23458333333333334</v>
      </c>
      <c r="AA112"/>
      <c r="AB112" s="8">
        <v>1</v>
      </c>
      <c r="AC112" s="2"/>
      <c r="AD112" s="2">
        <v>3.8844481700357014</v>
      </c>
      <c r="AE112" s="2">
        <v>6.8393549283048651</v>
      </c>
      <c r="AF112" s="2">
        <v>2.9549067582691637</v>
      </c>
      <c r="AG112" s="2">
        <v>0.28668075055834591</v>
      </c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C112" s="6"/>
      <c r="BD112" s="6"/>
      <c r="BE112" s="6"/>
      <c r="BF112" s="6"/>
      <c r="BG112" s="6"/>
      <c r="BH112" s="1"/>
      <c r="BI112" s="1"/>
      <c r="BJ112" s="1"/>
      <c r="BK112" s="1"/>
      <c r="BL112" s="36"/>
      <c r="BM112" s="36"/>
      <c r="BN112" s="37"/>
      <c r="BO112" s="15"/>
      <c r="BP112" s="1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  <c r="EC112" s="15"/>
    </row>
    <row r="113" spans="1:133" s="8" customFormat="1" ht="15.75" customHeight="1">
      <c r="A113">
        <v>109</v>
      </c>
      <c r="B113">
        <v>4</v>
      </c>
      <c r="C113" t="s">
        <v>739</v>
      </c>
      <c r="D113" t="s">
        <v>25</v>
      </c>
      <c r="E113"/>
      <c r="F113"/>
      <c r="G113">
        <v>0.6</v>
      </c>
      <c r="H113">
        <v>0.6</v>
      </c>
      <c r="I113">
        <v>6899</v>
      </c>
      <c r="J113">
        <v>10200</v>
      </c>
      <c r="K113"/>
      <c r="L113">
        <v>4455</v>
      </c>
      <c r="M113">
        <v>4.7560000000000002</v>
      </c>
      <c r="N113">
        <v>7.4340000000000002</v>
      </c>
      <c r="O113">
        <v>2.677</v>
      </c>
      <c r="P113"/>
      <c r="Q113">
        <v>0.29199999999999998</v>
      </c>
      <c r="R113">
        <v>1</v>
      </c>
      <c r="S113">
        <v>0</v>
      </c>
      <c r="T113">
        <v>0</v>
      </c>
      <c r="U113"/>
      <c r="V113">
        <v>0</v>
      </c>
      <c r="W113"/>
      <c r="X113"/>
      <c r="Y113" s="35">
        <v>44541</v>
      </c>
      <c r="Z113" s="31">
        <v>0.68261574074074083</v>
      </c>
      <c r="AA113"/>
      <c r="AB113" s="8">
        <v>1</v>
      </c>
      <c r="AC113" s="2"/>
      <c r="AD113" s="2">
        <v>5.0168546187435918</v>
      </c>
      <c r="AE113" s="2">
        <v>7.3623807950308295</v>
      </c>
      <c r="AF113" s="2">
        <v>2.3455261762872377</v>
      </c>
      <c r="AG113" s="2">
        <v>0.31443708526334008</v>
      </c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C113" s="6"/>
      <c r="BD113" s="6"/>
      <c r="BE113" s="6"/>
      <c r="BF113" s="6"/>
      <c r="BG113" s="6"/>
      <c r="BH113" s="1"/>
      <c r="BI113" s="1"/>
      <c r="BJ113" s="1"/>
      <c r="BK113" s="1"/>
      <c r="BL113" s="36"/>
      <c r="BM113" s="36"/>
      <c r="BN113" s="37"/>
      <c r="BO113" s="15"/>
      <c r="BP113" s="1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</row>
    <row r="114" spans="1:133" s="8" customFormat="1" ht="15.75" customHeight="1">
      <c r="A114">
        <v>110</v>
      </c>
      <c r="B114">
        <v>4</v>
      </c>
      <c r="C114" t="s">
        <v>739</v>
      </c>
      <c r="D114" t="s">
        <v>25</v>
      </c>
      <c r="E114"/>
      <c r="F114"/>
      <c r="G114">
        <v>0.6</v>
      </c>
      <c r="H114">
        <v>0.6</v>
      </c>
      <c r="I114">
        <v>5710</v>
      </c>
      <c r="J114">
        <v>10239</v>
      </c>
      <c r="K114"/>
      <c r="L114">
        <v>4424</v>
      </c>
      <c r="M114">
        <v>3.9969999999999999</v>
      </c>
      <c r="N114">
        <v>7.46</v>
      </c>
      <c r="O114">
        <v>3.464</v>
      </c>
      <c r="P114"/>
      <c r="Q114">
        <v>0.28899999999999998</v>
      </c>
      <c r="R114">
        <v>1</v>
      </c>
      <c r="S114">
        <v>0</v>
      </c>
      <c r="T114">
        <v>0</v>
      </c>
      <c r="U114"/>
      <c r="V114">
        <v>0</v>
      </c>
      <c r="W114"/>
      <c r="X114"/>
      <c r="Y114" s="35">
        <v>44541</v>
      </c>
      <c r="Z114" s="31">
        <v>0.69089120370370372</v>
      </c>
      <c r="AA114"/>
      <c r="AB114" s="8">
        <v>1</v>
      </c>
      <c r="AC114" s="2"/>
      <c r="AD114" s="2">
        <v>4.1168337179991523</v>
      </c>
      <c r="AE114" s="2">
        <v>7.3921155017397417</v>
      </c>
      <c r="AF114" s="2">
        <v>3.2752817837405894</v>
      </c>
      <c r="AG114" s="2">
        <v>0.31211155451778655</v>
      </c>
      <c r="AH114" s="6"/>
      <c r="AI114" s="6">
        <v>37.227790599971748</v>
      </c>
      <c r="AJ114" s="6">
        <v>0.29375755294959333</v>
      </c>
      <c r="AK114" s="6"/>
      <c r="AL114" s="6"/>
      <c r="AM114" s="6"/>
      <c r="AN114" s="6">
        <v>23.201925028995692</v>
      </c>
      <c r="AO114" s="6">
        <v>5.1557083628770255E-2</v>
      </c>
      <c r="AP114" s="6"/>
      <c r="AQ114" s="6"/>
      <c r="AR114" s="6"/>
      <c r="AS114" s="6">
        <v>9.1760594580196475</v>
      </c>
      <c r="AT114" s="6">
        <v>0.2537090068584858</v>
      </c>
      <c r="AU114" s="6"/>
      <c r="AV114" s="6"/>
      <c r="AW114" s="6"/>
      <c r="AX114" s="6">
        <v>4.0371848392621867</v>
      </c>
      <c r="AY114" s="6">
        <v>1.7945755934857077</v>
      </c>
      <c r="AZ114" s="6"/>
      <c r="BA114" s="6"/>
      <c r="BC114" s="6">
        <v>4.1228893674574838</v>
      </c>
      <c r="BD114" s="6">
        <v>7.3940215726826199</v>
      </c>
      <c r="BE114" s="6">
        <v>3.271132205225137</v>
      </c>
      <c r="BF114" s="6">
        <v>0.30933592104728713</v>
      </c>
      <c r="BG114" s="6"/>
      <c r="BH114" s="1">
        <v>28</v>
      </c>
      <c r="BI114" s="1">
        <v>3</v>
      </c>
      <c r="BJ114" s="1">
        <v>6</v>
      </c>
      <c r="BK114" s="1">
        <v>0.3</v>
      </c>
      <c r="BL114" s="36">
        <f t="shared" ref="BL114" si="81">AVERAGE(I114:I115)/(G114*BI114)</f>
        <v>3176.666666666667</v>
      </c>
      <c r="BM114" s="36">
        <f t="shared" ref="BM114" si="82">AVERAGE(J114:J115)/(H114*BJ114)</f>
        <v>2844.8611111111113</v>
      </c>
      <c r="BN114" s="37">
        <f t="shared" ref="BN114" si="83">AVERAGE(L114:L115)/(H114*BK114)</f>
        <v>24372.222222222223</v>
      </c>
      <c r="BO114" s="15"/>
      <c r="BP114" s="1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  <c r="EC114" s="15"/>
    </row>
    <row r="115" spans="1:133" s="8" customFormat="1" ht="15.75" customHeight="1">
      <c r="A115">
        <v>111</v>
      </c>
      <c r="B115">
        <v>4</v>
      </c>
      <c r="C115" t="s">
        <v>739</v>
      </c>
      <c r="D115" t="s">
        <v>25</v>
      </c>
      <c r="E115"/>
      <c r="F115"/>
      <c r="G115">
        <v>0.6</v>
      </c>
      <c r="H115">
        <v>0.6</v>
      </c>
      <c r="I115">
        <v>5726</v>
      </c>
      <c r="J115">
        <v>10244</v>
      </c>
      <c r="K115"/>
      <c r="L115">
        <v>4350</v>
      </c>
      <c r="M115">
        <v>4.0069999999999997</v>
      </c>
      <c r="N115">
        <v>7.4640000000000004</v>
      </c>
      <c r="O115">
        <v>3.4580000000000002</v>
      </c>
      <c r="P115"/>
      <c r="Q115">
        <v>0.28199999999999997</v>
      </c>
      <c r="R115">
        <v>1</v>
      </c>
      <c r="S115">
        <v>0</v>
      </c>
      <c r="T115">
        <v>0</v>
      </c>
      <c r="U115"/>
      <c r="V115">
        <v>0</v>
      </c>
      <c r="W115"/>
      <c r="X115"/>
      <c r="Y115" s="35">
        <v>44541</v>
      </c>
      <c r="Z115" s="31">
        <v>0.69959490740740737</v>
      </c>
      <c r="AA115"/>
      <c r="AB115" s="8">
        <v>1</v>
      </c>
      <c r="AC115" s="2"/>
      <c r="AD115" s="2">
        <v>4.1289450169158144</v>
      </c>
      <c r="AE115" s="2">
        <v>7.395927643625499</v>
      </c>
      <c r="AF115" s="2">
        <v>3.2669826267096846</v>
      </c>
      <c r="AG115" s="2">
        <v>0.30656028757678772</v>
      </c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C115" s="6"/>
      <c r="BD115" s="6"/>
      <c r="BE115" s="6"/>
      <c r="BF115" s="6"/>
      <c r="BG115" s="6"/>
      <c r="BH115" s="1"/>
      <c r="BI115" s="1"/>
      <c r="BJ115" s="1"/>
      <c r="BK115" s="1"/>
      <c r="BL115" s="36"/>
      <c r="BM115" s="36"/>
      <c r="BN115" s="37"/>
      <c r="BO115" s="15"/>
      <c r="BP115" s="1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</row>
    <row r="116" spans="1:133" s="8" customFormat="1" ht="15.75" customHeight="1">
      <c r="A116">
        <v>10</v>
      </c>
      <c r="B116">
        <v>5</v>
      </c>
      <c r="C116" t="s">
        <v>739</v>
      </c>
      <c r="D116" t="s">
        <v>25</v>
      </c>
      <c r="E116"/>
      <c r="F116"/>
      <c r="G116">
        <v>0.6</v>
      </c>
      <c r="H116">
        <v>0.6</v>
      </c>
      <c r="I116">
        <v>4278</v>
      </c>
      <c r="J116">
        <v>8581</v>
      </c>
      <c r="K116"/>
      <c r="L116">
        <v>4102</v>
      </c>
      <c r="M116">
        <v>3.081</v>
      </c>
      <c r="N116">
        <v>6.29</v>
      </c>
      <c r="O116">
        <v>3.2090000000000001</v>
      </c>
      <c r="P116"/>
      <c r="Q116">
        <v>0.26100000000000001</v>
      </c>
      <c r="R116">
        <v>1</v>
      </c>
      <c r="S116">
        <v>0</v>
      </c>
      <c r="T116">
        <v>0</v>
      </c>
      <c r="U116"/>
      <c r="V116">
        <v>0</v>
      </c>
      <c r="W116"/>
      <c r="X116"/>
      <c r="Y116" s="35">
        <v>44543</v>
      </c>
      <c r="Z116" s="31">
        <v>0.60157407407407404</v>
      </c>
      <c r="AA116"/>
      <c r="AB116" s="8">
        <v>1</v>
      </c>
      <c r="AC116" s="2"/>
      <c r="AD116" s="2">
        <v>3.0310160201891914</v>
      </c>
      <c r="AE116" s="2">
        <v>6.1889433795071538</v>
      </c>
      <c r="AF116" s="2">
        <v>3.1579273593179624</v>
      </c>
      <c r="AG116" s="2">
        <v>0.29979117825905693</v>
      </c>
      <c r="AH116" s="6"/>
      <c r="AI116" s="6">
        <v>1.033867339639712</v>
      </c>
      <c r="AJ116" s="6"/>
      <c r="AK116" s="6"/>
      <c r="AL116" s="6"/>
      <c r="AM116" s="6"/>
      <c r="AN116" s="6">
        <v>3.1490563251192296</v>
      </c>
      <c r="AO116" s="6"/>
      <c r="AP116" s="6"/>
      <c r="AQ116" s="6"/>
      <c r="AR116" s="6"/>
      <c r="AS116" s="6">
        <v>5.2642453105987475</v>
      </c>
      <c r="AT116" s="6"/>
      <c r="AU116" s="6"/>
      <c r="AV116" s="6"/>
      <c r="AW116" s="6"/>
      <c r="AX116" s="6">
        <v>6.9607246981018278E-2</v>
      </c>
      <c r="AY116" s="6"/>
      <c r="AZ116" s="6"/>
      <c r="BA116" s="6"/>
      <c r="BC116" s="6"/>
      <c r="BD116" s="6"/>
      <c r="BE116" s="6"/>
      <c r="BF116" s="6"/>
      <c r="BG116" s="6"/>
      <c r="BH116" s="1"/>
      <c r="BI116" s="1"/>
      <c r="BJ116" s="1"/>
      <c r="BK116" s="1"/>
      <c r="BL116" s="36"/>
      <c r="BM116" s="36"/>
      <c r="BN116" s="37"/>
      <c r="BO116" s="15"/>
      <c r="BP116" s="1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  <c r="EC116" s="15"/>
    </row>
    <row r="117" spans="1:133" s="8" customFormat="1" ht="15.75" customHeight="1">
      <c r="A117">
        <v>11</v>
      </c>
      <c r="B117">
        <v>5</v>
      </c>
      <c r="C117" t="s">
        <v>739</v>
      </c>
      <c r="D117" t="s">
        <v>25</v>
      </c>
      <c r="E117"/>
      <c r="F117"/>
      <c r="G117">
        <v>0.6</v>
      </c>
      <c r="H117">
        <v>0.6</v>
      </c>
      <c r="I117">
        <v>4296</v>
      </c>
      <c r="J117">
        <v>8574</v>
      </c>
      <c r="K117"/>
      <c r="L117">
        <v>4159</v>
      </c>
      <c r="M117">
        <v>3.0920000000000001</v>
      </c>
      <c r="N117">
        <v>6.2850000000000001</v>
      </c>
      <c r="O117">
        <v>3.1930000000000001</v>
      </c>
      <c r="P117"/>
      <c r="Q117">
        <v>0.26600000000000001</v>
      </c>
      <c r="R117">
        <v>1</v>
      </c>
      <c r="S117">
        <v>0</v>
      </c>
      <c r="T117">
        <v>0</v>
      </c>
      <c r="U117"/>
      <c r="V117">
        <v>0</v>
      </c>
      <c r="W117"/>
      <c r="X117"/>
      <c r="Y117" s="35">
        <v>44543</v>
      </c>
      <c r="Z117" s="31">
        <v>0.60890046296296296</v>
      </c>
      <c r="AA117"/>
      <c r="AB117" s="8">
        <v>1</v>
      </c>
      <c r="AC117" s="2"/>
      <c r="AD117" s="2">
        <v>3.0445812770403298</v>
      </c>
      <c r="AE117" s="2">
        <v>6.1836597717363739</v>
      </c>
      <c r="AF117" s="2">
        <v>3.1390784946960442</v>
      </c>
      <c r="AG117" s="2">
        <v>0.30416489715996542</v>
      </c>
      <c r="AH117" s="6"/>
      <c r="AI117" s="6">
        <v>1.4860425680109923</v>
      </c>
      <c r="AJ117" s="6"/>
      <c r="AK117" s="6"/>
      <c r="AL117" s="6"/>
      <c r="AM117" s="6"/>
      <c r="AN117" s="6">
        <v>3.0609961956062324</v>
      </c>
      <c r="AO117" s="6"/>
      <c r="AP117" s="6"/>
      <c r="AQ117" s="6"/>
      <c r="AR117" s="6"/>
      <c r="AS117" s="6">
        <v>4.6359498232014724</v>
      </c>
      <c r="AT117" s="6"/>
      <c r="AU117" s="6"/>
      <c r="AV117" s="6"/>
      <c r="AW117" s="6"/>
      <c r="AX117" s="6">
        <v>1.3882990533218103</v>
      </c>
      <c r="AY117" s="6"/>
      <c r="AZ117" s="6"/>
      <c r="BA117" s="6"/>
      <c r="BC117" s="6">
        <v>3.0310160201891918</v>
      </c>
      <c r="BD117" s="6">
        <v>6.1817727689610962</v>
      </c>
      <c r="BE117" s="6">
        <v>3.1507567487719044</v>
      </c>
      <c r="BF117" s="6">
        <v>0.30424162907050767</v>
      </c>
      <c r="BG117" s="6"/>
      <c r="BH117" s="1">
        <v>29</v>
      </c>
      <c r="BI117" s="1">
        <v>3</v>
      </c>
      <c r="BJ117" s="1">
        <v>6</v>
      </c>
      <c r="BK117" s="1">
        <v>0.3</v>
      </c>
      <c r="BL117" s="36">
        <f t="shared" ref="BL117" si="84">AVERAGE(I117:I118)/(G117*BI117)</f>
        <v>2376.666666666667</v>
      </c>
      <c r="BM117" s="36">
        <f t="shared" ref="BM117" si="85">AVERAGE(J117:J118)/(H117*BJ117)</f>
        <v>2380.9722222222226</v>
      </c>
      <c r="BN117" s="37">
        <f t="shared" ref="BN117" si="86">AVERAGE(L117:L118)/(H117*BK117)</f>
        <v>23111.111111111113</v>
      </c>
      <c r="BO117" s="15"/>
      <c r="BP117" s="1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  <c r="EC117" s="15"/>
    </row>
    <row r="118" spans="1:133" s="8" customFormat="1" ht="15.75" customHeight="1">
      <c r="A118">
        <v>12</v>
      </c>
      <c r="B118">
        <v>5</v>
      </c>
      <c r="C118" t="s">
        <v>739</v>
      </c>
      <c r="D118" t="s">
        <v>25</v>
      </c>
      <c r="E118"/>
      <c r="F118"/>
      <c r="G118">
        <v>0.6</v>
      </c>
      <c r="H118">
        <v>0.6</v>
      </c>
      <c r="I118">
        <v>4260</v>
      </c>
      <c r="J118">
        <v>8569</v>
      </c>
      <c r="K118"/>
      <c r="L118">
        <v>4161</v>
      </c>
      <c r="M118">
        <v>3.069</v>
      </c>
      <c r="N118">
        <v>6.282</v>
      </c>
      <c r="O118">
        <v>3.2120000000000002</v>
      </c>
      <c r="P118"/>
      <c r="Q118">
        <v>0.26600000000000001</v>
      </c>
      <c r="R118">
        <v>1</v>
      </c>
      <c r="S118">
        <v>0</v>
      </c>
      <c r="T118">
        <v>0</v>
      </c>
      <c r="U118"/>
      <c r="V118">
        <v>0</v>
      </c>
      <c r="W118"/>
      <c r="X118"/>
      <c r="Y118" s="35">
        <v>44543</v>
      </c>
      <c r="Z118" s="31">
        <v>0.61667824074074074</v>
      </c>
      <c r="AA118"/>
      <c r="AB118" s="8">
        <v>1</v>
      </c>
      <c r="AC118" s="2"/>
      <c r="AD118" s="2">
        <v>3.0174507633380534</v>
      </c>
      <c r="AE118" s="2">
        <v>6.1798857661858175</v>
      </c>
      <c r="AF118" s="2">
        <v>3.1624350028477641</v>
      </c>
      <c r="AG118" s="2">
        <v>0.30431836098104986</v>
      </c>
      <c r="AH118" s="6"/>
      <c r="AI118" s="6">
        <v>0.58169211126844667</v>
      </c>
      <c r="AJ118" s="6"/>
      <c r="AK118" s="6"/>
      <c r="AL118" s="6"/>
      <c r="AM118" s="6"/>
      <c r="AN118" s="6">
        <v>2.9980961030969588</v>
      </c>
      <c r="AO118" s="6"/>
      <c r="AP118" s="6"/>
      <c r="AQ118" s="6"/>
      <c r="AR118" s="6"/>
      <c r="AS118" s="6">
        <v>5.4145000949254714</v>
      </c>
      <c r="AT118" s="6"/>
      <c r="AU118" s="6"/>
      <c r="AV118" s="6"/>
      <c r="AW118" s="6"/>
      <c r="AX118" s="6">
        <v>1.4394536603499579</v>
      </c>
      <c r="AY118" s="6"/>
      <c r="AZ118" s="6"/>
      <c r="BA118" s="6"/>
      <c r="BC118" s="6"/>
      <c r="BD118" s="6"/>
      <c r="BE118" s="6"/>
      <c r="BF118" s="6"/>
      <c r="BG118" s="6"/>
      <c r="BH118" s="1"/>
      <c r="BI118" s="1"/>
      <c r="BJ118" s="1"/>
      <c r="BK118" s="1"/>
      <c r="BL118" s="36"/>
      <c r="BM118" s="36"/>
      <c r="BN118" s="37"/>
      <c r="BO118" s="15"/>
      <c r="BP118" s="1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  <c r="EC118" s="15"/>
    </row>
    <row r="119" spans="1:133" s="8" customFormat="1" ht="15.75" customHeight="1">
      <c r="A119">
        <v>61</v>
      </c>
      <c r="B119">
        <v>4</v>
      </c>
      <c r="C119" t="s">
        <v>739</v>
      </c>
      <c r="D119" t="s">
        <v>25</v>
      </c>
      <c r="E119"/>
      <c r="F119"/>
      <c r="G119">
        <v>0.6</v>
      </c>
      <c r="H119">
        <v>0.6</v>
      </c>
      <c r="I119">
        <v>4159</v>
      </c>
      <c r="J119">
        <v>9644</v>
      </c>
      <c r="K119"/>
      <c r="L119">
        <v>4221</v>
      </c>
      <c r="M119">
        <v>3.0049999999999999</v>
      </c>
      <c r="N119">
        <v>7.04</v>
      </c>
      <c r="O119">
        <v>4.0359999999999996</v>
      </c>
      <c r="P119"/>
      <c r="Q119">
        <v>0.27100000000000002</v>
      </c>
      <c r="R119">
        <v>1</v>
      </c>
      <c r="S119">
        <v>0</v>
      </c>
      <c r="T119">
        <v>0</v>
      </c>
      <c r="U119"/>
      <c r="V119">
        <v>0</v>
      </c>
      <c r="W119"/>
      <c r="X119"/>
      <c r="Y119" s="35">
        <v>44544</v>
      </c>
      <c r="Z119" s="31">
        <v>8.1585648148148157E-2</v>
      </c>
      <c r="AA119"/>
      <c r="AB119" s="8">
        <v>1</v>
      </c>
      <c r="AC119" s="2"/>
      <c r="AD119" s="2">
        <v>2.9413345998955545</v>
      </c>
      <c r="AE119" s="2">
        <v>6.9912969595554566</v>
      </c>
      <c r="AF119" s="2">
        <v>4.0499623596599026</v>
      </c>
      <c r="AG119" s="2">
        <v>0.3089222756135851</v>
      </c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C119" s="6"/>
      <c r="BD119" s="6"/>
      <c r="BE119" s="6"/>
      <c r="BF119" s="6"/>
      <c r="BG119" s="6"/>
      <c r="BH119" s="1"/>
      <c r="BI119" s="1"/>
      <c r="BJ119" s="1"/>
      <c r="BK119" s="1"/>
      <c r="BL119" s="36"/>
      <c r="BM119" s="36"/>
      <c r="BN119" s="37"/>
      <c r="BO119" s="15"/>
      <c r="BP119" s="1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  <c r="EC119" s="15"/>
    </row>
    <row r="120" spans="1:133" s="8" customFormat="1" ht="15.75" customHeight="1">
      <c r="A120">
        <v>62</v>
      </c>
      <c r="B120">
        <v>4</v>
      </c>
      <c r="C120" t="s">
        <v>739</v>
      </c>
      <c r="D120" t="s">
        <v>25</v>
      </c>
      <c r="E120"/>
      <c r="F120"/>
      <c r="G120">
        <v>0.6</v>
      </c>
      <c r="H120">
        <v>0.6</v>
      </c>
      <c r="I120">
        <v>5382</v>
      </c>
      <c r="J120">
        <v>9767</v>
      </c>
      <c r="K120"/>
      <c r="L120">
        <v>4259</v>
      </c>
      <c r="M120">
        <v>3.786</v>
      </c>
      <c r="N120">
        <v>7.1269999999999998</v>
      </c>
      <c r="O120">
        <v>3.3410000000000002</v>
      </c>
      <c r="P120"/>
      <c r="Q120">
        <v>0.27500000000000002</v>
      </c>
      <c r="R120">
        <v>1</v>
      </c>
      <c r="S120">
        <v>0</v>
      </c>
      <c r="T120">
        <v>0</v>
      </c>
      <c r="U120"/>
      <c r="V120">
        <v>0</v>
      </c>
      <c r="W120"/>
      <c r="X120"/>
      <c r="Y120" s="35">
        <v>44544</v>
      </c>
      <c r="Z120" s="31">
        <v>8.895833333333332E-2</v>
      </c>
      <c r="AA120"/>
      <c r="AB120" s="8">
        <v>1</v>
      </c>
      <c r="AC120" s="2"/>
      <c r="AD120" s="2">
        <v>3.8630184403923438</v>
      </c>
      <c r="AE120" s="2">
        <v>7.0841374960991468</v>
      </c>
      <c r="AF120" s="2">
        <v>3.221119055706803</v>
      </c>
      <c r="AG120" s="2">
        <v>0.31183808821419079</v>
      </c>
      <c r="AH120" s="6"/>
      <c r="AI120" s="6">
        <v>28.767281346411462</v>
      </c>
      <c r="AJ120" s="6">
        <v>0.52535178386324677</v>
      </c>
      <c r="AK120" s="6"/>
      <c r="AL120" s="6"/>
      <c r="AM120" s="6"/>
      <c r="AN120" s="6">
        <v>18.068958268319111</v>
      </c>
      <c r="AO120" s="6">
        <v>0.17033170860115079</v>
      </c>
      <c r="AP120" s="6"/>
      <c r="AQ120" s="6"/>
      <c r="AR120" s="6"/>
      <c r="AS120" s="6">
        <v>7.3706351902267668</v>
      </c>
      <c r="AT120" s="6">
        <v>0.25710630652890915</v>
      </c>
      <c r="AU120" s="6"/>
      <c r="AV120" s="6"/>
      <c r="AW120" s="6"/>
      <c r="AX120" s="6">
        <v>3.9460294047302669</v>
      </c>
      <c r="AY120" s="6">
        <v>1.3625683230653189</v>
      </c>
      <c r="AZ120" s="6"/>
      <c r="BA120" s="6"/>
      <c r="BC120" s="6">
        <v>3.8731923830306973</v>
      </c>
      <c r="BD120" s="6">
        <v>7.0901759049800361</v>
      </c>
      <c r="BE120" s="6">
        <v>3.2169835219493392</v>
      </c>
      <c r="BF120" s="6">
        <v>0.30972796067427882</v>
      </c>
      <c r="BG120" s="6"/>
      <c r="BH120" s="1">
        <v>30</v>
      </c>
      <c r="BI120" s="1">
        <v>3</v>
      </c>
      <c r="BJ120" s="1">
        <v>6</v>
      </c>
      <c r="BK120" s="1">
        <v>0.3</v>
      </c>
      <c r="BL120" s="36">
        <f t="shared" ref="BL120" si="87">AVERAGE(I120:I121)/(G120*BI120)</f>
        <v>2997.5000000000005</v>
      </c>
      <c r="BM120" s="36">
        <f t="shared" ref="BM120" si="88">AVERAGE(J120:J121)/(H120*BJ120)</f>
        <v>2715.2777777777778</v>
      </c>
      <c r="BN120" s="37">
        <f t="shared" ref="BN120" si="89">AVERAGE(L120:L121)/(H120*BK120)</f>
        <v>23508.333333333336</v>
      </c>
      <c r="BO120" s="15"/>
      <c r="BP120" s="1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</row>
    <row r="121" spans="1:133" s="8" customFormat="1" ht="15.75" customHeight="1">
      <c r="A121">
        <v>63</v>
      </c>
      <c r="B121">
        <v>4</v>
      </c>
      <c r="C121" t="s">
        <v>739</v>
      </c>
      <c r="D121" t="s">
        <v>25</v>
      </c>
      <c r="E121"/>
      <c r="F121"/>
      <c r="G121">
        <v>0.6</v>
      </c>
      <c r="H121">
        <v>0.6</v>
      </c>
      <c r="I121">
        <v>5409</v>
      </c>
      <c r="J121">
        <v>9783</v>
      </c>
      <c r="K121"/>
      <c r="L121">
        <v>4204</v>
      </c>
      <c r="M121">
        <v>3.8039999999999998</v>
      </c>
      <c r="N121">
        <v>7.1390000000000002</v>
      </c>
      <c r="O121">
        <v>3.335</v>
      </c>
      <c r="P121"/>
      <c r="Q121">
        <v>0.27</v>
      </c>
      <c r="R121">
        <v>1</v>
      </c>
      <c r="S121">
        <v>0</v>
      </c>
      <c r="T121">
        <v>0</v>
      </c>
      <c r="U121"/>
      <c r="V121">
        <v>0</v>
      </c>
      <c r="W121"/>
      <c r="X121"/>
      <c r="Y121" s="35">
        <v>44544</v>
      </c>
      <c r="Z121" s="31">
        <v>9.6840277777777775E-2</v>
      </c>
      <c r="AA121"/>
      <c r="AB121" s="8">
        <v>1</v>
      </c>
      <c r="AC121" s="2"/>
      <c r="AD121" s="2">
        <v>3.8833663256690509</v>
      </c>
      <c r="AE121" s="2">
        <v>7.0962143138609264</v>
      </c>
      <c r="AF121" s="2">
        <v>3.2128479881918754</v>
      </c>
      <c r="AG121" s="2">
        <v>0.30761783313436686</v>
      </c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C121" s="6"/>
      <c r="BD121" s="6"/>
      <c r="BE121" s="6"/>
      <c r="BF121" s="6"/>
      <c r="BG121" s="6"/>
      <c r="BH121" s="1"/>
      <c r="BI121" s="1"/>
      <c r="BJ121" s="1"/>
      <c r="BK121" s="1"/>
      <c r="BL121" s="36"/>
      <c r="BM121" s="36"/>
      <c r="BN121" s="37"/>
      <c r="BO121" s="15"/>
      <c r="BP121" s="1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  <c r="EC121" s="15"/>
    </row>
    <row r="122" spans="1:133" s="8" customFormat="1" ht="15.75" customHeight="1">
      <c r="A122">
        <v>106</v>
      </c>
      <c r="B122">
        <v>4</v>
      </c>
      <c r="C122" t="s">
        <v>739</v>
      </c>
      <c r="D122" t="s">
        <v>25</v>
      </c>
      <c r="E122"/>
      <c r="F122"/>
      <c r="G122">
        <v>0.6</v>
      </c>
      <c r="H122">
        <v>0.6</v>
      </c>
      <c r="I122">
        <v>7206</v>
      </c>
      <c r="J122">
        <v>10586</v>
      </c>
      <c r="K122"/>
      <c r="L122">
        <v>4466</v>
      </c>
      <c r="M122">
        <v>4.952</v>
      </c>
      <c r="N122">
        <v>7.7050000000000001</v>
      </c>
      <c r="O122">
        <v>2.7530000000000001</v>
      </c>
      <c r="P122"/>
      <c r="Q122">
        <v>0.29299999999999998</v>
      </c>
      <c r="R122">
        <v>1</v>
      </c>
      <c r="S122">
        <v>0</v>
      </c>
      <c r="T122">
        <v>0</v>
      </c>
      <c r="U122"/>
      <c r="V122">
        <v>0</v>
      </c>
      <c r="W122"/>
      <c r="X122"/>
      <c r="Y122" s="35">
        <v>44544</v>
      </c>
      <c r="Z122" s="31">
        <v>0.49865740740740744</v>
      </c>
      <c r="AA122"/>
      <c r="AB122" s="8">
        <v>1</v>
      </c>
      <c r="AC122" s="2"/>
      <c r="AD122" s="2">
        <v>5.2376311346410285</v>
      </c>
      <c r="AE122" s="2">
        <v>7.7023196052802936</v>
      </c>
      <c r="AF122" s="2">
        <v>2.4646884706392651</v>
      </c>
      <c r="AG122" s="2">
        <v>0.32772159369643733</v>
      </c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C122" s="6"/>
      <c r="BD122" s="6"/>
      <c r="BE122" s="6"/>
      <c r="BF122" s="6"/>
      <c r="BG122" s="6"/>
      <c r="BH122" s="1"/>
      <c r="BI122" s="1"/>
      <c r="BJ122" s="1"/>
      <c r="BK122" s="1"/>
      <c r="BL122" s="36"/>
      <c r="BM122" s="36"/>
      <c r="BN122" s="37"/>
      <c r="BO122" s="15"/>
      <c r="BP122" s="1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  <c r="EC122" s="15"/>
    </row>
    <row r="123" spans="1:133" s="8" customFormat="1" ht="15.75" customHeight="1">
      <c r="A123">
        <v>107</v>
      </c>
      <c r="B123">
        <v>4</v>
      </c>
      <c r="C123" t="s">
        <v>739</v>
      </c>
      <c r="D123" t="s">
        <v>25</v>
      </c>
      <c r="E123"/>
      <c r="F123"/>
      <c r="G123">
        <v>0.6</v>
      </c>
      <c r="H123">
        <v>0.6</v>
      </c>
      <c r="I123">
        <v>5944</v>
      </c>
      <c r="J123">
        <v>10563</v>
      </c>
      <c r="K123"/>
      <c r="L123">
        <v>4318</v>
      </c>
      <c r="M123">
        <v>4.1459999999999999</v>
      </c>
      <c r="N123">
        <v>7.69</v>
      </c>
      <c r="O123">
        <v>3.544</v>
      </c>
      <c r="P123"/>
      <c r="Q123">
        <v>0.28000000000000003</v>
      </c>
      <c r="R123">
        <v>1</v>
      </c>
      <c r="S123">
        <v>0</v>
      </c>
      <c r="T123">
        <v>0</v>
      </c>
      <c r="U123"/>
      <c r="V123">
        <v>0</v>
      </c>
      <c r="W123"/>
      <c r="X123"/>
      <c r="Y123" s="35">
        <v>44544</v>
      </c>
      <c r="Z123" s="31">
        <v>0.50616898148148148</v>
      </c>
      <c r="AA123"/>
      <c r="AB123" s="8">
        <v>1</v>
      </c>
      <c r="AC123" s="2"/>
      <c r="AD123" s="2">
        <v>4.2865559043001067</v>
      </c>
      <c r="AE123" s="2">
        <v>7.6849591797477341</v>
      </c>
      <c r="AF123" s="2">
        <v>3.3984032754476274</v>
      </c>
      <c r="AG123" s="2">
        <v>0.31636527093618377</v>
      </c>
      <c r="AH123" s="6"/>
      <c r="AI123" s="6">
        <v>42.885196810003556</v>
      </c>
      <c r="AJ123" s="6">
        <v>1.0960040497001671</v>
      </c>
      <c r="AK123" s="6"/>
      <c r="AL123" s="6"/>
      <c r="AM123" s="6"/>
      <c r="AN123" s="6">
        <v>28.08265299579557</v>
      </c>
      <c r="AO123" s="6">
        <v>6.8728954351659863E-2</v>
      </c>
      <c r="AP123" s="6"/>
      <c r="AQ123" s="6"/>
      <c r="AR123" s="6"/>
      <c r="AS123" s="6">
        <v>13.280109181587582</v>
      </c>
      <c r="AT123" s="6">
        <v>1.5187556353475229</v>
      </c>
      <c r="AU123" s="6"/>
      <c r="AV123" s="6"/>
      <c r="AW123" s="6"/>
      <c r="AX123" s="6">
        <v>5.4550903120612615</v>
      </c>
      <c r="AY123" s="6">
        <v>1.7370052524958817</v>
      </c>
      <c r="AZ123" s="6"/>
      <c r="BA123" s="6"/>
      <c r="BC123" s="6">
        <v>4.2631935175009241</v>
      </c>
      <c r="BD123" s="6">
        <v>7.6876009836331232</v>
      </c>
      <c r="BE123" s="6">
        <v>3.4244074661321995</v>
      </c>
      <c r="BF123" s="6">
        <v>0.31364128811193376</v>
      </c>
      <c r="BG123" s="6"/>
      <c r="BH123" s="1">
        <v>31</v>
      </c>
      <c r="BI123" s="1">
        <v>3</v>
      </c>
      <c r="BJ123" s="1">
        <v>6</v>
      </c>
      <c r="BK123" s="1">
        <v>0.3</v>
      </c>
      <c r="BL123" s="36">
        <f t="shared" ref="BL123" si="90">AVERAGE(I123:I124)/(G123*BI123)</f>
        <v>3285.0000000000005</v>
      </c>
      <c r="BM123" s="36">
        <f t="shared" ref="BM123" si="91">AVERAGE(J123:J124)/(H123*BJ123)</f>
        <v>2935.1388888888891</v>
      </c>
      <c r="BN123" s="37">
        <f t="shared" ref="BN123" si="92">AVERAGE(L123:L124)/(H123*BK123)</f>
        <v>23791.666666666668</v>
      </c>
      <c r="BO123" s="15"/>
      <c r="BP123" s="1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  <c r="EC123" s="15"/>
    </row>
    <row r="124" spans="1:133" s="8" customFormat="1" ht="15.75" customHeight="1">
      <c r="A124">
        <v>108</v>
      </c>
      <c r="B124">
        <v>4</v>
      </c>
      <c r="C124" t="s">
        <v>739</v>
      </c>
      <c r="D124" t="s">
        <v>25</v>
      </c>
      <c r="E124"/>
      <c r="F124"/>
      <c r="G124">
        <v>0.6</v>
      </c>
      <c r="H124">
        <v>0.6</v>
      </c>
      <c r="I124">
        <v>5882</v>
      </c>
      <c r="J124">
        <v>10570</v>
      </c>
      <c r="K124"/>
      <c r="L124">
        <v>4247</v>
      </c>
      <c r="M124">
        <v>4.1059999999999999</v>
      </c>
      <c r="N124">
        <v>7.6950000000000003</v>
      </c>
      <c r="O124">
        <v>3.5880000000000001</v>
      </c>
      <c r="P124"/>
      <c r="Q124">
        <v>0.27300000000000002</v>
      </c>
      <c r="R124">
        <v>1</v>
      </c>
      <c r="S124">
        <v>0</v>
      </c>
      <c r="T124">
        <v>0</v>
      </c>
      <c r="U124"/>
      <c r="V124">
        <v>0</v>
      </c>
      <c r="W124"/>
      <c r="X124"/>
      <c r="Y124" s="35">
        <v>44544</v>
      </c>
      <c r="Z124" s="31">
        <v>0.51413194444444443</v>
      </c>
      <c r="AA124"/>
      <c r="AB124" s="8">
        <v>1</v>
      </c>
      <c r="AC124" s="2"/>
      <c r="AD124" s="2">
        <v>4.2398311307017416</v>
      </c>
      <c r="AE124" s="2">
        <v>7.6902427875185131</v>
      </c>
      <c r="AF124" s="2">
        <v>3.4504116568167715</v>
      </c>
      <c r="AG124" s="2">
        <v>0.31091730528768374</v>
      </c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C124" s="6"/>
      <c r="BD124" s="6"/>
      <c r="BE124" s="6"/>
      <c r="BF124" s="6"/>
      <c r="BG124" s="6"/>
      <c r="BH124" s="1"/>
      <c r="BI124" s="1"/>
      <c r="BJ124" s="1"/>
      <c r="BK124" s="1"/>
      <c r="BL124" s="36"/>
      <c r="BM124" s="36"/>
      <c r="BN124" s="37"/>
      <c r="BO124" s="15"/>
      <c r="BP124" s="1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</row>
    <row r="125" spans="1:133" s="8" customFormat="1" ht="15.75" customHeight="1">
      <c r="A125">
        <v>10</v>
      </c>
      <c r="B125">
        <v>5</v>
      </c>
      <c r="C125" t="s">
        <v>739</v>
      </c>
      <c r="D125" t="s">
        <v>25</v>
      </c>
      <c r="E125"/>
      <c r="F125"/>
      <c r="G125">
        <v>0.6</v>
      </c>
      <c r="H125">
        <v>0.6</v>
      </c>
      <c r="I125">
        <v>4411</v>
      </c>
      <c r="J125">
        <v>8979</v>
      </c>
      <c r="K125"/>
      <c r="L125">
        <v>4259</v>
      </c>
      <c r="M125">
        <v>3.1659999999999999</v>
      </c>
      <c r="N125">
        <v>6.5720000000000001</v>
      </c>
      <c r="O125">
        <v>3.4060000000000001</v>
      </c>
      <c r="P125"/>
      <c r="Q125">
        <v>0.27400000000000002</v>
      </c>
      <c r="R125">
        <v>1</v>
      </c>
      <c r="S125">
        <v>0</v>
      </c>
      <c r="T125">
        <v>0</v>
      </c>
      <c r="U125"/>
      <c r="V125">
        <v>0</v>
      </c>
      <c r="W125"/>
      <c r="X125"/>
      <c r="Y125" s="35">
        <v>44545</v>
      </c>
      <c r="Z125" s="31">
        <v>0.67341435185185183</v>
      </c>
      <c r="AA125"/>
      <c r="AB125" s="8">
        <v>1</v>
      </c>
      <c r="AC125" s="2"/>
      <c r="AD125" s="2">
        <v>3.0380891038336797</v>
      </c>
      <c r="AE125" s="2">
        <v>6.2668249523119384</v>
      </c>
      <c r="AF125" s="2">
        <v>3.2287358484782587</v>
      </c>
      <c r="AG125" s="2">
        <v>0.30776175138968309</v>
      </c>
      <c r="AH125" s="6"/>
      <c r="AI125" s="6">
        <v>1.2696367944559899</v>
      </c>
      <c r="AJ125" s="6"/>
      <c r="AK125" s="6"/>
      <c r="AL125" s="6"/>
      <c r="AM125" s="6"/>
      <c r="AN125" s="6">
        <v>4.4470825385323058</v>
      </c>
      <c r="AO125" s="6"/>
      <c r="AP125" s="6"/>
      <c r="AQ125" s="6"/>
      <c r="AR125" s="6"/>
      <c r="AS125" s="6">
        <v>7.6245282826086225</v>
      </c>
      <c r="AT125" s="6"/>
      <c r="AU125" s="6"/>
      <c r="AV125" s="6"/>
      <c r="AW125" s="6"/>
      <c r="AX125" s="6">
        <v>2.5872504632277011</v>
      </c>
      <c r="AY125" s="6"/>
      <c r="AZ125" s="6"/>
      <c r="BA125" s="6"/>
      <c r="BC125" s="6"/>
      <c r="BD125" s="6"/>
      <c r="BE125" s="6"/>
      <c r="BF125" s="6"/>
      <c r="BG125" s="6"/>
      <c r="BH125" s="1"/>
      <c r="BI125" s="1"/>
      <c r="BJ125" s="1"/>
      <c r="BK125" s="1"/>
      <c r="BL125" s="36"/>
      <c r="BM125" s="36"/>
      <c r="BN125" s="37"/>
      <c r="BO125" s="15"/>
      <c r="BP125" s="1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</row>
    <row r="126" spans="1:133" s="8" customFormat="1" ht="15.75" customHeight="1">
      <c r="A126">
        <v>11</v>
      </c>
      <c r="B126">
        <v>5</v>
      </c>
      <c r="C126" t="s">
        <v>739</v>
      </c>
      <c r="D126" t="s">
        <v>25</v>
      </c>
      <c r="E126"/>
      <c r="F126"/>
      <c r="G126">
        <v>0.6</v>
      </c>
      <c r="H126">
        <v>0.6</v>
      </c>
      <c r="I126">
        <v>4474</v>
      </c>
      <c r="J126">
        <v>8931</v>
      </c>
      <c r="K126"/>
      <c r="L126">
        <v>4230</v>
      </c>
      <c r="M126">
        <v>3.206</v>
      </c>
      <c r="N126">
        <v>6.5380000000000003</v>
      </c>
      <c r="O126">
        <v>3.3319999999999999</v>
      </c>
      <c r="P126"/>
      <c r="Q126">
        <v>0.27200000000000002</v>
      </c>
      <c r="R126">
        <v>1</v>
      </c>
      <c r="S126">
        <v>0</v>
      </c>
      <c r="T126">
        <v>0</v>
      </c>
      <c r="U126"/>
      <c r="V126">
        <v>0</v>
      </c>
      <c r="W126"/>
      <c r="X126"/>
      <c r="Y126" s="35">
        <v>44545</v>
      </c>
      <c r="Z126" s="31">
        <v>0.68092592592592593</v>
      </c>
      <c r="AA126"/>
      <c r="AB126" s="8">
        <v>1</v>
      </c>
      <c r="AC126" s="2"/>
      <c r="AD126" s="2">
        <v>3.0844412871064426</v>
      </c>
      <c r="AE126" s="2">
        <v>6.2314496305255522</v>
      </c>
      <c r="AF126" s="2">
        <v>3.1470083434191096</v>
      </c>
      <c r="AG126" s="2">
        <v>0.30554854708482498</v>
      </c>
      <c r="AH126" s="6"/>
      <c r="AI126" s="6">
        <v>2.8147095702147538</v>
      </c>
      <c r="AJ126" s="6"/>
      <c r="AK126" s="6"/>
      <c r="AL126" s="6"/>
      <c r="AM126" s="6"/>
      <c r="AN126" s="6">
        <v>3.8574938420925373</v>
      </c>
      <c r="AO126" s="6"/>
      <c r="AP126" s="6"/>
      <c r="AQ126" s="6"/>
      <c r="AR126" s="6"/>
      <c r="AS126" s="6">
        <v>4.9002781139703204</v>
      </c>
      <c r="AT126" s="6"/>
      <c r="AU126" s="6"/>
      <c r="AV126" s="6"/>
      <c r="AW126" s="6"/>
      <c r="AX126" s="6">
        <v>1.8495156949416651</v>
      </c>
      <c r="AY126" s="6"/>
      <c r="AZ126" s="6"/>
      <c r="BA126" s="6"/>
      <c r="BC126" s="6">
        <v>3.0623688188813176</v>
      </c>
      <c r="BD126" s="6">
        <v>6.2388194892310498</v>
      </c>
      <c r="BE126" s="6">
        <v>3.1764506703497317</v>
      </c>
      <c r="BF126" s="6">
        <v>0.30371692972908038</v>
      </c>
      <c r="BG126" s="6"/>
      <c r="BH126" s="1">
        <v>32</v>
      </c>
      <c r="BI126" s="1">
        <v>3</v>
      </c>
      <c r="BJ126" s="1">
        <v>6</v>
      </c>
      <c r="BK126" s="1">
        <v>0.3</v>
      </c>
      <c r="BL126" s="36">
        <f t="shared" ref="BL126" si="93">AVERAGE(I126:I127)/(G126*BI126)</f>
        <v>2468.8888888888891</v>
      </c>
      <c r="BM126" s="36">
        <f t="shared" ref="BM126" si="94">AVERAGE(J126:J127)/(H126*BJ126)</f>
        <v>2483.6111111111113</v>
      </c>
      <c r="BN126" s="37">
        <f t="shared" ref="BN126" si="95">AVERAGE(L126:L127)/(H126*BK126)</f>
        <v>23366.666666666668</v>
      </c>
      <c r="BO126" s="15"/>
      <c r="BP126" s="1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</row>
    <row r="127" spans="1:133" s="8" customFormat="1" ht="15.75" customHeight="1">
      <c r="A127">
        <v>12</v>
      </c>
      <c r="B127">
        <v>5</v>
      </c>
      <c r="C127" t="s">
        <v>739</v>
      </c>
      <c r="D127" t="s">
        <v>25</v>
      </c>
      <c r="E127"/>
      <c r="F127"/>
      <c r="G127">
        <v>0.6</v>
      </c>
      <c r="H127">
        <v>0.6</v>
      </c>
      <c r="I127">
        <v>4414</v>
      </c>
      <c r="J127">
        <v>8951</v>
      </c>
      <c r="K127"/>
      <c r="L127">
        <v>4182</v>
      </c>
      <c r="M127">
        <v>3.1669999999999998</v>
      </c>
      <c r="N127">
        <v>6.5510000000000002</v>
      </c>
      <c r="O127">
        <v>3.3839999999999999</v>
      </c>
      <c r="P127"/>
      <c r="Q127">
        <v>0.26800000000000002</v>
      </c>
      <c r="R127">
        <v>1</v>
      </c>
      <c r="S127">
        <v>0</v>
      </c>
      <c r="T127">
        <v>0</v>
      </c>
      <c r="U127"/>
      <c r="V127">
        <v>0</v>
      </c>
      <c r="W127"/>
      <c r="X127"/>
      <c r="Y127" s="35">
        <v>44545</v>
      </c>
      <c r="Z127" s="31">
        <v>0.68879629629629635</v>
      </c>
      <c r="AA127"/>
      <c r="AB127" s="8">
        <v>1</v>
      </c>
      <c r="AC127" s="2"/>
      <c r="AD127" s="2">
        <v>3.0402963506561926</v>
      </c>
      <c r="AE127" s="2">
        <v>6.2461893479365465</v>
      </c>
      <c r="AF127" s="2">
        <v>3.2058929972803538</v>
      </c>
      <c r="AG127" s="2">
        <v>0.30188531237333571</v>
      </c>
      <c r="AH127" s="6"/>
      <c r="AI127" s="6">
        <v>1.3432116885397545</v>
      </c>
      <c r="AJ127" s="6"/>
      <c r="AK127" s="6"/>
      <c r="AL127" s="6"/>
      <c r="AM127" s="6"/>
      <c r="AN127" s="6">
        <v>4.1031557989424412</v>
      </c>
      <c r="AO127" s="6"/>
      <c r="AP127" s="6"/>
      <c r="AQ127" s="6"/>
      <c r="AR127" s="6"/>
      <c r="AS127" s="6">
        <v>6.8630999093451273</v>
      </c>
      <c r="AT127" s="6"/>
      <c r="AU127" s="6"/>
      <c r="AV127" s="6"/>
      <c r="AW127" s="6"/>
      <c r="AX127" s="6">
        <v>0.62843745777857452</v>
      </c>
      <c r="AY127" s="6"/>
      <c r="AZ127" s="6"/>
      <c r="BA127" s="6"/>
      <c r="BC127" s="6"/>
      <c r="BD127" s="6"/>
      <c r="BE127" s="6"/>
      <c r="BF127" s="6"/>
      <c r="BG127" s="6"/>
      <c r="BH127" s="1"/>
      <c r="BI127" s="1"/>
      <c r="BJ127" s="1"/>
      <c r="BK127" s="1"/>
      <c r="BL127" s="36"/>
      <c r="BM127" s="36"/>
      <c r="BN127" s="37"/>
      <c r="BO127" s="15"/>
      <c r="BP127" s="1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</row>
    <row r="128" spans="1:133" s="8" customFormat="1" ht="15.75" customHeight="1">
      <c r="A128">
        <v>61</v>
      </c>
      <c r="B128">
        <v>4</v>
      </c>
      <c r="C128" t="s">
        <v>739</v>
      </c>
      <c r="D128" t="s">
        <v>25</v>
      </c>
      <c r="E128"/>
      <c r="F128"/>
      <c r="G128">
        <v>0.6</v>
      </c>
      <c r="H128">
        <v>0.6</v>
      </c>
      <c r="I128">
        <v>4306</v>
      </c>
      <c r="J128">
        <v>9759</v>
      </c>
      <c r="K128"/>
      <c r="L128">
        <v>3802</v>
      </c>
      <c r="M128">
        <v>3.0990000000000002</v>
      </c>
      <c r="N128">
        <v>7.1219999999999999</v>
      </c>
      <c r="O128">
        <v>4.024</v>
      </c>
      <c r="P128"/>
      <c r="Q128">
        <v>0.23499999999999999</v>
      </c>
      <c r="R128">
        <v>1</v>
      </c>
      <c r="S128">
        <v>0</v>
      </c>
      <c r="T128">
        <v>0</v>
      </c>
      <c r="U128"/>
      <c r="V128">
        <v>0</v>
      </c>
      <c r="W128"/>
      <c r="X128"/>
      <c r="Y128" s="35">
        <v>44546</v>
      </c>
      <c r="Z128" s="31">
        <v>0.15731481481481482</v>
      </c>
      <c r="AA128"/>
      <c r="AB128" s="8">
        <v>1</v>
      </c>
      <c r="AC128" s="2"/>
      <c r="AD128" s="2">
        <v>2.9608354650457427</v>
      </c>
      <c r="AE128" s="2">
        <v>6.8416739313407149</v>
      </c>
      <c r="AF128" s="2">
        <v>3.8808384662949722</v>
      </c>
      <c r="AG128" s="2">
        <v>0.27288470424071221</v>
      </c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C128" s="6"/>
      <c r="BD128" s="6"/>
      <c r="BE128" s="6"/>
      <c r="BF128" s="6"/>
      <c r="BG128" s="6"/>
      <c r="BH128" s="1"/>
      <c r="BI128" s="1"/>
      <c r="BJ128" s="1"/>
      <c r="BK128" s="1"/>
      <c r="BL128" s="36"/>
      <c r="BM128" s="36"/>
      <c r="BN128" s="37"/>
      <c r="BO128" s="15"/>
      <c r="BP128" s="1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</row>
    <row r="129" spans="1:133" s="8" customFormat="1" ht="15.75" customHeight="1">
      <c r="A129">
        <v>62</v>
      </c>
      <c r="B129">
        <v>4</v>
      </c>
      <c r="C129" t="s">
        <v>739</v>
      </c>
      <c r="D129" t="s">
        <v>25</v>
      </c>
      <c r="E129"/>
      <c r="F129"/>
      <c r="G129">
        <v>0.6</v>
      </c>
      <c r="H129">
        <v>0.6</v>
      </c>
      <c r="I129">
        <v>5561</v>
      </c>
      <c r="J129">
        <v>9890</v>
      </c>
      <c r="K129"/>
      <c r="L129">
        <v>3700</v>
      </c>
      <c r="M129">
        <v>3.9009999999999998</v>
      </c>
      <c r="N129">
        <v>7.2149999999999999</v>
      </c>
      <c r="O129">
        <v>3.3140000000000001</v>
      </c>
      <c r="P129"/>
      <c r="Q129">
        <v>0.22600000000000001</v>
      </c>
      <c r="R129">
        <v>1</v>
      </c>
      <c r="S129">
        <v>0</v>
      </c>
      <c r="T129">
        <v>0</v>
      </c>
      <c r="U129"/>
      <c r="V129">
        <v>0</v>
      </c>
      <c r="W129"/>
      <c r="X129"/>
      <c r="Y129" s="35">
        <v>44546</v>
      </c>
      <c r="Z129" s="31">
        <v>0.1648263888888889</v>
      </c>
      <c r="AA129"/>
      <c r="AB129" s="8">
        <v>1</v>
      </c>
      <c r="AC129" s="2"/>
      <c r="AD129" s="2">
        <v>3.8842003857968042</v>
      </c>
      <c r="AE129" s="2">
        <v>6.9382190803827282</v>
      </c>
      <c r="AF129" s="2">
        <v>3.054018694585924</v>
      </c>
      <c r="AG129" s="2">
        <v>0.26510033047879744</v>
      </c>
      <c r="AH129" s="6"/>
      <c r="AI129" s="6">
        <v>29.473346193226803</v>
      </c>
      <c r="AJ129" s="6">
        <v>0.15165166684937911</v>
      </c>
      <c r="AK129" s="6"/>
      <c r="AL129" s="6"/>
      <c r="AM129" s="6"/>
      <c r="AN129" s="6">
        <v>15.63698467304547</v>
      </c>
      <c r="AO129" s="6">
        <v>0.62867497561659957</v>
      </c>
      <c r="AP129" s="6"/>
      <c r="AQ129" s="6"/>
      <c r="AR129" s="6"/>
      <c r="AS129" s="6">
        <v>1.8006231528641337</v>
      </c>
      <c r="AT129" s="6">
        <v>1.2386636657297829</v>
      </c>
      <c r="AU129" s="6"/>
      <c r="AV129" s="6"/>
      <c r="AW129" s="6"/>
      <c r="AX129" s="6">
        <v>11.633223173734182</v>
      </c>
      <c r="AY129" s="6">
        <v>0.83138492411992682</v>
      </c>
      <c r="AZ129" s="6"/>
      <c r="BA129" s="6"/>
      <c r="BC129" s="6">
        <v>3.8812573900334542</v>
      </c>
      <c r="BD129" s="6">
        <v>6.9164779972015111</v>
      </c>
      <c r="BE129" s="6">
        <v>3.035220607168057</v>
      </c>
      <c r="BF129" s="6">
        <v>0.26620693263122652</v>
      </c>
      <c r="BG129" s="6"/>
      <c r="BH129" s="1">
        <v>33</v>
      </c>
      <c r="BI129" s="1">
        <v>3</v>
      </c>
      <c r="BJ129" s="1">
        <v>6</v>
      </c>
      <c r="BK129" s="1">
        <v>0.3</v>
      </c>
      <c r="BL129" s="36">
        <f t="shared" ref="BL129" si="96">AVERAGE(I129:I130)/(G129*BI129)</f>
        <v>3087.2222222222226</v>
      </c>
      <c r="BM129" s="36">
        <f t="shared" ref="BM129" si="97">AVERAGE(J129:J130)/(H129*BJ129)</f>
        <v>2739.0277777777778</v>
      </c>
      <c r="BN129" s="37">
        <f t="shared" ref="BN129" si="98">AVERAGE(L129:L130)/(H129*BK129)</f>
        <v>20636.111111111113</v>
      </c>
      <c r="BO129" s="15"/>
      <c r="BP129" s="1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</row>
    <row r="130" spans="1:133" s="8" customFormat="1" ht="15.75" customHeight="1">
      <c r="A130">
        <v>63</v>
      </c>
      <c r="B130">
        <v>4</v>
      </c>
      <c r="C130" t="s">
        <v>739</v>
      </c>
      <c r="D130" t="s">
        <v>25</v>
      </c>
      <c r="E130"/>
      <c r="F130"/>
      <c r="G130">
        <v>0.6</v>
      </c>
      <c r="H130">
        <v>0.6</v>
      </c>
      <c r="I130">
        <v>5553</v>
      </c>
      <c r="J130">
        <v>9831</v>
      </c>
      <c r="K130"/>
      <c r="L130">
        <v>3729</v>
      </c>
      <c r="M130">
        <v>3.8959999999999999</v>
      </c>
      <c r="N130">
        <v>7.1719999999999997</v>
      </c>
      <c r="O130">
        <v>3.2759999999999998</v>
      </c>
      <c r="P130"/>
      <c r="Q130">
        <v>0.22800000000000001</v>
      </c>
      <c r="R130">
        <v>1</v>
      </c>
      <c r="S130">
        <v>0</v>
      </c>
      <c r="T130">
        <v>0</v>
      </c>
      <c r="U130"/>
      <c r="V130">
        <v>0</v>
      </c>
      <c r="W130"/>
      <c r="X130"/>
      <c r="Y130" s="35">
        <v>44546</v>
      </c>
      <c r="Z130" s="31">
        <v>0.17287037037037037</v>
      </c>
      <c r="AA130"/>
      <c r="AB130" s="8">
        <v>1</v>
      </c>
      <c r="AC130" s="2"/>
      <c r="AD130" s="2">
        <v>3.8783143942701037</v>
      </c>
      <c r="AE130" s="2">
        <v>6.8947369140202941</v>
      </c>
      <c r="AF130" s="2">
        <v>3.0164225197501904</v>
      </c>
      <c r="AG130" s="2">
        <v>0.26731353478365555</v>
      </c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C130" s="6"/>
      <c r="BD130" s="6"/>
      <c r="BE130" s="6"/>
      <c r="BF130" s="6"/>
      <c r="BG130" s="6"/>
      <c r="BH130" s="1"/>
      <c r="BI130" s="1"/>
      <c r="BJ130" s="1"/>
      <c r="BK130" s="1"/>
      <c r="BL130" s="36"/>
      <c r="BM130" s="36"/>
      <c r="BN130" s="37"/>
      <c r="BO130" s="15"/>
      <c r="BP130" s="1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</row>
    <row r="131" spans="1:133" s="8" customFormat="1" ht="15.75" customHeight="1">
      <c r="A131">
        <v>106</v>
      </c>
      <c r="B131">
        <v>4</v>
      </c>
      <c r="C131" t="s">
        <v>739</v>
      </c>
      <c r="D131" t="s">
        <v>25</v>
      </c>
      <c r="E131"/>
      <c r="F131"/>
      <c r="G131">
        <v>0.6</v>
      </c>
      <c r="H131">
        <v>0.6</v>
      </c>
      <c r="I131">
        <v>7117</v>
      </c>
      <c r="J131">
        <v>10441</v>
      </c>
      <c r="K131"/>
      <c r="L131">
        <v>3884</v>
      </c>
      <c r="M131">
        <v>4.8959999999999999</v>
      </c>
      <c r="N131">
        <v>7.6040000000000001</v>
      </c>
      <c r="O131">
        <v>2.7069999999999999</v>
      </c>
      <c r="P131"/>
      <c r="Q131">
        <v>0.24199999999999999</v>
      </c>
      <c r="R131">
        <v>1</v>
      </c>
      <c r="S131">
        <v>0</v>
      </c>
      <c r="T131">
        <v>0</v>
      </c>
      <c r="U131"/>
      <c r="V131">
        <v>0</v>
      </c>
      <c r="W131"/>
      <c r="X131"/>
      <c r="Y131" s="35">
        <v>44546</v>
      </c>
      <c r="Z131" s="31">
        <v>0.57837962962962963</v>
      </c>
      <c r="AA131"/>
      <c r="AB131" s="8">
        <v>1</v>
      </c>
      <c r="AC131" s="2"/>
      <c r="AD131" s="2">
        <v>5.0290257377399525</v>
      </c>
      <c r="AE131" s="2">
        <v>7.3442982950556193</v>
      </c>
      <c r="AF131" s="2">
        <v>2.3152725573156667</v>
      </c>
      <c r="AG131" s="2">
        <v>0.27914273020617303</v>
      </c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C131" s="6"/>
      <c r="BD131" s="6"/>
      <c r="BE131" s="6"/>
      <c r="BF131" s="6"/>
      <c r="BG131" s="6"/>
      <c r="BH131" s="1"/>
      <c r="BI131" s="1"/>
      <c r="BJ131" s="1"/>
      <c r="BK131" s="1"/>
      <c r="BL131" s="36"/>
      <c r="BM131" s="36"/>
      <c r="BN131" s="37"/>
      <c r="BO131" s="15"/>
      <c r="BP131" s="1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</row>
    <row r="132" spans="1:133" s="8" customFormat="1" ht="15.75" customHeight="1">
      <c r="A132">
        <v>107</v>
      </c>
      <c r="B132">
        <v>4</v>
      </c>
      <c r="C132" t="s">
        <v>739</v>
      </c>
      <c r="D132" t="s">
        <v>25</v>
      </c>
      <c r="E132"/>
      <c r="F132"/>
      <c r="G132">
        <v>0.6</v>
      </c>
      <c r="H132">
        <v>0.6</v>
      </c>
      <c r="I132">
        <v>5848</v>
      </c>
      <c r="J132">
        <v>10369</v>
      </c>
      <c r="K132"/>
      <c r="L132">
        <v>3749</v>
      </c>
      <c r="M132">
        <v>4.0839999999999996</v>
      </c>
      <c r="N132">
        <v>7.5529999999999999</v>
      </c>
      <c r="O132">
        <v>3.468</v>
      </c>
      <c r="P132"/>
      <c r="Q132">
        <v>0.23</v>
      </c>
      <c r="R132">
        <v>1</v>
      </c>
      <c r="S132">
        <v>0</v>
      </c>
      <c r="T132">
        <v>0</v>
      </c>
      <c r="U132"/>
      <c r="V132">
        <v>0</v>
      </c>
      <c r="W132"/>
      <c r="X132"/>
      <c r="Y132" s="35">
        <v>44546</v>
      </c>
      <c r="Z132" s="31">
        <v>0.58597222222222223</v>
      </c>
      <c r="AA132"/>
      <c r="AB132" s="8">
        <v>1</v>
      </c>
      <c r="AC132" s="2"/>
      <c r="AD132" s="2">
        <v>4.0953603318171661</v>
      </c>
      <c r="AE132" s="2">
        <v>7.2912353123760409</v>
      </c>
      <c r="AF132" s="2">
        <v>3.1958749805588749</v>
      </c>
      <c r="AG132" s="2">
        <v>0.26883988258010938</v>
      </c>
      <c r="AH132" s="6"/>
      <c r="AI132" s="6">
        <v>36.512011060572199</v>
      </c>
      <c r="AJ132" s="6">
        <v>0.57655091786926815</v>
      </c>
      <c r="AK132" s="6"/>
      <c r="AL132" s="6"/>
      <c r="AM132" s="6"/>
      <c r="AN132" s="6">
        <v>21.520588539600681</v>
      </c>
      <c r="AO132" s="6">
        <v>7.0729806850493598E-2</v>
      </c>
      <c r="AP132" s="6"/>
      <c r="AQ132" s="6"/>
      <c r="AR132" s="6"/>
      <c r="AS132" s="6">
        <v>6.5291660186291622</v>
      </c>
      <c r="AT132" s="6">
        <v>0.89410725281088466</v>
      </c>
      <c r="AU132" s="6"/>
      <c r="AV132" s="6"/>
      <c r="AW132" s="6"/>
      <c r="AX132" s="6">
        <v>10.386705806630204</v>
      </c>
      <c r="AY132" s="6">
        <v>0.11348626433446862</v>
      </c>
      <c r="AZ132" s="6"/>
      <c r="BA132" s="6"/>
      <c r="BC132" s="6">
        <v>4.0835883487637661</v>
      </c>
      <c r="BD132" s="6">
        <v>7.293814762922965</v>
      </c>
      <c r="BE132" s="6">
        <v>3.210226414159199</v>
      </c>
      <c r="BF132" s="6">
        <v>0.26899251735975482</v>
      </c>
      <c r="BG132" s="6"/>
      <c r="BH132" s="1">
        <v>34</v>
      </c>
      <c r="BI132" s="1">
        <v>3</v>
      </c>
      <c r="BJ132" s="1">
        <v>6</v>
      </c>
      <c r="BK132" s="1">
        <v>0.3</v>
      </c>
      <c r="BL132" s="36">
        <f t="shared" ref="BL132" si="99">AVERAGE(I132:I133)/(G132*BI132)</f>
        <v>3240.0000000000005</v>
      </c>
      <c r="BM132" s="36">
        <f t="shared" ref="BM132" si="100">AVERAGE(J132:J133)/(H132*BJ132)</f>
        <v>2881.2500000000005</v>
      </c>
      <c r="BN132" s="37">
        <f t="shared" ref="BN132" si="101">AVERAGE(L132:L133)/(H132*BK132)</f>
        <v>20838.888888888891</v>
      </c>
      <c r="BO132" s="15"/>
      <c r="BP132" s="1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</row>
    <row r="133" spans="1:133" s="8" customFormat="1" ht="15.75" customHeight="1">
      <c r="A133">
        <v>108</v>
      </c>
      <c r="B133">
        <v>4</v>
      </c>
      <c r="C133" t="s">
        <v>739</v>
      </c>
      <c r="D133" t="s">
        <v>25</v>
      </c>
      <c r="E133"/>
      <c r="F133"/>
      <c r="G133">
        <v>0.6</v>
      </c>
      <c r="H133">
        <v>0.6</v>
      </c>
      <c r="I133">
        <v>5816</v>
      </c>
      <c r="J133">
        <v>10376</v>
      </c>
      <c r="K133"/>
      <c r="L133">
        <v>3753</v>
      </c>
      <c r="M133">
        <v>4.0640000000000001</v>
      </c>
      <c r="N133">
        <v>7.5570000000000004</v>
      </c>
      <c r="O133">
        <v>3.4929999999999999</v>
      </c>
      <c r="P133"/>
      <c r="Q133">
        <v>0.23</v>
      </c>
      <c r="R133">
        <v>1</v>
      </c>
      <c r="S133">
        <v>0</v>
      </c>
      <c r="T133">
        <v>0</v>
      </c>
      <c r="U133"/>
      <c r="V133">
        <v>0</v>
      </c>
      <c r="W133"/>
      <c r="X133"/>
      <c r="Y133" s="35">
        <v>44546</v>
      </c>
      <c r="Z133" s="31">
        <v>0.59388888888888891</v>
      </c>
      <c r="AA133"/>
      <c r="AB133" s="8">
        <v>1</v>
      </c>
      <c r="AC133" s="2"/>
      <c r="AD133" s="2">
        <v>4.0718163657103661</v>
      </c>
      <c r="AE133" s="2">
        <v>7.2963942134698891</v>
      </c>
      <c r="AF133" s="2">
        <v>3.2245778477595231</v>
      </c>
      <c r="AG133" s="2">
        <v>0.26914515213940021</v>
      </c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C133" s="6"/>
      <c r="BD133" s="6"/>
      <c r="BE133" s="6"/>
      <c r="BF133" s="6"/>
      <c r="BG133" s="6"/>
      <c r="BH133" s="1"/>
      <c r="BI133" s="1"/>
      <c r="BJ133" s="1"/>
      <c r="BK133" s="1"/>
      <c r="BL133" s="36"/>
      <c r="BM133" s="36"/>
      <c r="BN133" s="37"/>
      <c r="BO133" s="15"/>
      <c r="BP133" s="1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</row>
    <row r="134" spans="1:133" s="8" customFormat="1" ht="15.75" customHeight="1">
      <c r="A134">
        <v>13</v>
      </c>
      <c r="B134">
        <v>5</v>
      </c>
      <c r="C134" t="s">
        <v>739</v>
      </c>
      <c r="D134" t="s">
        <v>25</v>
      </c>
      <c r="E134"/>
      <c r="F134"/>
      <c r="G134">
        <v>0.6</v>
      </c>
      <c r="H134">
        <v>0.6</v>
      </c>
      <c r="I134">
        <v>4222</v>
      </c>
      <c r="J134">
        <v>8663</v>
      </c>
      <c r="K134"/>
      <c r="L134">
        <v>4077</v>
      </c>
      <c r="M134">
        <v>3.0449999999999999</v>
      </c>
      <c r="N134">
        <v>6.3479999999999999</v>
      </c>
      <c r="O134">
        <v>3.3029999999999999</v>
      </c>
      <c r="P134"/>
      <c r="Q134">
        <v>0.25900000000000001</v>
      </c>
      <c r="R134">
        <v>1</v>
      </c>
      <c r="S134">
        <v>0</v>
      </c>
      <c r="T134">
        <v>0</v>
      </c>
      <c r="U134"/>
      <c r="V134">
        <v>0</v>
      </c>
      <c r="W134"/>
      <c r="X134"/>
      <c r="Y134" s="35">
        <v>44585</v>
      </c>
      <c r="Z134" s="31">
        <v>0.76091435185185186</v>
      </c>
      <c r="AA134"/>
      <c r="AB134" s="8">
        <v>1</v>
      </c>
      <c r="AC134" s="2"/>
      <c r="AD134" s="2">
        <v>2.9498110814071365</v>
      </c>
      <c r="AE134" s="2">
        <v>6.1543926742620885</v>
      </c>
      <c r="AF134" s="2">
        <v>3.2045815928549519</v>
      </c>
      <c r="AG134" s="2">
        <v>0.306900602580848</v>
      </c>
      <c r="AH134" s="6"/>
      <c r="AI134" s="6">
        <v>1.6729639530954483</v>
      </c>
      <c r="AJ134" s="6"/>
      <c r="AK134" s="6"/>
      <c r="AL134" s="6"/>
      <c r="AM134" s="6"/>
      <c r="AN134" s="6">
        <v>2.5732112377014746</v>
      </c>
      <c r="AO134" s="6"/>
      <c r="AP134" s="6"/>
      <c r="AQ134" s="6"/>
      <c r="AR134" s="6"/>
      <c r="AS134" s="6">
        <v>6.8193864284983974</v>
      </c>
      <c r="AT134" s="6"/>
      <c r="AU134" s="6"/>
      <c r="AV134" s="6"/>
      <c r="AW134" s="6"/>
      <c r="AX134" s="6">
        <v>2.3002008602826716</v>
      </c>
      <c r="AY134" s="6"/>
      <c r="AZ134" s="6"/>
      <c r="BA134" s="6"/>
      <c r="BC134" s="6"/>
      <c r="BD134" s="6"/>
      <c r="BE134" s="6"/>
      <c r="BF134" s="6"/>
      <c r="BG134" s="6"/>
      <c r="BH134" s="1"/>
      <c r="BI134" s="1"/>
      <c r="BJ134" s="1"/>
      <c r="BK134" s="1"/>
      <c r="BL134" s="36"/>
      <c r="BM134" s="36"/>
      <c r="BN134" s="37"/>
      <c r="BO134" s="15"/>
      <c r="BP134" s="1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</row>
    <row r="135" spans="1:133" s="8" customFormat="1" ht="15.75" customHeight="1">
      <c r="A135">
        <v>14</v>
      </c>
      <c r="B135">
        <v>5</v>
      </c>
      <c r="C135" t="s">
        <v>739</v>
      </c>
      <c r="D135" t="s">
        <v>25</v>
      </c>
      <c r="E135"/>
      <c r="F135"/>
      <c r="G135">
        <v>0.6</v>
      </c>
      <c r="H135">
        <v>0.6</v>
      </c>
      <c r="I135">
        <v>4288</v>
      </c>
      <c r="J135">
        <v>8753</v>
      </c>
      <c r="K135"/>
      <c r="L135">
        <v>4058</v>
      </c>
      <c r="M135">
        <v>3.0870000000000002</v>
      </c>
      <c r="N135">
        <v>6.4119999999999999</v>
      </c>
      <c r="O135">
        <v>3.3250000000000002</v>
      </c>
      <c r="P135"/>
      <c r="Q135">
        <v>0.25700000000000001</v>
      </c>
      <c r="R135">
        <v>1</v>
      </c>
      <c r="S135">
        <v>0</v>
      </c>
      <c r="T135">
        <v>0</v>
      </c>
      <c r="U135"/>
      <c r="V135">
        <v>0</v>
      </c>
      <c r="W135"/>
      <c r="X135"/>
      <c r="Y135" s="35">
        <v>44585</v>
      </c>
      <c r="Z135" s="31">
        <v>0.7683564814814815</v>
      </c>
      <c r="AA135"/>
      <c r="AB135" s="8">
        <v>1</v>
      </c>
      <c r="AC135" s="2"/>
      <c r="AD135" s="2">
        <v>3.0005160650197817</v>
      </c>
      <c r="AE135" s="2">
        <v>6.2220655307582327</v>
      </c>
      <c r="AF135" s="2">
        <v>3.2215494657384509</v>
      </c>
      <c r="AG135" s="2">
        <v>0.30540905584912587</v>
      </c>
      <c r="AH135" s="6"/>
      <c r="AI135" s="6">
        <v>1.720216732605806E-2</v>
      </c>
      <c r="AJ135" s="6"/>
      <c r="AK135" s="6"/>
      <c r="AL135" s="6"/>
      <c r="AM135" s="6"/>
      <c r="AN135" s="6">
        <v>3.7010921793038776</v>
      </c>
      <c r="AO135" s="6"/>
      <c r="AP135" s="6"/>
      <c r="AQ135" s="6"/>
      <c r="AR135" s="6"/>
      <c r="AS135" s="6">
        <v>7.3849821912816971</v>
      </c>
      <c r="AT135" s="6"/>
      <c r="AU135" s="6"/>
      <c r="AV135" s="6"/>
      <c r="AW135" s="6"/>
      <c r="AX135" s="6">
        <v>1.8030186163752924</v>
      </c>
      <c r="AY135" s="6"/>
      <c r="AZ135" s="6"/>
      <c r="BA135" s="6"/>
      <c r="BC135" s="6">
        <v>3.0009001936835142</v>
      </c>
      <c r="BD135" s="6">
        <v>6.2656769271668598</v>
      </c>
      <c r="BE135" s="6">
        <v>3.2647767334833455</v>
      </c>
      <c r="BF135" s="6">
        <v>0.30442777510457175</v>
      </c>
      <c r="BG135" s="6"/>
      <c r="BH135" s="1">
        <v>35</v>
      </c>
      <c r="BI135" s="1">
        <v>3</v>
      </c>
      <c r="BJ135" s="1">
        <v>6</v>
      </c>
      <c r="BK135" s="1">
        <v>0.3</v>
      </c>
      <c r="BL135" s="36">
        <f t="shared" ref="BL135" si="102">AVERAGE(I135:I136)/(G135*BI135)</f>
        <v>2382.5000000000005</v>
      </c>
      <c r="BM135" s="36">
        <f t="shared" ref="BM135" si="103">AVERAGE(J135:J136)/(H135*BJ135)</f>
        <v>2447.5000000000005</v>
      </c>
      <c r="BN135" s="37">
        <f t="shared" ref="BN135" si="104">AVERAGE(L135:L136)/(H135*BK135)</f>
        <v>22475</v>
      </c>
      <c r="BO135" s="15"/>
      <c r="BP135" s="1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  <c r="EC135" s="15"/>
    </row>
    <row r="136" spans="1:133" s="8" customFormat="1" ht="15.75" customHeight="1">
      <c r="A136">
        <v>15</v>
      </c>
      <c r="B136">
        <v>5</v>
      </c>
      <c r="C136" t="s">
        <v>739</v>
      </c>
      <c r="D136" t="s">
        <v>25</v>
      </c>
      <c r="E136"/>
      <c r="F136"/>
      <c r="G136">
        <v>0.6</v>
      </c>
      <c r="H136">
        <v>0.6</v>
      </c>
      <c r="I136">
        <v>4289</v>
      </c>
      <c r="J136">
        <v>8869</v>
      </c>
      <c r="K136"/>
      <c r="L136">
        <v>4033</v>
      </c>
      <c r="M136">
        <v>3.0880000000000001</v>
      </c>
      <c r="N136">
        <v>6.4939999999999998</v>
      </c>
      <c r="O136">
        <v>3.4060000000000001</v>
      </c>
      <c r="P136"/>
      <c r="Q136">
        <v>0.255</v>
      </c>
      <c r="R136">
        <v>1</v>
      </c>
      <c r="S136">
        <v>0</v>
      </c>
      <c r="T136">
        <v>0</v>
      </c>
      <c r="U136"/>
      <c r="V136">
        <v>0</v>
      </c>
      <c r="W136"/>
      <c r="X136"/>
      <c r="Y136" s="35">
        <v>44585</v>
      </c>
      <c r="Z136" s="31">
        <v>0.77659722222222216</v>
      </c>
      <c r="AA136"/>
      <c r="AB136" s="8">
        <v>1</v>
      </c>
      <c r="AC136" s="2"/>
      <c r="AD136" s="2">
        <v>3.0012843223472463</v>
      </c>
      <c r="AE136" s="2">
        <v>6.3092883235754869</v>
      </c>
      <c r="AF136" s="2">
        <v>3.3080040012282406</v>
      </c>
      <c r="AG136" s="2">
        <v>0.30344649436001769</v>
      </c>
      <c r="AH136" s="6"/>
      <c r="AI136" s="6">
        <v>4.2810744908209721E-2</v>
      </c>
      <c r="AJ136" s="6"/>
      <c r="AK136" s="6"/>
      <c r="AL136" s="6"/>
      <c r="AM136" s="6"/>
      <c r="AN136" s="6">
        <v>5.1548053929247812</v>
      </c>
      <c r="AO136" s="6"/>
      <c r="AP136" s="6"/>
      <c r="AQ136" s="6"/>
      <c r="AR136" s="6"/>
      <c r="AS136" s="6">
        <v>10.266800040941353</v>
      </c>
      <c r="AT136" s="6"/>
      <c r="AU136" s="6"/>
      <c r="AV136" s="6"/>
      <c r="AW136" s="6"/>
      <c r="AX136" s="6">
        <v>1.148831453339235</v>
      </c>
      <c r="AY136" s="6"/>
      <c r="AZ136" s="6"/>
      <c r="BA136" s="6"/>
      <c r="BC136" s="6"/>
      <c r="BD136" s="6"/>
      <c r="BE136" s="6"/>
      <c r="BF136" s="6"/>
      <c r="BG136" s="6"/>
      <c r="BH136" s="1"/>
      <c r="BI136" s="1"/>
      <c r="BJ136" s="1"/>
      <c r="BK136" s="1"/>
      <c r="BL136" s="36"/>
      <c r="BM136" s="36"/>
      <c r="BN136" s="37"/>
      <c r="BO136" s="15"/>
      <c r="BP136" s="1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</row>
    <row r="137" spans="1:133" s="8" customFormat="1" ht="15.75" customHeight="1">
      <c r="A137">
        <v>64</v>
      </c>
      <c r="B137">
        <v>4</v>
      </c>
      <c r="C137" t="s">
        <v>739</v>
      </c>
      <c r="D137" t="s">
        <v>25</v>
      </c>
      <c r="E137"/>
      <c r="F137"/>
      <c r="G137">
        <v>0.6</v>
      </c>
      <c r="H137">
        <v>0.6</v>
      </c>
      <c r="I137">
        <v>4062</v>
      </c>
      <c r="J137">
        <v>9450</v>
      </c>
      <c r="K137"/>
      <c r="L137">
        <v>3502</v>
      </c>
      <c r="M137">
        <v>2.9430000000000001</v>
      </c>
      <c r="N137">
        <v>6.9039999999999999</v>
      </c>
      <c r="O137">
        <v>3.9609999999999999</v>
      </c>
      <c r="P137"/>
      <c r="Q137">
        <v>0.20899999999999999</v>
      </c>
      <c r="R137">
        <v>1</v>
      </c>
      <c r="S137">
        <v>0</v>
      </c>
      <c r="T137">
        <v>0</v>
      </c>
      <c r="U137"/>
      <c r="V137">
        <v>0</v>
      </c>
      <c r="W137"/>
      <c r="X137"/>
      <c r="Y137" s="35">
        <v>44586</v>
      </c>
      <c r="Z137" s="31">
        <v>0.25026620370370373</v>
      </c>
      <c r="AA137"/>
      <c r="AB137" s="8">
        <v>1</v>
      </c>
      <c r="AC137" s="2"/>
      <c r="AD137" s="2">
        <v>2.8268899090128454</v>
      </c>
      <c r="AE137" s="2">
        <v>6.7461542082894894</v>
      </c>
      <c r="AF137" s="2">
        <v>3.919264299276644</v>
      </c>
      <c r="AG137" s="2">
        <v>0.26176168833136071</v>
      </c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C137" s="6"/>
      <c r="BD137" s="6"/>
      <c r="BE137" s="6"/>
      <c r="BF137" s="6"/>
      <c r="BG137" s="6"/>
      <c r="BH137" s="1"/>
      <c r="BI137" s="1"/>
      <c r="BJ137" s="1"/>
      <c r="BK137" s="1"/>
      <c r="BL137" s="36"/>
      <c r="BM137" s="36"/>
      <c r="BN137" s="37"/>
      <c r="BO137" s="15"/>
      <c r="BP137" s="1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</row>
    <row r="138" spans="1:133" s="8" customFormat="1" ht="15.75" customHeight="1">
      <c r="A138">
        <v>65</v>
      </c>
      <c r="B138">
        <v>4</v>
      </c>
      <c r="C138" t="s">
        <v>739</v>
      </c>
      <c r="D138" t="s">
        <v>25</v>
      </c>
      <c r="E138"/>
      <c r="F138"/>
      <c r="G138">
        <v>0.6</v>
      </c>
      <c r="H138">
        <v>0.6</v>
      </c>
      <c r="I138">
        <v>5470</v>
      </c>
      <c r="J138">
        <v>9471</v>
      </c>
      <c r="K138"/>
      <c r="L138">
        <v>3459</v>
      </c>
      <c r="M138">
        <v>3.843</v>
      </c>
      <c r="N138">
        <v>6.9180000000000001</v>
      </c>
      <c r="O138">
        <v>3.0760000000000001</v>
      </c>
      <c r="P138"/>
      <c r="Q138">
        <v>0.20499999999999999</v>
      </c>
      <c r="R138">
        <v>1</v>
      </c>
      <c r="S138">
        <v>0</v>
      </c>
      <c r="T138">
        <v>0</v>
      </c>
      <c r="U138"/>
      <c r="V138">
        <v>0</v>
      </c>
      <c r="W138"/>
      <c r="X138"/>
      <c r="Y138" s="35">
        <v>44586</v>
      </c>
      <c r="Z138" s="31">
        <v>0.25791666666666668</v>
      </c>
      <c r="AA138"/>
      <c r="AB138" s="8">
        <v>1</v>
      </c>
      <c r="AC138" s="2"/>
      <c r="AD138" s="2">
        <v>3.9085962260826101</v>
      </c>
      <c r="AE138" s="2">
        <v>6.7619445414719239</v>
      </c>
      <c r="AF138" s="2">
        <v>2.8533483153893138</v>
      </c>
      <c r="AG138" s="2">
        <v>0.25838608257009466</v>
      </c>
      <c r="AH138" s="6"/>
      <c r="AI138" s="6">
        <v>30.286540869420339</v>
      </c>
      <c r="AJ138" s="6">
        <v>1.7447808566169709</v>
      </c>
      <c r="AK138" s="6"/>
      <c r="AL138" s="6"/>
      <c r="AM138" s="6"/>
      <c r="AN138" s="6">
        <v>12.699075691198731</v>
      </c>
      <c r="AO138" s="6">
        <v>0.73122928502086415</v>
      </c>
      <c r="AP138" s="6"/>
      <c r="AQ138" s="6"/>
      <c r="AR138" s="6"/>
      <c r="AS138" s="6">
        <v>4.8883894870228746</v>
      </c>
      <c r="AT138" s="6">
        <v>4.0259208301627085</v>
      </c>
      <c r="AU138" s="6"/>
      <c r="AV138" s="6"/>
      <c r="AW138" s="6"/>
      <c r="AX138" s="6">
        <v>13.871305809968444</v>
      </c>
      <c r="AY138" s="6">
        <v>0.4849308752437636</v>
      </c>
      <c r="AZ138" s="6"/>
      <c r="BA138" s="6"/>
      <c r="BC138" s="6">
        <v>3.8747929036741802</v>
      </c>
      <c r="BD138" s="6">
        <v>6.786757922187177</v>
      </c>
      <c r="BE138" s="6">
        <v>2.9119650185129968</v>
      </c>
      <c r="BF138" s="6">
        <v>0.25901410224660926</v>
      </c>
      <c r="BG138" s="6"/>
      <c r="BH138" s="1">
        <v>36</v>
      </c>
      <c r="BI138" s="1">
        <v>3</v>
      </c>
      <c r="BJ138" s="1">
        <v>6</v>
      </c>
      <c r="BK138" s="1">
        <v>0.3</v>
      </c>
      <c r="BL138" s="36">
        <f t="shared" ref="BL138" si="105">AVERAGE(I138:I139)/(G138*BI138)</f>
        <v>3014.4444444444448</v>
      </c>
      <c r="BM138" s="36">
        <f t="shared" ref="BM138" si="106">AVERAGE(J138:J139)/(H138*BJ138)</f>
        <v>2640.0000000000005</v>
      </c>
      <c r="BN138" s="37">
        <f t="shared" ref="BN138" si="107">AVERAGE(L138:L139)/(H138*BK138)</f>
        <v>19261.111111111113</v>
      </c>
      <c r="BO138" s="15"/>
      <c r="BP138" s="1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  <c r="EC138" s="15"/>
    </row>
    <row r="139" spans="1:133" s="8" customFormat="1" ht="15.75" customHeight="1">
      <c r="A139">
        <v>66</v>
      </c>
      <c r="B139">
        <v>4</v>
      </c>
      <c r="C139" t="s">
        <v>739</v>
      </c>
      <c r="D139" t="s">
        <v>25</v>
      </c>
      <c r="E139"/>
      <c r="F139"/>
      <c r="G139">
        <v>0.6</v>
      </c>
      <c r="H139">
        <v>0.6</v>
      </c>
      <c r="I139">
        <v>5382</v>
      </c>
      <c r="J139">
        <v>9537</v>
      </c>
      <c r="K139"/>
      <c r="L139">
        <v>3475</v>
      </c>
      <c r="M139">
        <v>3.7869999999999999</v>
      </c>
      <c r="N139">
        <v>6.9649999999999999</v>
      </c>
      <c r="O139">
        <v>3.1779999999999999</v>
      </c>
      <c r="P139"/>
      <c r="Q139">
        <v>0.20599999999999999</v>
      </c>
      <c r="R139">
        <v>1</v>
      </c>
      <c r="S139">
        <v>0</v>
      </c>
      <c r="T139">
        <v>0</v>
      </c>
      <c r="U139"/>
      <c r="V139">
        <v>0</v>
      </c>
      <c r="W139"/>
      <c r="X139"/>
      <c r="Y139" s="35">
        <v>44586</v>
      </c>
      <c r="Z139" s="31">
        <v>0.2661574074074074</v>
      </c>
      <c r="AA139"/>
      <c r="AB139" s="8">
        <v>1</v>
      </c>
      <c r="AC139" s="2"/>
      <c r="AD139" s="2">
        <v>3.8409895812657502</v>
      </c>
      <c r="AE139" s="2">
        <v>6.8115713029024301</v>
      </c>
      <c r="AF139" s="2">
        <v>2.9705817216366799</v>
      </c>
      <c r="AG139" s="2">
        <v>0.25964212192312391</v>
      </c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C139" s="6"/>
      <c r="BD139" s="6"/>
      <c r="BE139" s="6"/>
      <c r="BF139" s="6"/>
      <c r="BG139" s="6"/>
      <c r="BH139" s="1"/>
      <c r="BI139" s="1"/>
      <c r="BJ139" s="1"/>
      <c r="BK139" s="1"/>
      <c r="BL139" s="36"/>
      <c r="BM139" s="36"/>
      <c r="BN139" s="37"/>
      <c r="BO139" s="15"/>
      <c r="BP139" s="1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  <c r="EC139" s="15"/>
    </row>
    <row r="140" spans="1:133" s="8" customFormat="1" ht="15.75" customHeight="1">
      <c r="A140">
        <v>10</v>
      </c>
      <c r="B140">
        <v>5</v>
      </c>
      <c r="C140" t="s">
        <v>739</v>
      </c>
      <c r="D140" t="s">
        <v>25</v>
      </c>
      <c r="E140"/>
      <c r="F140"/>
      <c r="G140">
        <v>0.6</v>
      </c>
      <c r="H140">
        <v>0.6</v>
      </c>
      <c r="I140">
        <v>4311</v>
      </c>
      <c r="J140">
        <v>8311</v>
      </c>
      <c r="K140"/>
      <c r="L140">
        <v>3512</v>
      </c>
      <c r="M140">
        <v>3.1019999999999999</v>
      </c>
      <c r="N140">
        <v>6.1</v>
      </c>
      <c r="O140">
        <v>2.9980000000000002</v>
      </c>
      <c r="P140"/>
      <c r="Q140">
        <v>0.20899999999999999</v>
      </c>
      <c r="R140">
        <v>1</v>
      </c>
      <c r="S140">
        <v>0</v>
      </c>
      <c r="T140">
        <v>0</v>
      </c>
      <c r="U140"/>
      <c r="V140">
        <v>0</v>
      </c>
      <c r="W140"/>
      <c r="X140"/>
      <c r="Y140" s="35">
        <v>44586</v>
      </c>
      <c r="Z140" s="31">
        <v>0.73432870370370373</v>
      </c>
      <c r="AA140"/>
      <c r="AB140" s="8">
        <v>1</v>
      </c>
      <c r="AC140" s="2"/>
      <c r="AD140" s="2">
        <v>3.0709830554751796</v>
      </c>
      <c r="AE140" s="2">
        <v>5.9151554727279221</v>
      </c>
      <c r="AF140" s="2">
        <v>2.8441724172527425</v>
      </c>
      <c r="AG140" s="2">
        <v>0.27754636623144124</v>
      </c>
      <c r="AH140" s="6"/>
      <c r="AI140" s="6">
        <v>2.3661018491726526</v>
      </c>
      <c r="AJ140" s="6"/>
      <c r="AK140" s="6"/>
      <c r="AL140" s="6"/>
      <c r="AM140" s="6"/>
      <c r="AN140" s="6">
        <v>1.4140754545346319</v>
      </c>
      <c r="AO140" s="6"/>
      <c r="AP140" s="6"/>
      <c r="AQ140" s="6"/>
      <c r="AR140" s="6"/>
      <c r="AS140" s="6">
        <v>5.1942527582419169</v>
      </c>
      <c r="AT140" s="6"/>
      <c r="AU140" s="6"/>
      <c r="AV140" s="6"/>
      <c r="AW140" s="6"/>
      <c r="AX140" s="6">
        <v>7.484544589519583</v>
      </c>
      <c r="AY140" s="6"/>
      <c r="AZ140" s="6"/>
      <c r="BA140" s="6"/>
      <c r="BC140" s="6"/>
      <c r="BD140" s="6"/>
      <c r="BE140" s="6"/>
      <c r="BF140" s="6"/>
      <c r="BG140" s="6"/>
      <c r="BH140" s="1"/>
      <c r="BI140" s="1"/>
      <c r="BJ140" s="1"/>
      <c r="BK140" s="1"/>
      <c r="BL140" s="36"/>
      <c r="BM140" s="36"/>
      <c r="BN140" s="37"/>
      <c r="BO140" s="15"/>
      <c r="BP140" s="1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  <c r="EC140" s="15"/>
    </row>
    <row r="141" spans="1:133" s="8" customFormat="1" ht="15.75" customHeight="1">
      <c r="A141">
        <v>11</v>
      </c>
      <c r="B141">
        <v>5</v>
      </c>
      <c r="C141" t="s">
        <v>739</v>
      </c>
      <c r="D141" t="s">
        <v>25</v>
      </c>
      <c r="E141"/>
      <c r="F141"/>
      <c r="G141">
        <v>0.6</v>
      </c>
      <c r="H141">
        <v>0.6</v>
      </c>
      <c r="I141">
        <v>4333</v>
      </c>
      <c r="J141">
        <v>8524</v>
      </c>
      <c r="K141"/>
      <c r="L141">
        <v>3497</v>
      </c>
      <c r="M141">
        <v>3.1160000000000001</v>
      </c>
      <c r="N141">
        <v>6.25</v>
      </c>
      <c r="O141">
        <v>3.1339999999999999</v>
      </c>
      <c r="P141"/>
      <c r="Q141">
        <v>0.20799999999999999</v>
      </c>
      <c r="R141">
        <v>1</v>
      </c>
      <c r="S141">
        <v>0</v>
      </c>
      <c r="T141">
        <v>0</v>
      </c>
      <c r="U141"/>
      <c r="V141">
        <v>0</v>
      </c>
      <c r="W141"/>
      <c r="X141"/>
      <c r="Y141" s="35">
        <v>44586</v>
      </c>
      <c r="Z141" s="31">
        <v>0.74185185185185187</v>
      </c>
      <c r="AA141"/>
      <c r="AB141" s="8">
        <v>1</v>
      </c>
      <c r="AC141" s="2"/>
      <c r="AD141" s="2">
        <v>3.0878387441503463</v>
      </c>
      <c r="AE141" s="2">
        <v>6.0790258426231283</v>
      </c>
      <c r="AF141" s="2">
        <v>2.991187098472782</v>
      </c>
      <c r="AG141" s="2">
        <v>0.27622462791842844</v>
      </c>
      <c r="AH141" s="6"/>
      <c r="AI141" s="6">
        <v>2.9279581383448772</v>
      </c>
      <c r="AJ141" s="6"/>
      <c r="AK141" s="6"/>
      <c r="AL141" s="6"/>
      <c r="AM141" s="6"/>
      <c r="AN141" s="6">
        <v>1.3170973770521381</v>
      </c>
      <c r="AO141" s="6"/>
      <c r="AP141" s="6"/>
      <c r="AQ141" s="6"/>
      <c r="AR141" s="6"/>
      <c r="AS141" s="6">
        <v>0.29376338424060106</v>
      </c>
      <c r="AT141" s="6"/>
      <c r="AU141" s="6"/>
      <c r="AV141" s="6"/>
      <c r="AW141" s="6"/>
      <c r="AX141" s="6">
        <v>7.925124027190515</v>
      </c>
      <c r="AY141" s="6"/>
      <c r="AZ141" s="6"/>
      <c r="BA141" s="6"/>
      <c r="BC141" s="6">
        <v>3.0901372471515058</v>
      </c>
      <c r="BD141" s="6">
        <v>6.0890273205979533</v>
      </c>
      <c r="BE141" s="6">
        <v>2.9988900734464479</v>
      </c>
      <c r="BF141" s="6">
        <v>0.27371332512370411</v>
      </c>
      <c r="BG141" s="6"/>
      <c r="BH141" s="1">
        <v>37</v>
      </c>
      <c r="BI141" s="1">
        <v>3</v>
      </c>
      <c r="BJ141" s="1">
        <v>6</v>
      </c>
      <c r="BK141" s="1">
        <v>0.3</v>
      </c>
      <c r="BL141" s="36">
        <f t="shared" ref="BL141" si="108">AVERAGE(I141:I142)/(G141*BI141)</f>
        <v>2408.8888888888891</v>
      </c>
      <c r="BM141" s="36">
        <f t="shared" ref="BM141" si="109">AVERAGE(J141:J142)/(H141*BJ141)</f>
        <v>2371.3888888888891</v>
      </c>
      <c r="BN141" s="37">
        <f t="shared" ref="BN141" si="110">AVERAGE(L141:L142)/(H141*BK141)</f>
        <v>19269.444444444445</v>
      </c>
      <c r="BO141" s="15"/>
      <c r="BP141" s="1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  <c r="EC141" s="15"/>
    </row>
    <row r="142" spans="1:133" s="8" customFormat="1" ht="15.75" customHeight="1">
      <c r="A142">
        <v>12</v>
      </c>
      <c r="B142">
        <v>5</v>
      </c>
      <c r="C142" t="s">
        <v>739</v>
      </c>
      <c r="D142" t="s">
        <v>25</v>
      </c>
      <c r="E142"/>
      <c r="F142"/>
      <c r="G142">
        <v>0.6</v>
      </c>
      <c r="H142">
        <v>0.6</v>
      </c>
      <c r="I142">
        <v>4339</v>
      </c>
      <c r="J142">
        <v>8550</v>
      </c>
      <c r="K142"/>
      <c r="L142">
        <v>3440</v>
      </c>
      <c r="M142">
        <v>3.12</v>
      </c>
      <c r="N142">
        <v>6.2679999999999998</v>
      </c>
      <c r="O142">
        <v>3.1480000000000001</v>
      </c>
      <c r="P142"/>
      <c r="Q142">
        <v>0.20300000000000001</v>
      </c>
      <c r="R142">
        <v>1</v>
      </c>
      <c r="S142">
        <v>0</v>
      </c>
      <c r="T142">
        <v>0</v>
      </c>
      <c r="U142"/>
      <c r="V142">
        <v>0</v>
      </c>
      <c r="W142"/>
      <c r="X142"/>
      <c r="Y142" s="35">
        <v>44586</v>
      </c>
      <c r="Z142" s="31">
        <v>0.74984953703703694</v>
      </c>
      <c r="AA142"/>
      <c r="AB142" s="8">
        <v>1</v>
      </c>
      <c r="AC142" s="2"/>
      <c r="AD142" s="2">
        <v>3.0924357501526654</v>
      </c>
      <c r="AE142" s="2">
        <v>6.0990287985727791</v>
      </c>
      <c r="AF142" s="2">
        <v>3.0065930484201138</v>
      </c>
      <c r="AG142" s="2">
        <v>0.27120202232897977</v>
      </c>
      <c r="AH142" s="6"/>
      <c r="AI142" s="6">
        <v>3.0811916717555121</v>
      </c>
      <c r="AJ142" s="6"/>
      <c r="AK142" s="6"/>
      <c r="AL142" s="6"/>
      <c r="AM142" s="6"/>
      <c r="AN142" s="6">
        <v>1.6504799762129856</v>
      </c>
      <c r="AO142" s="6"/>
      <c r="AP142" s="6"/>
      <c r="AQ142" s="6"/>
      <c r="AR142" s="6"/>
      <c r="AS142" s="6">
        <v>0.21976828067045892</v>
      </c>
      <c r="AT142" s="6"/>
      <c r="AU142" s="6"/>
      <c r="AV142" s="6"/>
      <c r="AW142" s="6"/>
      <c r="AX142" s="6">
        <v>9.5993258903400722</v>
      </c>
      <c r="AY142" s="6"/>
      <c r="AZ142" s="6"/>
      <c r="BA142" s="6"/>
      <c r="BC142" s="6"/>
      <c r="BD142" s="6"/>
      <c r="BE142" s="6"/>
      <c r="BF142" s="6"/>
      <c r="BG142" s="6"/>
      <c r="BH142" s="1"/>
      <c r="BI142" s="1"/>
      <c r="BJ142" s="1"/>
      <c r="BK142" s="1"/>
      <c r="BL142" s="36"/>
      <c r="BM142" s="36"/>
      <c r="BN142" s="37"/>
      <c r="BO142" s="15"/>
      <c r="BP142" s="1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  <c r="EC142" s="15"/>
    </row>
    <row r="143" spans="1:133" s="8" customFormat="1" ht="15.75" customHeight="1">
      <c r="A143">
        <v>61</v>
      </c>
      <c r="B143">
        <v>4</v>
      </c>
      <c r="C143" t="s">
        <v>739</v>
      </c>
      <c r="D143" t="s">
        <v>25</v>
      </c>
      <c r="E143"/>
      <c r="F143"/>
      <c r="G143">
        <v>0.6</v>
      </c>
      <c r="H143">
        <v>0.6</v>
      </c>
      <c r="I143">
        <v>3979</v>
      </c>
      <c r="J143">
        <v>8824</v>
      </c>
      <c r="K143"/>
      <c r="L143">
        <v>3122</v>
      </c>
      <c r="M143">
        <v>2.89</v>
      </c>
      <c r="N143">
        <v>6.4619999999999997</v>
      </c>
      <c r="O143">
        <v>3.5720000000000001</v>
      </c>
      <c r="P143"/>
      <c r="Q143">
        <v>0.17499999999999999</v>
      </c>
      <c r="R143">
        <v>1</v>
      </c>
      <c r="S143">
        <v>0</v>
      </c>
      <c r="T143">
        <v>0</v>
      </c>
      <c r="U143"/>
      <c r="V143">
        <v>0</v>
      </c>
      <c r="W143"/>
      <c r="X143"/>
      <c r="Y143" s="35">
        <v>44587</v>
      </c>
      <c r="Z143" s="31">
        <v>0.21827546296296296</v>
      </c>
      <c r="AA143"/>
      <c r="AB143" s="8">
        <v>1</v>
      </c>
      <c r="AC143" s="2"/>
      <c r="AD143" s="2">
        <v>2.8166153900135575</v>
      </c>
      <c r="AE143" s="2">
        <v>6.3098291805037023</v>
      </c>
      <c r="AF143" s="2">
        <v>3.4932137904901448</v>
      </c>
      <c r="AG143" s="2">
        <v>0.2431811700931083</v>
      </c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C143" s="6"/>
      <c r="BD143" s="6"/>
      <c r="BE143" s="6"/>
      <c r="BF143" s="6"/>
      <c r="BG143" s="6"/>
      <c r="BH143" s="1"/>
      <c r="BI143" s="1"/>
      <c r="BJ143" s="1"/>
      <c r="BK143" s="1"/>
      <c r="BL143" s="36"/>
      <c r="BM143" s="36"/>
      <c r="BN143" s="37"/>
      <c r="BO143" s="15"/>
      <c r="BP143" s="1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</row>
    <row r="144" spans="1:133" s="8" customFormat="1" ht="15.75" customHeight="1">
      <c r="A144">
        <v>62</v>
      </c>
      <c r="B144">
        <v>4</v>
      </c>
      <c r="C144" t="s">
        <v>739</v>
      </c>
      <c r="D144" t="s">
        <v>25</v>
      </c>
      <c r="E144"/>
      <c r="F144"/>
      <c r="G144">
        <v>0.6</v>
      </c>
      <c r="H144">
        <v>0.6</v>
      </c>
      <c r="I144">
        <v>5102</v>
      </c>
      <c r="J144">
        <v>8962</v>
      </c>
      <c r="K144"/>
      <c r="L144">
        <v>3055</v>
      </c>
      <c r="M144">
        <v>3.6080000000000001</v>
      </c>
      <c r="N144">
        <v>6.5590000000000002</v>
      </c>
      <c r="O144">
        <v>2.9510000000000001</v>
      </c>
      <c r="P144"/>
      <c r="Q144">
        <v>0.17</v>
      </c>
      <c r="R144">
        <v>1</v>
      </c>
      <c r="S144">
        <v>0</v>
      </c>
      <c r="T144">
        <v>0</v>
      </c>
      <c r="U144"/>
      <c r="V144">
        <v>0</v>
      </c>
      <c r="W144"/>
      <c r="X144"/>
      <c r="Y144" s="35">
        <v>44587</v>
      </c>
      <c r="Z144" s="31">
        <v>0.22586805555555556</v>
      </c>
      <c r="AA144"/>
      <c r="AB144" s="8">
        <v>1</v>
      </c>
      <c r="AC144" s="2"/>
      <c r="AD144" s="2">
        <v>3.6770216801141631</v>
      </c>
      <c r="AE144" s="2">
        <v>6.415998715928767</v>
      </c>
      <c r="AF144" s="2">
        <v>2.7389770358146039</v>
      </c>
      <c r="AG144" s="2">
        <v>0.23727740562831778</v>
      </c>
      <c r="AH144" s="6"/>
      <c r="AI144" s="6">
        <v>22.567389337138767</v>
      </c>
      <c r="AJ144" s="6">
        <v>0.76799512557832339</v>
      </c>
      <c r="AK144" s="6"/>
      <c r="AL144" s="6"/>
      <c r="AM144" s="6"/>
      <c r="AN144" s="6">
        <v>6.9333119321461174</v>
      </c>
      <c r="AO144" s="6">
        <v>1.0140698294954433</v>
      </c>
      <c r="AP144" s="6"/>
      <c r="AQ144" s="6"/>
      <c r="AR144" s="6"/>
      <c r="AS144" s="6">
        <v>8.7007654728465358</v>
      </c>
      <c r="AT144" s="6">
        <v>1.3434659799692865</v>
      </c>
      <c r="AU144" s="6"/>
      <c r="AV144" s="6"/>
      <c r="AW144" s="6"/>
      <c r="AX144" s="6">
        <v>20.907531457227403</v>
      </c>
      <c r="AY144" s="6">
        <v>2.4575539965857827</v>
      </c>
      <c r="AZ144" s="6"/>
      <c r="BA144" s="6"/>
      <c r="BC144" s="6">
        <v>3.6911957819546455</v>
      </c>
      <c r="BD144" s="6">
        <v>6.4486958554618479</v>
      </c>
      <c r="BE144" s="6">
        <v>2.7575000735072024</v>
      </c>
      <c r="BF144" s="6">
        <v>0.24022928786071304</v>
      </c>
      <c r="BG144" s="6"/>
      <c r="BH144" s="1">
        <v>38</v>
      </c>
      <c r="BI144" s="1">
        <v>3</v>
      </c>
      <c r="BJ144" s="1">
        <v>6</v>
      </c>
      <c r="BK144" s="1">
        <v>0.3</v>
      </c>
      <c r="BL144" s="36">
        <f t="shared" ref="BL144" si="111">AVERAGE(I144:I145)/(G144*BI144)</f>
        <v>2844.7222222222226</v>
      </c>
      <c r="BM144" s="36">
        <f t="shared" ref="BM144" si="112">AVERAGE(J144:J145)/(H144*BJ144)</f>
        <v>2501.2500000000005</v>
      </c>
      <c r="BN144" s="37">
        <f t="shared" ref="BN144" si="113">AVERAGE(L144:L145)/(H144*BK144)</f>
        <v>17158.333333333336</v>
      </c>
      <c r="BO144" s="15"/>
      <c r="BP144" s="1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</row>
    <row r="145" spans="1:133" s="8" customFormat="1" ht="15.75" customHeight="1">
      <c r="A145">
        <v>63</v>
      </c>
      <c r="B145">
        <v>4</v>
      </c>
      <c r="C145" t="s">
        <v>739</v>
      </c>
      <c r="D145" t="s">
        <v>25</v>
      </c>
      <c r="E145"/>
      <c r="F145"/>
      <c r="G145">
        <v>0.6</v>
      </c>
      <c r="H145">
        <v>0.6</v>
      </c>
      <c r="I145">
        <v>5139</v>
      </c>
      <c r="J145">
        <v>9047</v>
      </c>
      <c r="K145"/>
      <c r="L145">
        <v>3122</v>
      </c>
      <c r="M145">
        <v>3.6309999999999998</v>
      </c>
      <c r="N145">
        <v>6.6189999999999998</v>
      </c>
      <c r="O145">
        <v>2.988</v>
      </c>
      <c r="P145"/>
      <c r="Q145">
        <v>0.17499999999999999</v>
      </c>
      <c r="R145">
        <v>1</v>
      </c>
      <c r="S145">
        <v>0</v>
      </c>
      <c r="T145">
        <v>0</v>
      </c>
      <c r="U145"/>
      <c r="V145">
        <v>0</v>
      </c>
      <c r="W145"/>
      <c r="X145"/>
      <c r="Y145" s="35">
        <v>44587</v>
      </c>
      <c r="Z145" s="31">
        <v>0.23390046296296296</v>
      </c>
      <c r="AA145"/>
      <c r="AB145" s="8">
        <v>1</v>
      </c>
      <c r="AC145" s="2"/>
      <c r="AD145" s="2">
        <v>3.7053698837951274</v>
      </c>
      <c r="AE145" s="2">
        <v>6.4813929949949287</v>
      </c>
      <c r="AF145" s="2">
        <v>2.7760231111998013</v>
      </c>
      <c r="AG145" s="2">
        <v>0.2431811700931083</v>
      </c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C145" s="6"/>
      <c r="BD145" s="6"/>
      <c r="BE145" s="6"/>
      <c r="BF145" s="6"/>
      <c r="BG145" s="6"/>
      <c r="BH145" s="1"/>
      <c r="BI145" s="1"/>
      <c r="BJ145" s="1"/>
      <c r="BK145" s="1"/>
      <c r="BL145" s="36"/>
      <c r="BM145" s="36"/>
      <c r="BN145" s="37"/>
      <c r="BO145" s="15"/>
      <c r="BP145" s="1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</row>
    <row r="146" spans="1:133" s="8" customFormat="1" ht="15.75" customHeight="1">
      <c r="A146">
        <v>103</v>
      </c>
      <c r="B146">
        <v>4</v>
      </c>
      <c r="C146" t="s">
        <v>739</v>
      </c>
      <c r="D146" t="s">
        <v>25</v>
      </c>
      <c r="E146"/>
      <c r="F146"/>
      <c r="G146">
        <v>0.6</v>
      </c>
      <c r="H146">
        <v>0.6</v>
      </c>
      <c r="I146">
        <v>4043</v>
      </c>
      <c r="J146">
        <v>9046</v>
      </c>
      <c r="K146"/>
      <c r="L146">
        <v>3068</v>
      </c>
      <c r="M146">
        <v>2.931</v>
      </c>
      <c r="N146">
        <v>6.6180000000000003</v>
      </c>
      <c r="O146">
        <v>3.6869999999999998</v>
      </c>
      <c r="P146"/>
      <c r="Q146">
        <v>0.17100000000000001</v>
      </c>
      <c r="R146">
        <v>1</v>
      </c>
      <c r="S146">
        <v>0</v>
      </c>
      <c r="T146">
        <v>0</v>
      </c>
      <c r="U146"/>
      <c r="V146">
        <v>0</v>
      </c>
      <c r="W146"/>
      <c r="X146"/>
      <c r="Y146" s="35">
        <v>44587</v>
      </c>
      <c r="Z146" s="31">
        <v>0.61297453703703708</v>
      </c>
      <c r="AA146"/>
      <c r="AB146" s="8">
        <v>1</v>
      </c>
      <c r="AC146" s="2"/>
      <c r="AD146" s="2">
        <v>2.8656501207049541</v>
      </c>
      <c r="AE146" s="2">
        <v>6.4806236505353274</v>
      </c>
      <c r="AF146" s="2">
        <v>3.6149735298303733</v>
      </c>
      <c r="AG146" s="2">
        <v>0.23842291216626224</v>
      </c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C146" s="6"/>
      <c r="BD146" s="6"/>
      <c r="BE146" s="6"/>
      <c r="BF146" s="6"/>
      <c r="BG146" s="6"/>
      <c r="BH146" s="1"/>
      <c r="BI146" s="1"/>
      <c r="BJ146" s="1"/>
      <c r="BK146" s="1"/>
      <c r="BL146" s="36"/>
      <c r="BM146" s="36"/>
      <c r="BN146" s="37"/>
      <c r="BO146" s="15"/>
      <c r="BP146" s="1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  <c r="EC146" s="15"/>
    </row>
    <row r="147" spans="1:133" s="8" customFormat="1" ht="15.75" customHeight="1">
      <c r="A147">
        <v>104</v>
      </c>
      <c r="B147">
        <v>4</v>
      </c>
      <c r="C147" t="s">
        <v>739</v>
      </c>
      <c r="D147" t="s">
        <v>25</v>
      </c>
      <c r="E147"/>
      <c r="F147"/>
      <c r="G147">
        <v>0.6</v>
      </c>
      <c r="H147">
        <v>0.6</v>
      </c>
      <c r="I147">
        <v>5267</v>
      </c>
      <c r="J147">
        <v>9188</v>
      </c>
      <c r="K147"/>
      <c r="L147">
        <v>3025</v>
      </c>
      <c r="M147">
        <v>3.7130000000000001</v>
      </c>
      <c r="N147">
        <v>6.7190000000000003</v>
      </c>
      <c r="O147">
        <v>3.0059999999999998</v>
      </c>
      <c r="P147"/>
      <c r="Q147">
        <v>0.16700000000000001</v>
      </c>
      <c r="R147">
        <v>1</v>
      </c>
      <c r="S147">
        <v>0</v>
      </c>
      <c r="T147">
        <v>0</v>
      </c>
      <c r="U147"/>
      <c r="V147">
        <v>0</v>
      </c>
      <c r="W147"/>
      <c r="X147"/>
      <c r="Y147" s="35">
        <v>44587</v>
      </c>
      <c r="Z147" s="31">
        <v>0.62050925925925926</v>
      </c>
      <c r="AA147"/>
      <c r="AB147" s="8">
        <v>1</v>
      </c>
      <c r="AC147" s="2"/>
      <c r="AD147" s="2">
        <v>3.8034393451779209</v>
      </c>
      <c r="AE147" s="2">
        <v>6.5898705637987991</v>
      </c>
      <c r="AF147" s="2">
        <v>2.7864312186208782</v>
      </c>
      <c r="AG147" s="2">
        <v>0.23463392900229221</v>
      </c>
      <c r="AH147" s="6"/>
      <c r="AI147" s="6"/>
      <c r="AJ147" s="6">
        <v>3.0938637131600624</v>
      </c>
      <c r="AK147" s="6"/>
      <c r="AL147" s="6"/>
      <c r="AM147" s="6"/>
      <c r="AN147" s="6"/>
      <c r="AO147" s="6">
        <v>0.27979966182312827</v>
      </c>
      <c r="AP147" s="6"/>
      <c r="AQ147" s="6"/>
      <c r="AR147" s="6"/>
      <c r="AS147" s="6"/>
      <c r="AT147" s="6">
        <v>3.6937682309160085</v>
      </c>
      <c r="AU147" s="6"/>
      <c r="AV147" s="6"/>
      <c r="AW147" s="6"/>
      <c r="AX147" s="6"/>
      <c r="AY147" s="6">
        <v>0.86750288520004493</v>
      </c>
      <c r="AZ147" s="6"/>
      <c r="BA147" s="6"/>
      <c r="BC147" s="6">
        <v>3.863200423208061</v>
      </c>
      <c r="BD147" s="6">
        <v>6.5991026973140219</v>
      </c>
      <c r="BE147" s="6">
        <v>2.7359022741059609</v>
      </c>
      <c r="BF147" s="6">
        <v>0.23362059629564907</v>
      </c>
      <c r="BG147" s="6"/>
      <c r="BH147" s="1">
        <v>39</v>
      </c>
      <c r="BI147" s="1">
        <v>3</v>
      </c>
      <c r="BJ147" s="1">
        <v>6</v>
      </c>
      <c r="BK147" s="1">
        <v>0.3</v>
      </c>
      <c r="BL147" s="36">
        <f t="shared" ref="BL147" si="114">AVERAGE(I147:I148)/(G147*BI147)</f>
        <v>2969.4444444444448</v>
      </c>
      <c r="BM147" s="36">
        <f t="shared" ref="BM147" si="115">AVERAGE(J147:J148)/(H147*BJ147)</f>
        <v>2555.5555555555557</v>
      </c>
      <c r="BN147" s="37">
        <f t="shared" ref="BN147" si="116">AVERAGE(L147:L148)/(H147*BK147)</f>
        <v>16741.666666666668</v>
      </c>
      <c r="BO147" s="15"/>
      <c r="BP147" s="1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  <c r="EC147" s="15"/>
    </row>
    <row r="148" spans="1:133" s="8" customFormat="1" ht="15.75" customHeight="1">
      <c r="A148">
        <v>105</v>
      </c>
      <c r="B148">
        <v>4</v>
      </c>
      <c r="C148" t="s">
        <v>739</v>
      </c>
      <c r="D148" t="s">
        <v>25</v>
      </c>
      <c r="E148"/>
      <c r="F148"/>
      <c r="G148">
        <v>0.6</v>
      </c>
      <c r="H148">
        <v>0.6</v>
      </c>
      <c r="I148">
        <v>5423</v>
      </c>
      <c r="J148">
        <v>9212</v>
      </c>
      <c r="K148"/>
      <c r="L148">
        <v>3002</v>
      </c>
      <c r="M148">
        <v>3.8130000000000002</v>
      </c>
      <c r="N148">
        <v>6.7350000000000003</v>
      </c>
      <c r="O148">
        <v>2.923</v>
      </c>
      <c r="P148"/>
      <c r="Q148">
        <v>0.16500000000000001</v>
      </c>
      <c r="R148">
        <v>1</v>
      </c>
      <c r="S148">
        <v>0</v>
      </c>
      <c r="T148">
        <v>0</v>
      </c>
      <c r="U148"/>
      <c r="V148">
        <v>0</v>
      </c>
      <c r="W148"/>
      <c r="X148"/>
      <c r="Y148" s="35">
        <v>44587</v>
      </c>
      <c r="Z148" s="31">
        <v>0.62862268518518516</v>
      </c>
      <c r="AA148"/>
      <c r="AB148" s="8">
        <v>1</v>
      </c>
      <c r="AC148" s="2"/>
      <c r="AD148" s="2">
        <v>3.9229615012382011</v>
      </c>
      <c r="AE148" s="2">
        <v>6.6083348308292447</v>
      </c>
      <c r="AF148" s="2">
        <v>2.6853733295910436</v>
      </c>
      <c r="AG148" s="2">
        <v>0.23260726358900591</v>
      </c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C148" s="6"/>
      <c r="BD148" s="6"/>
      <c r="BE148" s="6"/>
      <c r="BF148" s="6"/>
      <c r="BG148" s="6"/>
      <c r="BH148" s="1"/>
      <c r="BI148" s="1"/>
      <c r="BJ148" s="1"/>
      <c r="BK148" s="1"/>
      <c r="BL148" s="36"/>
      <c r="BM148" s="36"/>
      <c r="BN148" s="37"/>
      <c r="BO148" s="15"/>
      <c r="BP148" s="1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</row>
    <row r="149" spans="1:133" s="8" customFormat="1" ht="15.75" customHeight="1">
      <c r="A149">
        <v>145</v>
      </c>
      <c r="B149">
        <v>4</v>
      </c>
      <c r="C149" t="s">
        <v>739</v>
      </c>
      <c r="D149" t="s">
        <v>25</v>
      </c>
      <c r="E149"/>
      <c r="F149"/>
      <c r="G149">
        <v>0.6</v>
      </c>
      <c r="H149">
        <v>0.6</v>
      </c>
      <c r="I149">
        <v>3988</v>
      </c>
      <c r="J149">
        <v>8951</v>
      </c>
      <c r="K149"/>
      <c r="L149">
        <v>3148</v>
      </c>
      <c r="M149">
        <v>2.895</v>
      </c>
      <c r="N149">
        <v>6.5519999999999996</v>
      </c>
      <c r="O149">
        <v>3.6560000000000001</v>
      </c>
      <c r="P149"/>
      <c r="Q149">
        <v>0.17799999999999999</v>
      </c>
      <c r="R149">
        <v>1</v>
      </c>
      <c r="S149">
        <v>0</v>
      </c>
      <c r="T149">
        <v>0</v>
      </c>
      <c r="U149"/>
      <c r="V149">
        <v>0</v>
      </c>
      <c r="W149"/>
      <c r="X149"/>
      <c r="Y149" s="35">
        <v>44588</v>
      </c>
      <c r="Z149" s="31">
        <v>5.7291666666666671E-3</v>
      </c>
      <c r="AA149"/>
      <c r="AB149" s="8">
        <v>1</v>
      </c>
      <c r="AC149" s="2"/>
      <c r="AD149" s="2">
        <v>2.8235108990170348</v>
      </c>
      <c r="AE149" s="2">
        <v>6.4075359268731455</v>
      </c>
      <c r="AF149" s="2">
        <v>3.5840250278561108</v>
      </c>
      <c r="AG149" s="2">
        <v>0.24547218316899722</v>
      </c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C149" s="6"/>
      <c r="BD149" s="6"/>
      <c r="BE149" s="6"/>
      <c r="BF149" s="6"/>
      <c r="BG149" s="6"/>
      <c r="BH149" s="1"/>
      <c r="BI149" s="1"/>
      <c r="BJ149" s="1"/>
      <c r="BK149" s="1"/>
      <c r="BL149" s="36"/>
      <c r="BM149" s="36"/>
      <c r="BN149" s="37"/>
      <c r="BO149" s="15"/>
      <c r="BP149" s="1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  <c r="EC149" s="15"/>
    </row>
    <row r="150" spans="1:133" s="8" customFormat="1" ht="15.75" customHeight="1">
      <c r="A150">
        <v>146</v>
      </c>
      <c r="B150">
        <v>4</v>
      </c>
      <c r="C150" t="s">
        <v>739</v>
      </c>
      <c r="D150" t="s">
        <v>25</v>
      </c>
      <c r="E150"/>
      <c r="F150"/>
      <c r="G150">
        <v>0.6</v>
      </c>
      <c r="H150">
        <v>0.6</v>
      </c>
      <c r="I150">
        <v>5299</v>
      </c>
      <c r="J150">
        <v>9052</v>
      </c>
      <c r="K150"/>
      <c r="L150">
        <v>3204</v>
      </c>
      <c r="M150">
        <v>3.7330000000000001</v>
      </c>
      <c r="N150">
        <v>6.6230000000000002</v>
      </c>
      <c r="O150">
        <v>2.8889999999999998</v>
      </c>
      <c r="P150"/>
      <c r="Q150">
        <v>0.183</v>
      </c>
      <c r="R150">
        <v>1</v>
      </c>
      <c r="S150">
        <v>0</v>
      </c>
      <c r="T150">
        <v>0</v>
      </c>
      <c r="U150"/>
      <c r="V150">
        <v>0</v>
      </c>
      <c r="W150"/>
      <c r="X150"/>
      <c r="Y150" s="35">
        <v>44588</v>
      </c>
      <c r="Z150" s="31">
        <v>1.3310185185185187E-2</v>
      </c>
      <c r="AA150"/>
      <c r="AB150" s="8">
        <v>1</v>
      </c>
      <c r="AC150" s="2"/>
      <c r="AD150" s="2">
        <v>3.827956710523619</v>
      </c>
      <c r="AE150" s="2">
        <v>6.4852397172929388</v>
      </c>
      <c r="AF150" s="2">
        <v>2.6572830067693198</v>
      </c>
      <c r="AG150" s="2">
        <v>0.25040667287091167</v>
      </c>
      <c r="AH150" s="6"/>
      <c r="AI150" s="6">
        <v>27.598557017453967</v>
      </c>
      <c r="AJ150" s="6">
        <v>0.12016248585090496</v>
      </c>
      <c r="AK150" s="6"/>
      <c r="AL150" s="6"/>
      <c r="AM150" s="6"/>
      <c r="AN150" s="6">
        <v>8.0873286215489788</v>
      </c>
      <c r="AO150" s="6">
        <v>0.72103458415677102</v>
      </c>
      <c r="AP150" s="6"/>
      <c r="AQ150" s="6"/>
      <c r="AR150" s="6"/>
      <c r="AS150" s="6">
        <v>11.423899774356007</v>
      </c>
      <c r="AT150" s="6">
        <v>1.9204668176576329</v>
      </c>
      <c r="AU150" s="6"/>
      <c r="AV150" s="6"/>
      <c r="AW150" s="6"/>
      <c r="AX150" s="6">
        <v>16.531109043029439</v>
      </c>
      <c r="AY150" s="6">
        <v>0.88361453104145038</v>
      </c>
      <c r="AZ150" s="6"/>
      <c r="BA150" s="6"/>
      <c r="BC150" s="6">
        <v>3.8256582075224599</v>
      </c>
      <c r="BD150" s="6">
        <v>6.5087047233107969</v>
      </c>
      <c r="BE150" s="6">
        <v>2.683046515788337</v>
      </c>
      <c r="BF150" s="6">
        <v>0.24930522427673432</v>
      </c>
      <c r="BG150" s="6"/>
      <c r="BH150" s="1">
        <v>40</v>
      </c>
      <c r="BI150" s="1">
        <v>3</v>
      </c>
      <c r="BJ150" s="1">
        <v>6</v>
      </c>
      <c r="BK150" s="1">
        <v>0.3</v>
      </c>
      <c r="BL150" s="36">
        <f t="shared" ref="BL150" si="117">AVERAGE(I150:I151)/(G150*BI150)</f>
        <v>2942.2222222222226</v>
      </c>
      <c r="BM150" s="36">
        <f t="shared" ref="BM150" si="118">AVERAGE(J150:J151)/(H150*BJ150)</f>
        <v>2522.916666666667</v>
      </c>
      <c r="BN150" s="37">
        <f t="shared" ref="BN150" si="119">AVERAGE(L150:L151)/(H150*BK150)</f>
        <v>17730.555555555555</v>
      </c>
      <c r="BO150" s="15"/>
      <c r="BP150" s="1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  <c r="EC150" s="15"/>
    </row>
    <row r="151" spans="1:133" s="8" customFormat="1" ht="15.75" customHeight="1">
      <c r="A151">
        <v>147</v>
      </c>
      <c r="B151">
        <v>4</v>
      </c>
      <c r="C151" t="s">
        <v>739</v>
      </c>
      <c r="D151" t="s">
        <v>25</v>
      </c>
      <c r="E151"/>
      <c r="F151"/>
      <c r="G151">
        <v>0.6</v>
      </c>
      <c r="H151">
        <v>0.6</v>
      </c>
      <c r="I151">
        <v>5293</v>
      </c>
      <c r="J151">
        <v>9113</v>
      </c>
      <c r="K151"/>
      <c r="L151">
        <v>3179</v>
      </c>
      <c r="M151">
        <v>3.73</v>
      </c>
      <c r="N151">
        <v>6.6660000000000004</v>
      </c>
      <c r="O151">
        <v>2.9359999999999999</v>
      </c>
      <c r="P151"/>
      <c r="Q151">
        <v>0.18</v>
      </c>
      <c r="R151">
        <v>1</v>
      </c>
      <c r="S151">
        <v>0</v>
      </c>
      <c r="T151">
        <v>0</v>
      </c>
      <c r="U151"/>
      <c r="V151">
        <v>0</v>
      </c>
      <c r="W151"/>
      <c r="X151"/>
      <c r="Y151" s="35">
        <v>44588</v>
      </c>
      <c r="Z151" s="31">
        <v>2.1365740740740741E-2</v>
      </c>
      <c r="AA151"/>
      <c r="AB151" s="8">
        <v>1</v>
      </c>
      <c r="AC151" s="2"/>
      <c r="AD151" s="2">
        <v>3.8233597045213008</v>
      </c>
      <c r="AE151" s="2">
        <v>6.5321697293286549</v>
      </c>
      <c r="AF151" s="2">
        <v>2.7088100248073541</v>
      </c>
      <c r="AG151" s="2">
        <v>0.24820377568255697</v>
      </c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C151" s="6"/>
      <c r="BD151" s="6"/>
      <c r="BE151" s="6"/>
      <c r="BF151" s="6"/>
      <c r="BG151" s="6"/>
      <c r="BH151" s="1"/>
      <c r="BI151" s="1"/>
      <c r="BJ151" s="1"/>
      <c r="BK151" s="1"/>
      <c r="BL151" s="36"/>
      <c r="BM151" s="36"/>
      <c r="BN151" s="37"/>
      <c r="BO151" s="15"/>
      <c r="BP151" s="1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  <c r="EC151" s="15"/>
    </row>
    <row r="152" spans="1:133" s="8" customFormat="1" ht="15.75" customHeight="1">
      <c r="A152">
        <v>160</v>
      </c>
      <c r="B152">
        <v>4</v>
      </c>
      <c r="C152" t="s">
        <v>739</v>
      </c>
      <c r="D152" t="s">
        <v>25</v>
      </c>
      <c r="E152"/>
      <c r="F152"/>
      <c r="G152">
        <v>0.6</v>
      </c>
      <c r="H152">
        <v>0.6</v>
      </c>
      <c r="I152">
        <v>3969</v>
      </c>
      <c r="J152">
        <v>8632</v>
      </c>
      <c r="K152"/>
      <c r="L152">
        <v>2983</v>
      </c>
      <c r="M152">
        <v>2.883</v>
      </c>
      <c r="N152">
        <v>6.327</v>
      </c>
      <c r="O152">
        <v>3.4430000000000001</v>
      </c>
      <c r="P152"/>
      <c r="Q152">
        <v>0.16300000000000001</v>
      </c>
      <c r="R152">
        <v>1</v>
      </c>
      <c r="S152">
        <v>0</v>
      </c>
      <c r="T152">
        <v>0</v>
      </c>
      <c r="U152"/>
      <c r="V152">
        <v>0</v>
      </c>
      <c r="W152"/>
      <c r="X152"/>
      <c r="Y152" s="35">
        <v>44588</v>
      </c>
      <c r="Z152" s="31">
        <v>0.14427083333333332</v>
      </c>
      <c r="AA152"/>
      <c r="AB152" s="8">
        <v>1</v>
      </c>
      <c r="AC152" s="2"/>
      <c r="AD152" s="2">
        <v>2.8089537133430267</v>
      </c>
      <c r="AE152" s="2">
        <v>6.162115044260136</v>
      </c>
      <c r="AF152" s="2">
        <v>3.3531613309171093</v>
      </c>
      <c r="AG152" s="2">
        <v>0.23093306172585634</v>
      </c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C152" s="6"/>
      <c r="BD152" s="6"/>
      <c r="BE152" s="6"/>
      <c r="BF152" s="6"/>
      <c r="BG152" s="6"/>
      <c r="BH152" s="1"/>
      <c r="BI152" s="1"/>
      <c r="BJ152" s="1"/>
      <c r="BK152" s="1"/>
      <c r="BL152" s="36"/>
      <c r="BM152" s="36"/>
      <c r="BN152" s="37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  <c r="EC152" s="15"/>
    </row>
    <row r="153" spans="1:133" s="8" customFormat="1" ht="15.75" customHeight="1">
      <c r="A153">
        <v>161</v>
      </c>
      <c r="B153">
        <v>4</v>
      </c>
      <c r="C153" t="s">
        <v>739</v>
      </c>
      <c r="D153" t="s">
        <v>25</v>
      </c>
      <c r="E153"/>
      <c r="F153"/>
      <c r="G153">
        <v>0.6</v>
      </c>
      <c r="H153">
        <v>0.6</v>
      </c>
      <c r="I153">
        <v>5127</v>
      </c>
      <c r="J153">
        <v>8855</v>
      </c>
      <c r="K153"/>
      <c r="L153">
        <v>3059</v>
      </c>
      <c r="M153">
        <v>3.6240000000000001</v>
      </c>
      <c r="N153">
        <v>6.484</v>
      </c>
      <c r="O153">
        <v>2.86</v>
      </c>
      <c r="P153"/>
      <c r="Q153">
        <v>0.17</v>
      </c>
      <c r="R153">
        <v>1</v>
      </c>
      <c r="S153">
        <v>0</v>
      </c>
      <c r="T153">
        <v>0</v>
      </c>
      <c r="U153"/>
      <c r="V153">
        <v>0</v>
      </c>
      <c r="W153"/>
      <c r="X153"/>
      <c r="Y153">
        <v>44588</v>
      </c>
      <c r="Z153" s="31">
        <v>0.15187500000000001</v>
      </c>
      <c r="AA153"/>
      <c r="AB153" s="8">
        <v>1</v>
      </c>
      <c r="AC153" s="6"/>
      <c r="AD153" s="14">
        <v>3.6961758717904898</v>
      </c>
      <c r="AE153" s="6">
        <v>6.3336788587513624</v>
      </c>
      <c r="AF153" s="6">
        <v>2.6375029869608726</v>
      </c>
      <c r="AG153" s="6">
        <v>0.23762986917845458</v>
      </c>
      <c r="AH153" s="6"/>
      <c r="AI153" s="6">
        <v>23.205862393016329</v>
      </c>
      <c r="AJ153" s="6">
        <v>1.3144884620080062</v>
      </c>
      <c r="AK153" s="6"/>
      <c r="AL153" s="6"/>
      <c r="AM153" s="6"/>
      <c r="AN153" s="6">
        <v>5.5613143125227067</v>
      </c>
      <c r="AO153" s="6">
        <v>0.43633371371443985</v>
      </c>
      <c r="AP153" s="6"/>
      <c r="AQ153" s="6"/>
      <c r="AR153" s="6"/>
      <c r="AS153" s="6">
        <v>12.083233767970915</v>
      </c>
      <c r="AT153" s="6">
        <v>2.8392964363817397</v>
      </c>
      <c r="AU153" s="6"/>
      <c r="AV153" s="6"/>
      <c r="AW153" s="6"/>
      <c r="AX153" s="6">
        <v>20.790043607181804</v>
      </c>
      <c r="AY153" s="6">
        <v>1.2312109687811679</v>
      </c>
      <c r="AZ153" s="6"/>
      <c r="BA153" s="6"/>
      <c r="BC153" s="6">
        <v>3.6720415902783179</v>
      </c>
      <c r="BD153" s="6">
        <v>6.3475270590241966</v>
      </c>
      <c r="BE153" s="6">
        <v>2.6754854687458791</v>
      </c>
      <c r="BF153" s="6">
        <v>0.23617595703414046</v>
      </c>
      <c r="BG153" s="6"/>
      <c r="BH153" s="1">
        <v>41</v>
      </c>
      <c r="BI153" s="1">
        <v>3</v>
      </c>
      <c r="BJ153" s="1">
        <v>6</v>
      </c>
      <c r="BK153" s="1">
        <v>0.3</v>
      </c>
      <c r="BL153" s="36">
        <f t="shared" ref="BL153" si="120">AVERAGE(I153:I154)/(G153*BI153)</f>
        <v>2830.8333333333335</v>
      </c>
      <c r="BM153" s="36">
        <f t="shared" ref="BM153" si="121">AVERAGE(J153:J154)/(H153*BJ153)</f>
        <v>2464.7222222222226</v>
      </c>
      <c r="BN153" s="37">
        <f t="shared" ref="BN153" si="122">AVERAGE(L153:L154)/(H153*BK153)</f>
        <v>16902.777777777777</v>
      </c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</row>
    <row r="154" spans="1:133" s="8" customFormat="1" ht="15.75" customHeight="1">
      <c r="A154">
        <v>162</v>
      </c>
      <c r="B154">
        <v>4</v>
      </c>
      <c r="C154" t="s">
        <v>739</v>
      </c>
      <c r="D154" t="s">
        <v>25</v>
      </c>
      <c r="E154"/>
      <c r="F154"/>
      <c r="G154">
        <v>0.6</v>
      </c>
      <c r="H154">
        <v>0.6</v>
      </c>
      <c r="I154">
        <v>5064</v>
      </c>
      <c r="J154">
        <v>8891</v>
      </c>
      <c r="K154"/>
      <c r="L154">
        <v>3026</v>
      </c>
      <c r="M154">
        <v>3.5830000000000002</v>
      </c>
      <c r="N154">
        <v>6.5090000000000003</v>
      </c>
      <c r="O154">
        <v>2.9260000000000002</v>
      </c>
      <c r="P154"/>
      <c r="Q154">
        <v>0.16700000000000001</v>
      </c>
      <c r="R154">
        <v>1</v>
      </c>
      <c r="S154">
        <v>0</v>
      </c>
      <c r="T154">
        <v>0</v>
      </c>
      <c r="U154"/>
      <c r="V154">
        <v>0</v>
      </c>
      <c r="W154"/>
      <c r="X154"/>
      <c r="Y154" s="35">
        <v>44588</v>
      </c>
      <c r="Z154" s="34">
        <v>0.15975694444444444</v>
      </c>
      <c r="AA154"/>
      <c r="AB154" s="8">
        <v>1</v>
      </c>
      <c r="AC154" s="6"/>
      <c r="AD154" s="14">
        <v>3.647907308766146</v>
      </c>
      <c r="AE154" s="6">
        <v>6.3613752592970316</v>
      </c>
      <c r="AF154" s="6">
        <v>2.7134679505308856</v>
      </c>
      <c r="AG154" s="6">
        <v>0.23472204488982634</v>
      </c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C154" s="6"/>
      <c r="BD154" s="6"/>
      <c r="BE154" s="6"/>
      <c r="BF154" s="6"/>
      <c r="BG154" s="6"/>
      <c r="BH154" s="1"/>
      <c r="BI154" s="1"/>
      <c r="BJ154" s="1"/>
      <c r="BK154" s="1"/>
      <c r="BL154" s="36"/>
      <c r="BM154" s="36"/>
      <c r="BN154" s="37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  <c r="EC154" s="15"/>
    </row>
    <row r="155" spans="1:133" s="8" customFormat="1" ht="15.75" customHeight="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 s="35"/>
      <c r="Z155" s="34"/>
      <c r="AA155"/>
      <c r="AC155" s="6"/>
      <c r="AD155" s="14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C155" s="6"/>
      <c r="BD155" s="6"/>
      <c r="BE155" s="6"/>
      <c r="BF155" s="6"/>
      <c r="BG155" s="6"/>
      <c r="BH155" s="13"/>
      <c r="BI155" s="6"/>
      <c r="BJ155" s="6"/>
      <c r="BK155" s="6"/>
      <c r="BL155" s="6"/>
      <c r="BM155" s="6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  <c r="EC155" s="15"/>
    </row>
    <row r="156" spans="1:133" s="8" customFormat="1" ht="15.75" customHeight="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 s="35"/>
      <c r="Z156" s="34"/>
      <c r="AA156"/>
      <c r="AC156" s="6"/>
      <c r="AD156" s="14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C156" s="6"/>
      <c r="BD156" s="6"/>
      <c r="BE156" s="6"/>
      <c r="BF156" s="6"/>
      <c r="BG156" s="6"/>
      <c r="BH156" s="13"/>
      <c r="BI156" s="6"/>
      <c r="BJ156" s="6"/>
      <c r="BK156" s="6"/>
      <c r="BL156" s="6"/>
      <c r="BM156" s="6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  <c r="EC156" s="15"/>
    </row>
    <row r="157" spans="1:133" s="8" customFormat="1" ht="15.75" customHeight="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 s="35"/>
      <c r="Z157" s="34"/>
      <c r="AA157"/>
      <c r="AC157" s="6"/>
      <c r="AD157" s="14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C157" s="6"/>
      <c r="BD157" s="6"/>
      <c r="BE157" s="6"/>
      <c r="BF157" s="6"/>
      <c r="BG157" s="6"/>
      <c r="BH157" s="13"/>
      <c r="BI157" s="6"/>
      <c r="BJ157" s="6"/>
      <c r="BK157" s="6"/>
      <c r="BL157" s="6"/>
      <c r="BM157" s="6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</row>
    <row r="158" spans="1:133" s="8" customFormat="1" ht="15.75" customHeight="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 s="35"/>
      <c r="Z158" s="34"/>
      <c r="AA158"/>
      <c r="AC158" s="6"/>
      <c r="AD158" s="14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C158" s="6"/>
      <c r="BD158" s="6"/>
      <c r="BE158" s="6"/>
      <c r="BF158" s="6"/>
      <c r="BG158" s="6"/>
      <c r="BH158" s="13"/>
      <c r="BI158" s="6"/>
      <c r="BJ158" s="6"/>
      <c r="BK158" s="6"/>
      <c r="BL158" s="6"/>
      <c r="BM158" s="6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</row>
    <row r="159" spans="1:133" s="8" customFormat="1" ht="15.75" customHeight="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 s="35"/>
      <c r="Z159" s="34"/>
      <c r="AA159"/>
      <c r="AC159" s="6"/>
      <c r="AD159" s="14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C159" s="6"/>
      <c r="BD159" s="6"/>
      <c r="BE159" s="6"/>
      <c r="BF159" s="6"/>
      <c r="BG159" s="6"/>
      <c r="BH159" s="13"/>
      <c r="BI159" s="6"/>
      <c r="BJ159" s="6"/>
      <c r="BK159" s="6"/>
      <c r="BL159" s="6"/>
      <c r="BM159" s="6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</row>
    <row r="160" spans="1:133" s="8" customFormat="1" ht="15.75" customHeight="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 s="35"/>
      <c r="Z160" s="34"/>
      <c r="AA160"/>
      <c r="AC160" s="6"/>
      <c r="AD160" s="14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C160" s="6"/>
      <c r="BD160" s="6"/>
      <c r="BE160" s="6"/>
      <c r="BF160" s="6"/>
      <c r="BG160" s="6"/>
      <c r="BH160" s="13"/>
      <c r="BI160" s="6"/>
      <c r="BJ160" s="6"/>
      <c r="BK160" s="6"/>
      <c r="BL160" s="6"/>
      <c r="BM160" s="6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</row>
    <row r="161" spans="1:133" s="8" customFormat="1" ht="15.75" customHeight="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 s="35"/>
      <c r="Z161" s="34"/>
      <c r="AA161"/>
      <c r="AC161" s="6"/>
      <c r="AD161" s="14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C161" s="6"/>
      <c r="BD161" s="6"/>
      <c r="BE161" s="6"/>
      <c r="BF161" s="6"/>
      <c r="BG161" s="6"/>
      <c r="BH161" s="13"/>
      <c r="BI161" s="6"/>
      <c r="BJ161" s="6"/>
      <c r="BK161" s="6"/>
      <c r="BL161" s="6"/>
      <c r="BM161" s="6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</row>
    <row r="162" spans="1:133" s="8" customFormat="1" ht="15.75" customHeight="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 s="35"/>
      <c r="Z162" s="34"/>
      <c r="AA162"/>
      <c r="AC162" s="6"/>
      <c r="AD162" s="14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C162" s="6"/>
      <c r="BD162" s="6"/>
      <c r="BE162" s="6"/>
      <c r="BF162" s="6"/>
      <c r="BG162" s="6"/>
      <c r="BH162" s="13"/>
      <c r="BI162" s="6"/>
      <c r="BJ162" s="6"/>
      <c r="BK162" s="6"/>
      <c r="BL162" s="6"/>
      <c r="BM162" s="6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</row>
    <row r="163" spans="1:133" s="8" customFormat="1" ht="15.75" customHeight="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 s="35"/>
      <c r="Z163" s="34"/>
      <c r="AA163"/>
      <c r="AC163" s="6"/>
      <c r="AD163" s="14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C163" s="6"/>
      <c r="BD163" s="6"/>
      <c r="BE163" s="6"/>
      <c r="BF163" s="6"/>
      <c r="BG163" s="6"/>
      <c r="BH163" s="13"/>
      <c r="BI163" s="6"/>
      <c r="BJ163" s="6"/>
      <c r="BK163" s="6"/>
      <c r="BL163" s="6"/>
      <c r="BM163" s="6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</row>
    <row r="164" spans="1:133" s="8" customFormat="1" ht="15.75" customHeight="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 s="35"/>
      <c r="Z164" s="34"/>
      <c r="AA164"/>
      <c r="AC164" s="6"/>
      <c r="AD164" s="14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C164" s="6"/>
      <c r="BD164" s="6"/>
      <c r="BE164" s="6"/>
      <c r="BF164" s="6"/>
      <c r="BG164" s="6"/>
      <c r="BH164" s="13"/>
      <c r="BI164" s="6"/>
      <c r="BJ164" s="6"/>
      <c r="BK164" s="6"/>
      <c r="BL164" s="6"/>
      <c r="BM164" s="6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</row>
    <row r="165" spans="1:133" s="8" customFormat="1" ht="15.75" customHeight="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 s="35"/>
      <c r="Z165" s="34"/>
      <c r="AA165"/>
      <c r="AC165" s="6"/>
      <c r="AD165" s="14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C165" s="6"/>
      <c r="BD165" s="6"/>
      <c r="BE165" s="6"/>
      <c r="BF165" s="6"/>
      <c r="BG165" s="6"/>
      <c r="BH165" s="13"/>
      <c r="BI165" s="6"/>
      <c r="BJ165" s="6"/>
      <c r="BK165" s="6"/>
      <c r="BL165" s="6"/>
      <c r="BM165" s="6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</row>
    <row r="166" spans="1:133" s="8" customFormat="1" ht="15.75" customHeight="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 s="35"/>
      <c r="Z166" s="34"/>
      <c r="AA166"/>
      <c r="AC166" s="6"/>
      <c r="AD166" s="14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C166" s="6"/>
      <c r="BD166" s="6"/>
      <c r="BE166" s="6"/>
      <c r="BF166" s="6"/>
      <c r="BG166" s="6"/>
      <c r="BH166" s="13"/>
      <c r="BI166" s="6"/>
      <c r="BJ166" s="6"/>
      <c r="BK166" s="6"/>
      <c r="BL166" s="6"/>
      <c r="BM166" s="6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</row>
    <row r="167" spans="1:133" s="8" customFormat="1" ht="15.75" customHeight="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 s="35"/>
      <c r="Z167" s="34"/>
      <c r="AA167"/>
      <c r="AC167" s="6"/>
      <c r="AD167" s="14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C167" s="6"/>
      <c r="BD167" s="6"/>
      <c r="BE167" s="6"/>
      <c r="BF167" s="6"/>
      <c r="BG167" s="6"/>
      <c r="BH167" s="13"/>
      <c r="BI167" s="6"/>
      <c r="BJ167" s="6"/>
      <c r="BK167" s="6"/>
      <c r="BL167" s="6"/>
      <c r="BM167" s="6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</row>
    <row r="168" spans="1:133" s="8" customFormat="1" ht="15.75" customHeight="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 s="35"/>
      <c r="Z168" s="34"/>
      <c r="AA168"/>
      <c r="AC168" s="6"/>
      <c r="AD168" s="14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C168" s="6"/>
      <c r="BD168" s="6"/>
      <c r="BE168" s="6"/>
      <c r="BF168" s="6"/>
      <c r="BG168" s="6"/>
      <c r="BH168" s="13"/>
      <c r="BI168" s="6"/>
      <c r="BJ168" s="6"/>
      <c r="BK168" s="6"/>
      <c r="BL168" s="6"/>
      <c r="BM168" s="6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</row>
    <row r="169" spans="1:133" s="8" customFormat="1" ht="15.75" customHeight="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 s="35"/>
      <c r="Z169" s="34"/>
      <c r="AA169"/>
      <c r="AC169" s="6"/>
      <c r="AD169" s="14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C169" s="6"/>
      <c r="BD169" s="6"/>
      <c r="BE169" s="6"/>
      <c r="BF169" s="6"/>
      <c r="BG169" s="6"/>
      <c r="BH169" s="13"/>
      <c r="BI169" s="6"/>
      <c r="BJ169" s="6"/>
      <c r="BK169" s="6"/>
      <c r="BL169" s="6"/>
      <c r="BM169" s="6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</row>
    <row r="170" spans="1:133" s="8" customFormat="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 s="31"/>
      <c r="AA170" s="12"/>
      <c r="AC170" s="6"/>
      <c r="AD170" s="14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C170" s="6"/>
      <c r="BD170" s="6"/>
      <c r="BE170" s="6"/>
      <c r="BF170" s="6"/>
      <c r="BG170" s="6"/>
      <c r="BH170" s="13"/>
      <c r="BI170" s="6"/>
      <c r="BJ170" s="6"/>
      <c r="BK170" s="6"/>
      <c r="BL170" s="6"/>
      <c r="BM170" s="6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</row>
    <row r="171" spans="1:133" s="1" customFormat="1" ht="160">
      <c r="A171" s="1" t="s">
        <v>0</v>
      </c>
      <c r="B171" s="1" t="s">
        <v>1</v>
      </c>
      <c r="C171" s="1" t="s">
        <v>2</v>
      </c>
      <c r="D171" s="1" t="s">
        <v>3</v>
      </c>
      <c r="E171" s="1" t="s">
        <v>4</v>
      </c>
      <c r="F171" s="1" t="s">
        <v>5</v>
      </c>
      <c r="G171" s="1" t="s">
        <v>11</v>
      </c>
      <c r="H171" s="1" t="s">
        <v>12</v>
      </c>
      <c r="I171" s="1" t="s">
        <v>13</v>
      </c>
      <c r="J171" s="1" t="s">
        <v>14</v>
      </c>
      <c r="K171" s="1" t="s">
        <v>6</v>
      </c>
      <c r="L171" s="1" t="s">
        <v>15</v>
      </c>
      <c r="M171" s="1" t="s">
        <v>719</v>
      </c>
      <c r="N171" s="1" t="s">
        <v>720</v>
      </c>
      <c r="O171" s="1" t="s">
        <v>721</v>
      </c>
      <c r="P171" s="1" t="s">
        <v>722</v>
      </c>
      <c r="Q171" s="1" t="s">
        <v>723</v>
      </c>
      <c r="R171" s="1" t="s">
        <v>8</v>
      </c>
      <c r="S171" s="1" t="s">
        <v>20</v>
      </c>
      <c r="T171" s="1" t="s">
        <v>21</v>
      </c>
      <c r="U171" s="1" t="s">
        <v>9</v>
      </c>
      <c r="V171" s="1" t="s">
        <v>22</v>
      </c>
      <c r="W171" s="1" t="s">
        <v>23</v>
      </c>
      <c r="X171" s="1" t="s">
        <v>24</v>
      </c>
      <c r="Y171" s="1" t="s">
        <v>62</v>
      </c>
      <c r="Z171" s="1" t="s">
        <v>63</v>
      </c>
      <c r="AA171" s="1" t="s">
        <v>614</v>
      </c>
      <c r="AB171" s="1" t="s">
        <v>615</v>
      </c>
      <c r="AC171" s="1" t="s">
        <v>616</v>
      </c>
      <c r="AD171" s="1" t="s">
        <v>702</v>
      </c>
      <c r="AE171" s="1" t="s">
        <v>703</v>
      </c>
      <c r="AF171" s="1" t="s">
        <v>704</v>
      </c>
      <c r="AG171" s="1" t="s">
        <v>705</v>
      </c>
      <c r="AI171" s="1" t="s">
        <v>617</v>
      </c>
      <c r="AJ171" s="1" t="s">
        <v>618</v>
      </c>
      <c r="AK171" s="1" t="s">
        <v>619</v>
      </c>
      <c r="AL171" s="1" t="s">
        <v>620</v>
      </c>
      <c r="AN171" s="1" t="s">
        <v>692</v>
      </c>
      <c r="AO171" s="1" t="s">
        <v>693</v>
      </c>
      <c r="AP171" s="1" t="s">
        <v>694</v>
      </c>
      <c r="AQ171" s="1" t="s">
        <v>695</v>
      </c>
      <c r="AS171" s="1" t="s">
        <v>621</v>
      </c>
      <c r="AT171" s="1" t="s">
        <v>622</v>
      </c>
      <c r="AU171" s="1" t="s">
        <v>623</v>
      </c>
      <c r="AV171" s="1" t="s">
        <v>624</v>
      </c>
      <c r="AX171" s="1" t="s">
        <v>625</v>
      </c>
      <c r="AY171" s="1" t="s">
        <v>626</v>
      </c>
      <c r="AZ171" s="1" t="s">
        <v>627</v>
      </c>
      <c r="BA171" s="1" t="s">
        <v>628</v>
      </c>
      <c r="BC171" s="1" t="s">
        <v>629</v>
      </c>
      <c r="BD171" s="1" t="s">
        <v>630</v>
      </c>
      <c r="BE171" s="1" t="s">
        <v>631</v>
      </c>
      <c r="BF171" s="1" t="s">
        <v>632</v>
      </c>
      <c r="BH171" s="1" t="s">
        <v>717</v>
      </c>
      <c r="BI171" s="1" t="s">
        <v>73</v>
      </c>
      <c r="BJ171" s="1" t="s">
        <v>74</v>
      </c>
      <c r="BK171" s="1" t="s">
        <v>75</v>
      </c>
      <c r="BL171" s="1" t="s">
        <v>67</v>
      </c>
      <c r="BM171" s="1" t="s">
        <v>68</v>
      </c>
      <c r="BN171" s="1" t="s">
        <v>69</v>
      </c>
    </row>
    <row r="172" spans="1:133" s="23" customFormat="1">
      <c r="A172" s="19"/>
      <c r="B172" s="20"/>
      <c r="C172" s="19"/>
      <c r="D172" s="22"/>
      <c r="F172" s="16" t="s">
        <v>10</v>
      </c>
      <c r="I172" s="33">
        <f>AVERAGE(I32:I170)</f>
        <v>4393.0569105691056</v>
      </c>
      <c r="J172" s="33">
        <f>AVERAGE(J32:J170)</f>
        <v>8034.0650406504064</v>
      </c>
      <c r="K172" s="33"/>
      <c r="L172" s="33">
        <f>AVERAGE(L32:L170)</f>
        <v>3426.6178861788617</v>
      </c>
      <c r="M172" s="62">
        <f>AVERAGE(M32:M170)</f>
        <v>3.1543577235772355</v>
      </c>
      <c r="N172" s="62">
        <f>AVERAGE(N32:N170)</f>
        <v>5.9425772357723634</v>
      </c>
      <c r="O172" s="62">
        <f>AVERAGE(O32:O170)</f>
        <v>2.7882032520325208</v>
      </c>
      <c r="P172" s="62"/>
      <c r="Q172" s="62">
        <f>AVERAGE(Q32:Q170)</f>
        <v>0.20287804878048785</v>
      </c>
      <c r="S172" s="24"/>
      <c r="T172" s="24"/>
      <c r="U172" s="24"/>
      <c r="V172" s="25"/>
      <c r="W172" s="25"/>
      <c r="X172" s="26"/>
      <c r="Y172" s="27"/>
      <c r="Z172" s="27"/>
      <c r="AA172" s="22"/>
      <c r="AC172" s="16" t="s">
        <v>10</v>
      </c>
      <c r="AD172" s="62">
        <f>AVERAGE(AD32:AD170)</f>
        <v>3.4903921600206043</v>
      </c>
      <c r="AE172" s="62">
        <f>AVERAGE(AE32:AE170)</f>
        <v>6.4706160366196181</v>
      </c>
      <c r="AF172" s="62">
        <f>AVERAGE(AF32:AF170)</f>
        <v>2.9802238765990103</v>
      </c>
      <c r="AG172" s="62">
        <f>AVERAGE(AG32:AG170)</f>
        <v>0.29524188298183535</v>
      </c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>
        <f>AVERAGE(BC32:BC170)</f>
        <v>3.4095308609753321</v>
      </c>
      <c r="BD172" s="62">
        <f>AVERAGE(BD32:BD170)</f>
        <v>6.4939203179539655</v>
      </c>
      <c r="BE172" s="62">
        <f>AVERAGE(BE32:BE170)</f>
        <v>3.0843894569786361</v>
      </c>
      <c r="BF172" s="62">
        <f>AVERAGE(BF32:BF170)</f>
        <v>0.29572360584526197</v>
      </c>
      <c r="BG172" s="26" t="s">
        <v>26</v>
      </c>
      <c r="BH172" s="28">
        <f>MIN(BH32:BH170)</f>
        <v>1</v>
      </c>
      <c r="BI172" s="22"/>
      <c r="BJ172" s="29"/>
      <c r="BK172" s="16" t="s">
        <v>10</v>
      </c>
      <c r="BL172" s="33">
        <f>AVERAGE(BL32:BL170)</f>
        <v>2387.9539295392947</v>
      </c>
      <c r="BM172" s="33">
        <f>AVERAGE(BM32:BM170)</f>
        <v>2254.226287262873</v>
      </c>
      <c r="BN172" s="33">
        <f>AVERAGE(BN32:BN170)</f>
        <v>19179.525745257451</v>
      </c>
      <c r="BO172" s="33"/>
      <c r="BP172" s="32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  <c r="DD172" s="30"/>
      <c r="DE172" s="30"/>
      <c r="DF172" s="30"/>
      <c r="DG172" s="30"/>
      <c r="DH172" s="30"/>
      <c r="DI172" s="30"/>
      <c r="DJ172" s="30"/>
      <c r="DK172" s="30"/>
      <c r="DL172" s="30"/>
      <c r="DM172" s="30"/>
      <c r="DN172" s="30"/>
      <c r="DO172" s="30"/>
      <c r="DP172" s="30"/>
      <c r="DQ172" s="30"/>
      <c r="DR172" s="30"/>
      <c r="DS172" s="30"/>
      <c r="DT172" s="30"/>
      <c r="DU172" s="30"/>
      <c r="DV172" s="30"/>
      <c r="DW172" s="30"/>
      <c r="DX172" s="30"/>
      <c r="DY172" s="30"/>
      <c r="DZ172" s="30"/>
      <c r="EA172" s="30"/>
      <c r="EB172" s="30"/>
      <c r="EC172" s="30"/>
    </row>
    <row r="173" spans="1:133" s="23" customFormat="1">
      <c r="A173" s="19"/>
      <c r="B173" s="20"/>
      <c r="C173" s="19"/>
      <c r="D173" s="22"/>
      <c r="F173" s="16" t="s">
        <v>27</v>
      </c>
      <c r="I173" s="33">
        <f>STDEV(I32:I170)</f>
        <v>1127.4858604821161</v>
      </c>
      <c r="J173" s="33">
        <f>STDEV(J32:J170)</f>
        <v>1592.7625847792697</v>
      </c>
      <c r="K173" s="33"/>
      <c r="L173" s="33">
        <f>STDEV(L32:L170)</f>
        <v>755.43701954374342</v>
      </c>
      <c r="M173" s="62">
        <f>STDEV(M32:M170)</f>
        <v>0.72081787711497847</v>
      </c>
      <c r="N173" s="62">
        <f>STDEV(N32:N170)</f>
        <v>1.0687588251624989</v>
      </c>
      <c r="O173" s="62">
        <f>STDEV(O32:O170)</f>
        <v>0.67959666147238806</v>
      </c>
      <c r="P173" s="62"/>
      <c r="Q173" s="62">
        <f>STDEV(Q32:Q170)</f>
        <v>6.4459109591091177E-2</v>
      </c>
      <c r="S173" s="24"/>
      <c r="T173" s="24"/>
      <c r="U173" s="24"/>
      <c r="V173" s="25"/>
      <c r="W173" s="25"/>
      <c r="X173" s="26"/>
      <c r="Y173" s="27"/>
      <c r="Z173" s="27"/>
      <c r="AA173" s="22"/>
      <c r="AC173" s="16" t="s">
        <v>27</v>
      </c>
      <c r="AD173" s="62">
        <f>STDEV(AD32:AD170)</f>
        <v>0.65053960481915063</v>
      </c>
      <c r="AE173" s="62">
        <f>STDEV(AE32:AE170)</f>
        <v>0.49829188798421203</v>
      </c>
      <c r="AF173" s="62">
        <f>STDEV(AF32:AF170)</f>
        <v>0.59054527806494461</v>
      </c>
      <c r="AG173" s="62">
        <f>STDEV(AG32:AG170)</f>
        <v>2.665398417901919E-2</v>
      </c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>
        <f>STDEV(BC32:BC170)</f>
        <v>0.40412573606851643</v>
      </c>
      <c r="BD173" s="62">
        <f>STDEV(BD32:BD170)</f>
        <v>0.47914252220800563</v>
      </c>
      <c r="BE173" s="62">
        <f>STDEV(BE32:BE170)</f>
        <v>0.23716950850561674</v>
      </c>
      <c r="BF173" s="62">
        <f>STDEV(BF32:BF170)</f>
        <v>2.6284313629266955E-2</v>
      </c>
      <c r="BG173" s="26" t="s">
        <v>28</v>
      </c>
      <c r="BH173" s="28">
        <f>MAX(BH32:BH170)</f>
        <v>41</v>
      </c>
      <c r="BI173" s="22"/>
      <c r="BJ173" s="29"/>
      <c r="BK173" s="16" t="s">
        <v>27</v>
      </c>
      <c r="BL173" s="33">
        <f>STDEV(BL32:BL170)</f>
        <v>542.98157622020426</v>
      </c>
      <c r="BM173" s="33">
        <f>STDEV(BM32:BM170)</f>
        <v>427.56334296988058</v>
      </c>
      <c r="BN173" s="33">
        <f>STDEV(BN32:BN170)</f>
        <v>4041.9681494295346</v>
      </c>
      <c r="BO173" s="33"/>
      <c r="BP173" s="32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  <c r="DD173" s="30"/>
      <c r="DE173" s="30"/>
      <c r="DF173" s="30"/>
      <c r="DG173" s="30"/>
      <c r="DH173" s="30"/>
      <c r="DI173" s="30"/>
      <c r="DJ173" s="30"/>
      <c r="DK173" s="30"/>
      <c r="DL173" s="30"/>
      <c r="DM173" s="30"/>
      <c r="DN173" s="30"/>
      <c r="DO173" s="30"/>
      <c r="DP173" s="30"/>
      <c r="DQ173" s="30"/>
      <c r="DR173" s="30"/>
      <c r="DS173" s="30"/>
      <c r="DT173" s="30"/>
      <c r="DU173" s="30"/>
      <c r="DV173" s="30"/>
      <c r="DW173" s="30"/>
      <c r="DX173" s="30"/>
      <c r="DY173" s="30"/>
      <c r="DZ173" s="30"/>
      <c r="EA173" s="30"/>
      <c r="EB173" s="30"/>
      <c r="EC173" s="30"/>
    </row>
    <row r="174" spans="1:133" s="23" customFormat="1">
      <c r="A174" s="19"/>
      <c r="B174" s="20"/>
      <c r="C174" s="19"/>
      <c r="D174" s="22"/>
      <c r="F174" s="16" t="s">
        <v>39</v>
      </c>
      <c r="I174" s="33">
        <f>100*I173/I172</f>
        <v>25.665177652707762</v>
      </c>
      <c r="J174" s="33">
        <f>100*J173/J172</f>
        <v>19.825114393775504</v>
      </c>
      <c r="K174" s="33"/>
      <c r="L174" s="33">
        <f>100*L173/L172</f>
        <v>22.046141257558102</v>
      </c>
      <c r="M174" s="62">
        <f>100*M173/M172</f>
        <v>22.85149435421442</v>
      </c>
      <c r="N174" s="62">
        <f>100*N173/N172</f>
        <v>17.984769616941986</v>
      </c>
      <c r="O174" s="62">
        <f>100*O173/O172</f>
        <v>24.374000029480687</v>
      </c>
      <c r="P174" s="62"/>
      <c r="Q174" s="62">
        <f>100*Q173/Q172</f>
        <v>31.77234302999204</v>
      </c>
      <c r="S174" s="24"/>
      <c r="T174" s="24"/>
      <c r="U174" s="24"/>
      <c r="V174" s="25"/>
      <c r="W174" s="25"/>
      <c r="X174" s="26"/>
      <c r="Y174" s="27"/>
      <c r="Z174" s="27"/>
      <c r="AA174" s="22"/>
      <c r="AC174" s="16" t="s">
        <v>39</v>
      </c>
      <c r="AD174" s="62">
        <f>100*AD173/AD172</f>
        <v>18.638008997112532</v>
      </c>
      <c r="AE174" s="62">
        <f t="shared" ref="AE174:AG174" si="123">100*AE173/AE172</f>
        <v>7.7008415452901744</v>
      </c>
      <c r="AF174" s="62">
        <f t="shared" si="123"/>
        <v>19.815466975550393</v>
      </c>
      <c r="AG174" s="62">
        <f t="shared" si="123"/>
        <v>9.0278465608685572</v>
      </c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>
        <f t="shared" ref="BC174:BF174" si="124">100*BC173/BC172</f>
        <v>11.852825287315687</v>
      </c>
      <c r="BD174" s="62">
        <f t="shared" si="124"/>
        <v>7.3783246290119049</v>
      </c>
      <c r="BE174" s="62">
        <f t="shared" si="124"/>
        <v>7.689350252738187</v>
      </c>
      <c r="BF174" s="62">
        <f t="shared" si="124"/>
        <v>8.8881351064751577</v>
      </c>
      <c r="BG174" s="26"/>
      <c r="BH174" s="28"/>
      <c r="BI174" s="22"/>
      <c r="BJ174" s="29"/>
      <c r="BK174" s="16" t="s">
        <v>39</v>
      </c>
      <c r="BL174" s="33">
        <f>100*BL173/BL172</f>
        <v>22.738360631813411</v>
      </c>
      <c r="BM174" s="33">
        <f t="shared" ref="BM174:BN174" si="125">100*BM173/BM172</f>
        <v>18.967188227098383</v>
      </c>
      <c r="BN174" s="33">
        <f t="shared" si="125"/>
        <v>21.074390488664704</v>
      </c>
      <c r="BO174" s="33"/>
      <c r="BP174" s="32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  <c r="DD174" s="30"/>
      <c r="DE174" s="30"/>
      <c r="DF174" s="30"/>
      <c r="DG174" s="30"/>
      <c r="DH174" s="30"/>
      <c r="DI174" s="30"/>
      <c r="DJ174" s="30"/>
      <c r="DK174" s="30"/>
      <c r="DL174" s="30"/>
      <c r="DM174" s="30"/>
      <c r="DN174" s="30"/>
      <c r="DO174" s="30"/>
      <c r="DP174" s="30"/>
      <c r="DQ174" s="30"/>
      <c r="DR174" s="30"/>
      <c r="DS174" s="30"/>
      <c r="DT174" s="30"/>
      <c r="DU174" s="30"/>
      <c r="DV174" s="30"/>
      <c r="DW174" s="30"/>
      <c r="DX174" s="30"/>
      <c r="DY174" s="30"/>
      <c r="DZ174" s="30"/>
      <c r="EA174" s="30"/>
      <c r="EB174" s="30"/>
      <c r="EC174" s="30"/>
    </row>
    <row r="175" spans="1:133" s="23" customFormat="1">
      <c r="A175" s="19"/>
      <c r="B175" s="20"/>
      <c r="C175" s="19"/>
      <c r="D175" s="22"/>
      <c r="F175" s="16"/>
      <c r="I175" s="33"/>
      <c r="J175" s="33"/>
      <c r="K175" s="33"/>
      <c r="L175" s="33"/>
      <c r="M175" s="62"/>
      <c r="N175" s="62"/>
      <c r="O175" s="62"/>
      <c r="P175" s="62"/>
      <c r="Q175" s="62"/>
      <c r="S175" s="24"/>
      <c r="T175" s="24"/>
      <c r="U175" s="24"/>
      <c r="V175" s="25"/>
      <c r="W175" s="25"/>
      <c r="X175" s="26"/>
      <c r="Y175" s="27"/>
      <c r="Z175" s="27"/>
      <c r="AA175" s="22"/>
      <c r="AC175" s="16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26"/>
      <c r="BH175" s="28"/>
      <c r="BI175" s="22"/>
      <c r="BJ175" s="29"/>
      <c r="BK175" s="16"/>
      <c r="BL175" s="33"/>
      <c r="BM175" s="33"/>
      <c r="BN175" s="33"/>
      <c r="BO175" s="30"/>
      <c r="BP175" s="64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</row>
    <row r="176" spans="1:133" s="23" customFormat="1">
      <c r="A176" s="19"/>
      <c r="B176" s="20"/>
      <c r="C176" s="19"/>
      <c r="D176" s="22" t="s">
        <v>33</v>
      </c>
      <c r="F176" s="16" t="s">
        <v>29</v>
      </c>
      <c r="I176" s="33">
        <f>I172+(2*I173)</f>
        <v>6648.0286315333378</v>
      </c>
      <c r="J176" s="33">
        <f>J172+(2*J173)</f>
        <v>11219.590210208946</v>
      </c>
      <c r="K176" s="33"/>
      <c r="L176" s="33">
        <f>L172+(2*L173)</f>
        <v>4937.4919252663485</v>
      </c>
      <c r="M176" s="62">
        <f>M172+(2*M173)</f>
        <v>4.5959934778071929</v>
      </c>
      <c r="N176" s="62">
        <f>N172+(2*N173)</f>
        <v>8.0800948860973616</v>
      </c>
      <c r="O176" s="62">
        <f>O172+(2*O173)</f>
        <v>4.1473965749772965</v>
      </c>
      <c r="P176" s="24"/>
      <c r="Q176" s="62">
        <f>Q172+(2*Q173)</f>
        <v>0.3317962679626702</v>
      </c>
      <c r="S176" s="24"/>
      <c r="T176" s="24"/>
      <c r="U176" s="24"/>
      <c r="V176" s="24"/>
      <c r="W176" s="24"/>
      <c r="X176" s="26"/>
      <c r="Y176" s="27"/>
      <c r="Z176" s="27"/>
      <c r="AA176" s="22" t="s">
        <v>33</v>
      </c>
      <c r="AC176" s="16" t="s">
        <v>29</v>
      </c>
      <c r="AD176" s="62">
        <f>AD172+(2*AD173)</f>
        <v>4.7914713696589057</v>
      </c>
      <c r="AE176" s="62">
        <f t="shared" ref="AE176:AG176" si="126">AE172+(2*AE173)</f>
        <v>7.4671998125880421</v>
      </c>
      <c r="AF176" s="62">
        <f t="shared" si="126"/>
        <v>4.1613144327288998</v>
      </c>
      <c r="AG176" s="62">
        <f t="shared" si="126"/>
        <v>0.34854985133987371</v>
      </c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>
        <f t="shared" ref="BC176:BF176" si="127">BC172+(2*BC173)</f>
        <v>4.2177823331123649</v>
      </c>
      <c r="BD176" s="62">
        <f t="shared" si="127"/>
        <v>7.4522053623699769</v>
      </c>
      <c r="BE176" s="62">
        <f t="shared" si="127"/>
        <v>3.5587284739898695</v>
      </c>
      <c r="BF176" s="62">
        <f t="shared" si="127"/>
        <v>0.34829223310379587</v>
      </c>
      <c r="BG176" s="26"/>
      <c r="BH176" s="29"/>
      <c r="BI176" s="22" t="s">
        <v>33</v>
      </c>
      <c r="BJ176" s="29"/>
      <c r="BK176" s="16" t="s">
        <v>29</v>
      </c>
      <c r="BL176" s="33">
        <f t="shared" ref="BL176:BN176" si="128">BL172+(2*BL173)</f>
        <v>3473.9170819797032</v>
      </c>
      <c r="BM176" s="33">
        <f t="shared" si="128"/>
        <v>3109.3529732026341</v>
      </c>
      <c r="BN176" s="33">
        <f t="shared" si="128"/>
        <v>27263.462044116521</v>
      </c>
      <c r="BO176" s="33"/>
      <c r="BP176" s="32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  <c r="DD176" s="30"/>
      <c r="DE176" s="30"/>
      <c r="DF176" s="30"/>
      <c r="DG176" s="30"/>
      <c r="DH176" s="30"/>
      <c r="DI176" s="30"/>
      <c r="DJ176" s="30"/>
      <c r="DK176" s="30"/>
      <c r="DL176" s="30"/>
      <c r="DM176" s="30"/>
      <c r="DN176" s="30"/>
      <c r="DO176" s="30"/>
      <c r="DP176" s="30"/>
      <c r="DQ176" s="30"/>
      <c r="DR176" s="30"/>
      <c r="DS176" s="30"/>
      <c r="DT176" s="30"/>
      <c r="DU176" s="30"/>
      <c r="DV176" s="30"/>
      <c r="DW176" s="30"/>
      <c r="DX176" s="30"/>
      <c r="DY176" s="30"/>
      <c r="DZ176" s="30"/>
      <c r="EA176" s="30"/>
      <c r="EB176" s="30"/>
      <c r="EC176" s="30"/>
    </row>
    <row r="177" spans="1:133" s="23" customFormat="1">
      <c r="A177" s="19"/>
      <c r="B177" s="20"/>
      <c r="C177" s="19"/>
      <c r="D177" s="22"/>
      <c r="F177" s="16" t="s">
        <v>31</v>
      </c>
      <c r="I177" s="33">
        <f>I172-(2*I173)</f>
        <v>2138.0851896048734</v>
      </c>
      <c r="J177" s="33">
        <f>J172-(2*J173)</f>
        <v>4848.5398710918671</v>
      </c>
      <c r="K177" s="33"/>
      <c r="L177" s="33">
        <f>L172-(2*L173)</f>
        <v>1915.7438470913748</v>
      </c>
      <c r="M177" s="62">
        <f>M172-(2*M173)</f>
        <v>1.7127219693472786</v>
      </c>
      <c r="N177" s="62">
        <f>N172-(2*N173)</f>
        <v>3.8050595854473657</v>
      </c>
      <c r="O177" s="62">
        <f>O172-(2*O173)</f>
        <v>1.4290099290877447</v>
      </c>
      <c r="P177" s="24"/>
      <c r="Q177" s="62">
        <f>Q172-(2*Q173)</f>
        <v>7.3959829598305493E-2</v>
      </c>
      <c r="S177" s="24"/>
      <c r="T177" s="24"/>
      <c r="U177" s="24"/>
      <c r="V177" s="24"/>
      <c r="W177" s="24"/>
      <c r="X177" s="26"/>
      <c r="Y177" s="27"/>
      <c r="Z177" s="27"/>
      <c r="AA177" s="22"/>
      <c r="AC177" s="16" t="s">
        <v>31</v>
      </c>
      <c r="AD177" s="62">
        <f>AD172-(2*AD173)</f>
        <v>2.1893129503823028</v>
      </c>
      <c r="AE177" s="62">
        <f t="shared" ref="AE177:AG177" si="129">AE172-(2*AE173)</f>
        <v>5.4740322606511942</v>
      </c>
      <c r="AF177" s="62">
        <f t="shared" si="129"/>
        <v>1.7991333204691211</v>
      </c>
      <c r="AG177" s="62">
        <f t="shared" si="129"/>
        <v>0.24193391462379696</v>
      </c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>
        <f t="shared" ref="BC177:BF177" si="130">BC172-(2*BC173)</f>
        <v>2.6012793888382992</v>
      </c>
      <c r="BD177" s="62">
        <f t="shared" si="130"/>
        <v>5.5356352735379541</v>
      </c>
      <c r="BE177" s="62">
        <f t="shared" si="130"/>
        <v>2.6100504399674027</v>
      </c>
      <c r="BF177" s="62">
        <f t="shared" si="130"/>
        <v>0.24315497858672808</v>
      </c>
      <c r="BG177" s="26"/>
      <c r="BH177" s="29"/>
      <c r="BI177" s="22"/>
      <c r="BJ177" s="29"/>
      <c r="BK177" s="16" t="s">
        <v>31</v>
      </c>
      <c r="BL177" s="33">
        <f t="shared" ref="BL177:BN177" si="131">BL172-(2*BL173)</f>
        <v>1301.9907770988862</v>
      </c>
      <c r="BM177" s="33">
        <f t="shared" si="131"/>
        <v>1399.099601323112</v>
      </c>
      <c r="BN177" s="33">
        <f t="shared" si="131"/>
        <v>11095.589446398382</v>
      </c>
      <c r="BO177" s="33"/>
      <c r="BP177" s="32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  <c r="DD177" s="30"/>
      <c r="DE177" s="30"/>
      <c r="DF177" s="30"/>
      <c r="DG177" s="30"/>
      <c r="DH177" s="30"/>
      <c r="DI177" s="30"/>
      <c r="DJ177" s="30"/>
      <c r="DK177" s="30"/>
      <c r="DL177" s="30"/>
      <c r="DM177" s="30"/>
      <c r="DN177" s="30"/>
      <c r="DO177" s="30"/>
      <c r="DP177" s="30"/>
      <c r="DQ177" s="30"/>
      <c r="DR177" s="30"/>
      <c r="DS177" s="30"/>
      <c r="DT177" s="30"/>
      <c r="DU177" s="30"/>
      <c r="DV177" s="30"/>
      <c r="DW177" s="30"/>
      <c r="DX177" s="30"/>
      <c r="DY177" s="30"/>
      <c r="DZ177" s="30"/>
      <c r="EA177" s="30"/>
      <c r="EB177" s="30"/>
      <c r="EC177" s="30"/>
    </row>
    <row r="178" spans="1:133" s="23" customFormat="1">
      <c r="A178" s="19"/>
      <c r="B178" s="20"/>
      <c r="C178" s="19"/>
      <c r="D178" s="22" t="s">
        <v>34</v>
      </c>
      <c r="F178" s="16" t="s">
        <v>30</v>
      </c>
      <c r="I178" s="33">
        <f>I172+(3*I173)</f>
        <v>7775.5144920154544</v>
      </c>
      <c r="J178" s="33">
        <f>J172+(3*J173)</f>
        <v>12812.352794988215</v>
      </c>
      <c r="K178" s="33"/>
      <c r="L178" s="33">
        <f>L172+(3*L173)</f>
        <v>5692.9289448100917</v>
      </c>
      <c r="M178" s="62">
        <f>M172+(3*M173)</f>
        <v>5.3168113549221712</v>
      </c>
      <c r="N178" s="62">
        <f>N172+(3*N173)</f>
        <v>9.1488537112598607</v>
      </c>
      <c r="O178" s="62">
        <f>O172+(3*O173)</f>
        <v>4.8269932364496846</v>
      </c>
      <c r="P178" s="24"/>
      <c r="Q178" s="62">
        <f>Q172+(3*Q173)</f>
        <v>0.39625537755376139</v>
      </c>
      <c r="S178" s="24"/>
      <c r="T178" s="24"/>
      <c r="U178" s="24"/>
      <c r="V178" s="24"/>
      <c r="W178" s="24"/>
      <c r="X178" s="26"/>
      <c r="Y178" s="27"/>
      <c r="Z178" s="27"/>
      <c r="AA178" s="22" t="s">
        <v>34</v>
      </c>
      <c r="AC178" s="16" t="s">
        <v>30</v>
      </c>
      <c r="AD178" s="62">
        <f>AD172+(3*AD173)</f>
        <v>5.4420109744780563</v>
      </c>
      <c r="AE178" s="62">
        <f t="shared" ref="AE178:AG178" si="132">AE172+(3*AE173)</f>
        <v>7.9654917005722545</v>
      </c>
      <c r="AF178" s="62">
        <f t="shared" si="132"/>
        <v>4.7518597107938447</v>
      </c>
      <c r="AG178" s="62">
        <f t="shared" si="132"/>
        <v>0.37520383551889291</v>
      </c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>
        <f t="shared" ref="BC178:BF178" si="133">BC172+(3*BC173)</f>
        <v>4.6219080691808809</v>
      </c>
      <c r="BD178" s="62">
        <f t="shared" si="133"/>
        <v>7.9313478845779821</v>
      </c>
      <c r="BE178" s="62">
        <f t="shared" si="133"/>
        <v>3.7958979824954864</v>
      </c>
      <c r="BF178" s="62">
        <f t="shared" si="133"/>
        <v>0.37457654673306284</v>
      </c>
      <c r="BG178" s="26"/>
      <c r="BH178" s="29"/>
      <c r="BI178" s="22" t="s">
        <v>34</v>
      </c>
      <c r="BJ178" s="29"/>
      <c r="BK178" s="16" t="s">
        <v>30</v>
      </c>
      <c r="BL178" s="33">
        <f t="shared" ref="BL178:BN178" si="134">BL172+(3*BL173)</f>
        <v>4016.8986581999075</v>
      </c>
      <c r="BM178" s="33">
        <f t="shared" si="134"/>
        <v>3536.9163161725146</v>
      </c>
      <c r="BN178" s="33">
        <f t="shared" si="134"/>
        <v>31305.430193546053</v>
      </c>
      <c r="BO178" s="33"/>
      <c r="BP178" s="32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0"/>
      <c r="CY178" s="30"/>
      <c r="CZ178" s="30"/>
      <c r="DA178" s="30"/>
      <c r="DB178" s="30"/>
      <c r="DC178" s="30"/>
      <c r="DD178" s="30"/>
      <c r="DE178" s="30"/>
      <c r="DF178" s="30"/>
      <c r="DG178" s="30"/>
      <c r="DH178" s="30"/>
      <c r="DI178" s="30"/>
      <c r="DJ178" s="30"/>
      <c r="DK178" s="30"/>
      <c r="DL178" s="30"/>
      <c r="DM178" s="30"/>
      <c r="DN178" s="30"/>
      <c r="DO178" s="30"/>
      <c r="DP178" s="30"/>
      <c r="DQ178" s="30"/>
      <c r="DR178" s="30"/>
      <c r="DS178" s="30"/>
      <c r="DT178" s="30"/>
      <c r="DU178" s="30"/>
      <c r="DV178" s="30"/>
      <c r="DW178" s="30"/>
      <c r="DX178" s="30"/>
      <c r="DY178" s="30"/>
      <c r="DZ178" s="30"/>
      <c r="EA178" s="30"/>
      <c r="EB178" s="30"/>
      <c r="EC178" s="30"/>
    </row>
    <row r="179" spans="1:133" s="23" customFormat="1">
      <c r="A179" s="19"/>
      <c r="B179" s="20"/>
      <c r="C179" s="19"/>
      <c r="D179" s="21"/>
      <c r="F179" s="16" t="s">
        <v>32</v>
      </c>
      <c r="G179" s="19"/>
      <c r="I179" s="33">
        <f>I172-(3*I173)</f>
        <v>1010.5993291227574</v>
      </c>
      <c r="J179" s="33">
        <f>J172-(3*J173)</f>
        <v>3255.7772863125974</v>
      </c>
      <c r="K179" s="33"/>
      <c r="L179" s="33">
        <f>L172-(3*L173)</f>
        <v>1160.3068275476312</v>
      </c>
      <c r="M179" s="62">
        <f>M172-(3*M173)</f>
        <v>0.99190409223229992</v>
      </c>
      <c r="N179" s="62">
        <f>N172-(3*N173)</f>
        <v>2.736300760284867</v>
      </c>
      <c r="O179" s="62">
        <f>O172-(3*O173)</f>
        <v>0.74941326761535665</v>
      </c>
      <c r="P179" s="24"/>
      <c r="Q179" s="62">
        <f>Q172-(3*Q173)</f>
        <v>9.5007200072143305E-3</v>
      </c>
      <c r="R179" s="24"/>
      <c r="S179" s="24"/>
      <c r="T179" s="24"/>
      <c r="U179" s="24"/>
      <c r="V179" s="24"/>
      <c r="W179" s="24"/>
      <c r="X179" s="26"/>
      <c r="AA179" s="21"/>
      <c r="AC179" s="16" t="s">
        <v>32</v>
      </c>
      <c r="AD179" s="62">
        <f>AD172-(3*AD173)</f>
        <v>1.5387733455631523</v>
      </c>
      <c r="AE179" s="62">
        <f t="shared" ref="AE179:AG179" si="135">AE172-(3*AE173)</f>
        <v>4.9757403726669818</v>
      </c>
      <c r="AF179" s="62">
        <f t="shared" si="135"/>
        <v>1.2085880424041764</v>
      </c>
      <c r="AG179" s="62">
        <f t="shared" si="135"/>
        <v>0.21527993044477778</v>
      </c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>
        <f t="shared" ref="BC179:BF179" si="136">BC172-(3*BC173)</f>
        <v>2.1971536527697828</v>
      </c>
      <c r="BD179" s="62">
        <f t="shared" si="136"/>
        <v>5.0564927513299489</v>
      </c>
      <c r="BE179" s="62">
        <f t="shared" si="136"/>
        <v>2.3728809314617858</v>
      </c>
      <c r="BF179" s="62">
        <f t="shared" si="136"/>
        <v>0.2168706649574611</v>
      </c>
      <c r="BH179" s="29"/>
      <c r="BI179" s="21"/>
      <c r="BJ179" s="29"/>
      <c r="BK179" s="16" t="s">
        <v>32</v>
      </c>
      <c r="BL179" s="33">
        <f t="shared" ref="BL179:BN179" si="137">BL172-(3*BL173)</f>
        <v>759.0092008786819</v>
      </c>
      <c r="BM179" s="33">
        <f t="shared" si="137"/>
        <v>971.53625835323123</v>
      </c>
      <c r="BN179" s="33">
        <f t="shared" si="137"/>
        <v>7053.6212969688477</v>
      </c>
      <c r="BO179" s="33"/>
      <c r="BP179" s="32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/>
      <c r="CY179" s="30"/>
      <c r="CZ179" s="30"/>
      <c r="DA179" s="30"/>
      <c r="DB179" s="30"/>
      <c r="DC179" s="30"/>
      <c r="DD179" s="30"/>
      <c r="DE179" s="30"/>
      <c r="DF179" s="30"/>
      <c r="DG179" s="30"/>
      <c r="DH179" s="30"/>
      <c r="DI179" s="30"/>
      <c r="DJ179" s="30"/>
      <c r="DK179" s="30"/>
      <c r="DL179" s="30"/>
      <c r="DM179" s="30"/>
      <c r="DN179" s="30"/>
      <c r="DO179" s="30"/>
      <c r="DP179" s="30"/>
      <c r="DQ179" s="30"/>
      <c r="DR179" s="30"/>
      <c r="DS179" s="30"/>
      <c r="DT179" s="30"/>
      <c r="DU179" s="30"/>
      <c r="DV179" s="30"/>
      <c r="DW179" s="30"/>
      <c r="DX179" s="30"/>
      <c r="DY179" s="30"/>
      <c r="DZ179" s="30"/>
      <c r="EA179" s="30"/>
      <c r="EB179" s="30"/>
    </row>
    <row r="180" spans="1:133" s="23" customFormat="1">
      <c r="A180" s="19"/>
      <c r="B180" s="20"/>
      <c r="C180" s="19"/>
      <c r="E180" s="21"/>
      <c r="F180" s="29"/>
      <c r="G180" s="19"/>
      <c r="I180" s="19"/>
      <c r="J180" s="19"/>
      <c r="L180" s="21"/>
      <c r="M180" s="28"/>
      <c r="N180" s="28"/>
      <c r="O180" s="28"/>
      <c r="P180" s="24"/>
      <c r="Q180" s="28"/>
      <c r="R180" s="24"/>
      <c r="S180" s="24"/>
      <c r="T180" s="24"/>
      <c r="U180" s="25"/>
      <c r="V180" s="25"/>
      <c r="W180" s="24"/>
      <c r="AC180" s="29"/>
      <c r="AD180" s="28"/>
      <c r="AE180" s="28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  <c r="DD180" s="30"/>
      <c r="DE180" s="30"/>
      <c r="DF180" s="30"/>
      <c r="DG180" s="30"/>
      <c r="DH180" s="30"/>
      <c r="DI180" s="30"/>
      <c r="DJ180" s="30"/>
      <c r="DK180" s="30"/>
      <c r="DL180" s="30"/>
      <c r="DM180" s="30"/>
      <c r="DN180" s="30"/>
      <c r="DO180" s="30"/>
      <c r="DP180" s="30"/>
      <c r="DQ180" s="30"/>
      <c r="DR180" s="30"/>
      <c r="DS180" s="30"/>
      <c r="DT180" s="30"/>
      <c r="DU180" s="30"/>
      <c r="DV180" s="30"/>
      <c r="DW180" s="30"/>
      <c r="DX180" s="30"/>
      <c r="DY180" s="30"/>
      <c r="DZ180" s="30"/>
      <c r="EA180" s="30"/>
      <c r="EB180" s="30"/>
    </row>
    <row r="181" spans="1:133" s="8" customFormat="1">
      <c r="A181" s="3"/>
      <c r="B181" s="4"/>
      <c r="C181" s="3"/>
      <c r="D181" s="5"/>
      <c r="E181" s="5"/>
      <c r="F181" s="3"/>
      <c r="G181" s="3"/>
      <c r="H181" s="3"/>
      <c r="I181" s="3"/>
      <c r="J181" s="3"/>
      <c r="K181" s="3"/>
      <c r="L181" s="5"/>
      <c r="M181" s="5"/>
      <c r="N181" s="6"/>
      <c r="O181" s="7"/>
      <c r="P181" s="7"/>
      <c r="R181" s="9"/>
      <c r="S181" s="9"/>
      <c r="T181" s="9"/>
      <c r="U181" s="10"/>
      <c r="V181" s="10"/>
      <c r="Y181" s="17"/>
      <c r="Z181" s="11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</row>
    <row r="182" spans="1:133" s="8" customFormat="1">
      <c r="A182" s="3"/>
      <c r="B182" s="4"/>
      <c r="C182" s="3"/>
      <c r="D182" s="5"/>
      <c r="E182" s="5"/>
      <c r="F182" s="3"/>
      <c r="G182" s="3"/>
      <c r="H182" s="3"/>
      <c r="I182" s="3"/>
      <c r="J182" s="3"/>
      <c r="K182" s="3"/>
      <c r="L182" s="5"/>
      <c r="M182" s="5"/>
      <c r="N182" s="6"/>
      <c r="O182" s="7"/>
      <c r="P182" s="7"/>
      <c r="R182" s="9"/>
      <c r="S182" s="9"/>
      <c r="T182" s="9"/>
      <c r="U182" s="10"/>
      <c r="V182" s="10"/>
      <c r="Y182" s="17"/>
      <c r="Z182" s="11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</row>
    <row r="183" spans="1:133" s="8" customFormat="1">
      <c r="A183" s="3"/>
      <c r="B183" s="4"/>
      <c r="C183" s="3"/>
      <c r="D183" s="5"/>
      <c r="E183" s="5"/>
      <c r="F183" s="3"/>
      <c r="G183" s="3"/>
      <c r="H183" s="3"/>
      <c r="I183" s="3"/>
      <c r="J183" s="3"/>
      <c r="K183" s="3"/>
      <c r="L183" s="5"/>
      <c r="M183" s="5"/>
      <c r="N183" s="6"/>
      <c r="O183" s="7"/>
      <c r="P183" s="7"/>
      <c r="R183" s="9"/>
      <c r="S183" s="9"/>
      <c r="T183" s="9"/>
      <c r="U183" s="10"/>
      <c r="V183" s="10"/>
      <c r="Y183" s="17"/>
      <c r="Z183" s="11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</row>
    <row r="184" spans="1:133" s="8" customFormat="1">
      <c r="A184" s="3"/>
      <c r="B184" s="4"/>
      <c r="C184" s="3"/>
      <c r="D184" s="5"/>
      <c r="E184" s="5"/>
      <c r="F184" s="3"/>
      <c r="G184" s="3"/>
      <c r="H184" s="3"/>
      <c r="I184" s="3"/>
      <c r="J184" s="3"/>
      <c r="K184" s="3"/>
      <c r="L184" s="5"/>
      <c r="M184" s="5"/>
      <c r="N184" s="6"/>
      <c r="O184" s="7"/>
      <c r="P184" s="7"/>
      <c r="R184" s="9"/>
      <c r="S184" s="9"/>
      <c r="T184" s="9"/>
      <c r="U184" s="10"/>
      <c r="V184" s="10"/>
      <c r="Y184" s="17"/>
      <c r="Z184" s="11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</row>
    <row r="185" spans="1:133" s="8" customFormat="1">
      <c r="A185" s="3"/>
      <c r="B185" s="4"/>
      <c r="C185" s="3"/>
      <c r="D185" s="5"/>
      <c r="E185" s="5"/>
      <c r="F185" s="3"/>
      <c r="G185" s="3"/>
      <c r="H185" s="3"/>
      <c r="I185" s="3"/>
      <c r="J185" s="3"/>
      <c r="K185" s="3"/>
      <c r="L185" s="5"/>
      <c r="M185" s="5"/>
      <c r="N185" s="6"/>
      <c r="O185" s="7"/>
      <c r="P185" s="7"/>
      <c r="R185" s="9"/>
      <c r="S185" s="9"/>
      <c r="T185" s="9"/>
      <c r="U185" s="10"/>
      <c r="V185" s="10"/>
      <c r="Y185" s="17"/>
      <c r="Z185" s="11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</row>
    <row r="186" spans="1:133" s="8" customFormat="1">
      <c r="A186" s="3"/>
      <c r="B186" s="4"/>
      <c r="C186" s="3"/>
      <c r="D186" s="5"/>
      <c r="E186" s="5"/>
      <c r="F186" s="3"/>
      <c r="G186" s="3"/>
      <c r="H186" s="3"/>
      <c r="I186" s="3"/>
      <c r="J186" s="3"/>
      <c r="K186" s="3"/>
      <c r="L186" s="5"/>
      <c r="M186" s="5"/>
      <c r="N186" s="6"/>
      <c r="O186" s="7"/>
      <c r="P186" s="7"/>
      <c r="R186" s="9"/>
      <c r="S186" s="9"/>
      <c r="T186" s="9"/>
      <c r="U186" s="10"/>
      <c r="V186" s="10"/>
      <c r="Y186" s="17"/>
      <c r="Z186" s="11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</row>
    <row r="187" spans="1:133" s="8" customFormat="1">
      <c r="A187" s="3"/>
      <c r="B187" s="4"/>
      <c r="C187" s="3"/>
      <c r="D187" s="5"/>
      <c r="E187" s="5"/>
      <c r="F187" s="3"/>
      <c r="G187" s="3"/>
      <c r="H187" s="3"/>
      <c r="I187" s="3"/>
      <c r="J187" s="3"/>
      <c r="K187" s="3"/>
      <c r="L187" s="5"/>
      <c r="M187" s="5"/>
      <c r="N187" s="6"/>
      <c r="O187" s="7"/>
      <c r="P187" s="7"/>
      <c r="R187" s="9"/>
      <c r="S187" s="9"/>
      <c r="T187" s="9"/>
      <c r="U187" s="10"/>
      <c r="V187" s="10"/>
      <c r="Y187" s="17"/>
      <c r="Z187" s="11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</row>
    <row r="188" spans="1:133" s="8" customFormat="1">
      <c r="A188" s="3"/>
      <c r="B188" s="4"/>
      <c r="C188" s="3"/>
      <c r="D188" s="5"/>
      <c r="E188" s="5"/>
      <c r="F188" s="3"/>
      <c r="G188" s="3"/>
      <c r="H188" s="3"/>
      <c r="I188" s="3"/>
      <c r="J188" s="3"/>
      <c r="K188" s="3"/>
      <c r="L188" s="5"/>
      <c r="M188" s="5"/>
      <c r="N188" s="6"/>
      <c r="O188" s="7"/>
      <c r="P188" s="7"/>
      <c r="R188" s="9"/>
      <c r="S188" s="9"/>
      <c r="T188" s="9"/>
      <c r="U188" s="10"/>
      <c r="V188" s="10"/>
      <c r="Y188" s="17"/>
      <c r="Z188" s="11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</row>
    <row r="189" spans="1:133" s="8" customFormat="1">
      <c r="A189" s="3"/>
      <c r="B189" s="4"/>
      <c r="C189" s="3"/>
      <c r="D189" s="5"/>
      <c r="E189" s="5"/>
      <c r="F189" s="3"/>
      <c r="G189" s="3"/>
      <c r="H189" s="3"/>
      <c r="I189" s="3"/>
      <c r="J189" s="3"/>
      <c r="K189" s="3"/>
      <c r="L189" s="5"/>
      <c r="M189" s="5"/>
      <c r="N189" s="6"/>
      <c r="O189" s="7"/>
      <c r="P189" s="7"/>
      <c r="R189" s="9"/>
      <c r="S189" s="9"/>
      <c r="T189" s="9"/>
      <c r="U189" s="10"/>
      <c r="V189" s="10"/>
      <c r="Y189" s="17"/>
      <c r="Z189" s="11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</row>
    <row r="190" spans="1:133" s="8" customFormat="1">
      <c r="A190" s="3"/>
      <c r="B190" s="4"/>
      <c r="C190" s="3"/>
      <c r="D190" s="5"/>
      <c r="E190" s="5"/>
      <c r="F190" s="3"/>
      <c r="G190" s="3"/>
      <c r="H190" s="3"/>
      <c r="I190" s="3"/>
      <c r="J190" s="3"/>
      <c r="K190" s="3"/>
      <c r="L190" s="5"/>
      <c r="M190" s="5"/>
      <c r="N190" s="6"/>
      <c r="O190" s="7"/>
      <c r="P190" s="7"/>
      <c r="R190" s="9"/>
      <c r="S190" s="9"/>
      <c r="T190" s="9"/>
      <c r="U190" s="10"/>
      <c r="V190" s="10"/>
      <c r="Y190" s="11"/>
      <c r="Z190" s="11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</row>
    <row r="191" spans="1:133" s="8" customFormat="1">
      <c r="A191" s="3"/>
      <c r="B191" s="4"/>
      <c r="C191" s="3"/>
      <c r="D191" s="5"/>
      <c r="E191" s="5"/>
      <c r="F191" s="3"/>
      <c r="G191" s="3"/>
      <c r="H191" s="3"/>
      <c r="I191" s="3"/>
      <c r="J191" s="3"/>
      <c r="K191" s="3"/>
      <c r="L191" s="5"/>
      <c r="M191" s="5"/>
      <c r="N191" s="6"/>
      <c r="O191" s="7"/>
      <c r="P191" s="7"/>
      <c r="R191" s="9"/>
      <c r="S191" s="9"/>
      <c r="T191" s="9"/>
      <c r="U191" s="10"/>
      <c r="V191" s="10"/>
      <c r="Y191" s="11"/>
      <c r="Z191" s="11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</row>
    <row r="192" spans="1:133" s="8" customFormat="1">
      <c r="A192" s="3"/>
      <c r="B192" s="4"/>
      <c r="C192" s="3"/>
      <c r="D192" s="5"/>
      <c r="E192" s="5"/>
      <c r="F192" s="3"/>
      <c r="G192" s="3"/>
      <c r="H192" s="3"/>
      <c r="I192" s="3"/>
      <c r="J192" s="3"/>
      <c r="K192" s="3"/>
      <c r="L192" s="5"/>
      <c r="M192" s="5"/>
      <c r="N192" s="6"/>
      <c r="O192" s="7"/>
      <c r="P192" s="7"/>
      <c r="R192" s="9"/>
      <c r="S192" s="9"/>
      <c r="T192" s="9"/>
      <c r="U192" s="10"/>
      <c r="V192" s="10"/>
      <c r="Y192" s="11"/>
      <c r="Z192" s="11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</row>
    <row r="193" spans="1:132" s="8" customFormat="1">
      <c r="A193" s="3"/>
      <c r="B193" s="4"/>
      <c r="C193" s="3"/>
      <c r="D193" s="5"/>
      <c r="E193" s="5"/>
      <c r="F193" s="3"/>
      <c r="G193" s="3"/>
      <c r="H193" s="3"/>
      <c r="I193" s="3"/>
      <c r="J193" s="3"/>
      <c r="K193" s="3"/>
      <c r="L193" s="5"/>
      <c r="M193" s="5"/>
      <c r="N193" s="6"/>
      <c r="O193" s="7"/>
      <c r="P193" s="7"/>
      <c r="R193" s="9"/>
      <c r="S193" s="9"/>
      <c r="T193" s="9"/>
      <c r="U193" s="10"/>
      <c r="V193" s="10"/>
      <c r="Y193" s="11"/>
      <c r="Z193" s="11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</row>
    <row r="194" spans="1:132">
      <c r="AB194" s="15"/>
      <c r="BB194" s="15"/>
    </row>
  </sheetData>
  <printOptions gridLines="1"/>
  <pageMargins left="0.7" right="0.7" top="0.75" bottom="0.75" header="0.3" footer="0.3"/>
  <pageSetup scale="38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1134"/>
  <sheetViews>
    <sheetView workbookViewId="0">
      <selection activeCell="C8" sqref="C8"/>
    </sheetView>
  </sheetViews>
  <sheetFormatPr baseColWidth="10" defaultColWidth="8.6640625" defaultRowHeight="15"/>
  <cols>
    <col min="1" max="2" width="8.6640625" style="38"/>
    <col min="3" max="3" width="36.83203125" style="38" customWidth="1"/>
    <col min="4" max="24" width="8.6640625" style="38"/>
    <col min="25" max="25" width="14.83203125" style="38" customWidth="1"/>
    <col min="26" max="26" width="13.5" style="38" customWidth="1"/>
    <col min="27" max="27" width="8.6640625" style="38"/>
    <col min="28" max="28" width="11.83203125" style="38" bestFit="1" customWidth="1"/>
    <col min="29" max="16384" width="8.6640625" style="38"/>
  </cols>
  <sheetData>
    <row r="1" spans="1:44">
      <c r="AB1" s="38" t="s">
        <v>76</v>
      </c>
    </row>
    <row r="2" spans="1:44">
      <c r="A2" s="38" t="s">
        <v>77</v>
      </c>
    </row>
    <row r="3" spans="1:44">
      <c r="B3" s="56" t="s">
        <v>794</v>
      </c>
    </row>
    <row r="4" spans="1:44">
      <c r="A4" s="56" t="s">
        <v>793</v>
      </c>
    </row>
    <row r="5" spans="1:44">
      <c r="B5" s="38" t="s">
        <v>79</v>
      </c>
    </row>
    <row r="6" spans="1:44">
      <c r="B6" s="38" t="s">
        <v>80</v>
      </c>
    </row>
    <row r="10" spans="1:44" ht="64">
      <c r="D10" s="38" t="s">
        <v>3</v>
      </c>
      <c r="E10" s="38" t="s">
        <v>4</v>
      </c>
      <c r="F10" s="38" t="s">
        <v>5</v>
      </c>
      <c r="G10" s="38" t="s">
        <v>11</v>
      </c>
      <c r="H10" s="38" t="s">
        <v>12</v>
      </c>
      <c r="I10" s="38" t="s">
        <v>13</v>
      </c>
      <c r="J10" s="38" t="s">
        <v>14</v>
      </c>
      <c r="K10" s="38" t="s">
        <v>6</v>
      </c>
      <c r="L10" s="38" t="s">
        <v>15</v>
      </c>
      <c r="M10" s="38" t="s">
        <v>16</v>
      </c>
      <c r="N10" s="38" t="s">
        <v>17</v>
      </c>
      <c r="O10" s="38" t="s">
        <v>18</v>
      </c>
      <c r="P10" s="38" t="s">
        <v>7</v>
      </c>
      <c r="Q10" s="38" t="s">
        <v>19</v>
      </c>
      <c r="AI10" s="1" t="s">
        <v>608</v>
      </c>
      <c r="AJ10" s="1" t="s">
        <v>609</v>
      </c>
      <c r="AK10" s="1" t="s">
        <v>610</v>
      </c>
      <c r="AL10" s="1" t="s">
        <v>67</v>
      </c>
      <c r="AM10" s="1" t="s">
        <v>68</v>
      </c>
      <c r="AN10" s="1" t="s">
        <v>69</v>
      </c>
      <c r="AP10" s="1" t="s">
        <v>611</v>
      </c>
      <c r="AQ10" s="1" t="s">
        <v>612</v>
      </c>
      <c r="AR10" s="1" t="s">
        <v>613</v>
      </c>
    </row>
    <row r="11" spans="1:44">
      <c r="A11" s="38" t="s">
        <v>10</v>
      </c>
      <c r="G11" s="38">
        <v>0.5</v>
      </c>
      <c r="H11" s="38">
        <v>0.5</v>
      </c>
      <c r="I11" s="39">
        <f t="shared" ref="I11:L11" si="0">AVERAGE(I23:I1134)</f>
        <v>3738.4262589928057</v>
      </c>
      <c r="J11" s="39">
        <f t="shared" si="0"/>
        <v>6801.6205035971225</v>
      </c>
      <c r="K11" s="39"/>
      <c r="L11" s="39">
        <f t="shared" si="0"/>
        <v>2678.5053956834531</v>
      </c>
      <c r="M11" s="57">
        <f>AVERAGE(M23:M1134)</f>
        <v>4.6955584532373988</v>
      </c>
      <c r="N11" s="57">
        <f>AVERAGE(N23:N1134)</f>
        <v>8.4400116906474736</v>
      </c>
      <c r="O11" s="57">
        <f>AVERAGE(O23:O1134)</f>
        <v>3.7444487410071945</v>
      </c>
      <c r="P11" s="57"/>
      <c r="Q11" s="57">
        <f>AVERAGE(Q23:Q1134)</f>
        <v>0.36330125899280563</v>
      </c>
      <c r="AI11" s="43">
        <f>M11</f>
        <v>4.6955584532373988</v>
      </c>
      <c r="AJ11" s="43">
        <f>N11</f>
        <v>8.4400116906474736</v>
      </c>
      <c r="AK11" s="43">
        <f>Q11</f>
        <v>0.36330125899280563</v>
      </c>
      <c r="AL11" s="36">
        <f>I11/(G11*AI11)</f>
        <v>1592.3244471231367</v>
      </c>
      <c r="AM11" s="36">
        <f>J11/(H11*AJ11)</f>
        <v>1611.7561806541378</v>
      </c>
      <c r="AN11" s="37">
        <f>L11/(H11*AK11)</f>
        <v>14745.368089883195</v>
      </c>
      <c r="AP11" s="38">
        <f>AI11*0.3/1000</f>
        <v>1.4086675359712196E-3</v>
      </c>
      <c r="AQ11" s="38">
        <f t="shared" ref="AQ11:AR11" si="1">AJ11*0.3/1000</f>
        <v>2.532003507194242E-3</v>
      </c>
      <c r="AR11" s="38">
        <f t="shared" si="1"/>
        <v>1.0899037769784168E-4</v>
      </c>
    </row>
    <row r="12" spans="1:44">
      <c r="A12" s="38" t="s">
        <v>81</v>
      </c>
      <c r="G12" s="38">
        <v>0.5</v>
      </c>
      <c r="H12" s="38">
        <v>0.5</v>
      </c>
      <c r="I12" s="39">
        <f t="shared" ref="I12:L12" si="2">MEDIAN(I23:I1134)</f>
        <v>3401.5</v>
      </c>
      <c r="J12" s="39">
        <f t="shared" si="2"/>
        <v>6424.5</v>
      </c>
      <c r="K12" s="39"/>
      <c r="L12" s="39">
        <f t="shared" si="2"/>
        <v>1728.5</v>
      </c>
      <c r="M12" s="57">
        <f>MEDIAN(M23:M1134)</f>
        <v>4.2554999999999996</v>
      </c>
      <c r="N12" s="57">
        <f>MEDIAN(N23:N1134)</f>
        <v>7.9845000000000006</v>
      </c>
      <c r="O12" s="57">
        <f>MEDIAN(O23:O1134)</f>
        <v>3.5090000000000003</v>
      </c>
      <c r="P12" s="57"/>
      <c r="Q12" s="57">
        <f>MEDIAN(Q23:Q1134)</f>
        <v>0.24099999999999999</v>
      </c>
      <c r="AI12" s="43">
        <f t="shared" ref="AI12:AI16" si="3">M12</f>
        <v>4.2554999999999996</v>
      </c>
      <c r="AJ12" s="43">
        <f t="shared" ref="AJ12:AJ16" si="4">N12</f>
        <v>7.9845000000000006</v>
      </c>
      <c r="AK12" s="43">
        <f t="shared" ref="AK12:AK16" si="5">Q12</f>
        <v>0.24099999999999999</v>
      </c>
      <c r="AL12" s="36">
        <f t="shared" ref="AL12:AM14" si="6">I12/(G12*AI12)</f>
        <v>1598.6370579250383</v>
      </c>
      <c r="AM12" s="36">
        <f t="shared" si="6"/>
        <v>1609.2429081345106</v>
      </c>
      <c r="AN12" s="37">
        <f t="shared" ref="AN12:AN14" si="7">L12/(H12*AK12)</f>
        <v>14344.398340248963</v>
      </c>
      <c r="AP12" s="38">
        <f t="shared" ref="AP12:AP16" si="8">AI12*0.3/1000</f>
        <v>1.2766499999999998E-3</v>
      </c>
      <c r="AQ12" s="38">
        <f t="shared" ref="AQ12:AQ16" si="9">AJ12*0.3/1000</f>
        <v>2.3953500000000001E-3</v>
      </c>
      <c r="AR12" s="38">
        <f t="shared" ref="AR12:AR16" si="10">AK12*0.3/1000</f>
        <v>7.2299999999999996E-5</v>
      </c>
    </row>
    <row r="13" spans="1:44">
      <c r="A13" s="38" t="s">
        <v>26</v>
      </c>
      <c r="G13" s="38">
        <v>0.5</v>
      </c>
      <c r="H13" s="38">
        <v>0.5</v>
      </c>
      <c r="I13" s="39">
        <f>MIN(I23:I1134)</f>
        <v>1501</v>
      </c>
      <c r="J13" s="39">
        <f t="shared" ref="J13:Q13" si="11">MIN(J23:J1134)</f>
        <v>2711</v>
      </c>
      <c r="K13" s="39"/>
      <c r="L13" s="39">
        <f t="shared" si="11"/>
        <v>264</v>
      </c>
      <c r="M13" s="57">
        <f t="shared" si="11"/>
        <v>1.784</v>
      </c>
      <c r="N13" s="57">
        <f t="shared" si="11"/>
        <v>3.2690000000000001</v>
      </c>
      <c r="O13" s="57">
        <f t="shared" si="11"/>
        <v>0.58299999999999996</v>
      </c>
      <c r="P13" s="57"/>
      <c r="Q13" s="57">
        <f t="shared" si="11"/>
        <v>4.5999999999999999E-2</v>
      </c>
      <c r="AI13" s="43">
        <f t="shared" si="3"/>
        <v>1.784</v>
      </c>
      <c r="AJ13" s="43">
        <f t="shared" si="4"/>
        <v>3.2690000000000001</v>
      </c>
      <c r="AK13" s="43">
        <f t="shared" si="5"/>
        <v>4.5999999999999999E-2</v>
      </c>
      <c r="AL13" s="36">
        <f t="shared" si="6"/>
        <v>1682.7354260089685</v>
      </c>
      <c r="AM13" s="36">
        <f t="shared" si="6"/>
        <v>1658.6111960844294</v>
      </c>
      <c r="AN13" s="37">
        <f t="shared" si="7"/>
        <v>11478.260869565218</v>
      </c>
      <c r="AP13" s="38">
        <f t="shared" si="8"/>
        <v>5.352E-4</v>
      </c>
      <c r="AQ13" s="38">
        <f t="shared" si="9"/>
        <v>9.8069999999999993E-4</v>
      </c>
      <c r="AR13" s="38">
        <f t="shared" si="10"/>
        <v>1.38E-5</v>
      </c>
    </row>
    <row r="14" spans="1:44">
      <c r="A14" s="38" t="s">
        <v>28</v>
      </c>
      <c r="G14" s="38">
        <v>0.5</v>
      </c>
      <c r="H14" s="38">
        <v>0.5</v>
      </c>
      <c r="I14" s="39">
        <f>MAX(I23:I1134)</f>
        <v>10917</v>
      </c>
      <c r="J14" s="39">
        <f t="shared" ref="J14:Q14" si="12">MAX(J23:J1134)</f>
        <v>13276</v>
      </c>
      <c r="K14" s="39"/>
      <c r="L14" s="39">
        <f t="shared" si="12"/>
        <v>40036</v>
      </c>
      <c r="M14" s="57">
        <f t="shared" si="12"/>
        <v>14.071</v>
      </c>
      <c r="N14" s="57">
        <f t="shared" si="12"/>
        <v>16.297999999999998</v>
      </c>
      <c r="O14" s="57">
        <f t="shared" si="12"/>
        <v>10.532999999999999</v>
      </c>
      <c r="P14" s="57"/>
      <c r="Q14" s="57">
        <f t="shared" si="12"/>
        <v>4.875</v>
      </c>
      <c r="AI14" s="43">
        <f t="shared" si="3"/>
        <v>14.071</v>
      </c>
      <c r="AJ14" s="43">
        <f t="shared" si="4"/>
        <v>16.297999999999998</v>
      </c>
      <c r="AK14" s="43">
        <f t="shared" si="5"/>
        <v>4.875</v>
      </c>
      <c r="AL14" s="36">
        <f t="shared" si="6"/>
        <v>1551.7020822969228</v>
      </c>
      <c r="AM14" s="36">
        <f t="shared" si="6"/>
        <v>1629.1569517732239</v>
      </c>
      <c r="AN14" s="37">
        <f t="shared" si="7"/>
        <v>16425.025641025641</v>
      </c>
      <c r="AP14" s="38">
        <f t="shared" si="8"/>
        <v>4.221299999999999E-3</v>
      </c>
      <c r="AQ14" s="38">
        <f t="shared" si="9"/>
        <v>4.8893999999999995E-3</v>
      </c>
      <c r="AR14" s="38">
        <f t="shared" si="10"/>
        <v>1.4624999999999998E-3</v>
      </c>
    </row>
    <row r="15" spans="1:44">
      <c r="A15" s="38" t="s">
        <v>82</v>
      </c>
      <c r="G15" s="38">
        <v>0.5</v>
      </c>
      <c r="H15" s="38">
        <v>0.5</v>
      </c>
      <c r="I15" s="39">
        <f t="shared" ref="I15:L15" si="13">_xlfn.PERCENTILE.INC(I23:I1134,0.15)</f>
        <v>2668.6</v>
      </c>
      <c r="J15" s="39">
        <f t="shared" si="13"/>
        <v>5344.95</v>
      </c>
      <c r="K15" s="39"/>
      <c r="L15" s="39">
        <f t="shared" si="13"/>
        <v>1242.55</v>
      </c>
      <c r="M15" s="57">
        <f>_xlfn.PERCENTILE.INC(M23:M1134,0.15)</f>
        <v>3.3022499999999999</v>
      </c>
      <c r="N15" s="57">
        <f>_xlfn.PERCENTILE.INC(N23:N1134,0.15)</f>
        <v>6.6292499999999999</v>
      </c>
      <c r="O15" s="57">
        <f>_xlfn.PERCENTILE.INC(O23:O1134,0.15)</f>
        <v>2.5879500000000002</v>
      </c>
      <c r="P15" s="57"/>
      <c r="Q15" s="57">
        <f>_xlfn.PERCENTILE.INC(Q23:Q1134,0.15)</f>
        <v>0.17665</v>
      </c>
      <c r="AB15" s="41"/>
      <c r="AC15" s="41"/>
      <c r="AD15" s="41"/>
      <c r="AE15" s="41"/>
      <c r="AF15" s="41"/>
      <c r="AG15" s="41"/>
      <c r="AH15" s="41"/>
      <c r="AI15" s="43">
        <f t="shared" si="3"/>
        <v>3.3022499999999999</v>
      </c>
      <c r="AJ15" s="43">
        <f t="shared" si="4"/>
        <v>6.6292499999999999</v>
      </c>
      <c r="AK15" s="43">
        <f t="shared" si="5"/>
        <v>0.17665</v>
      </c>
      <c r="AL15" s="36">
        <f t="shared" ref="AL15:AL16" si="14">I15/(G15*AI15)</f>
        <v>1616.231357407828</v>
      </c>
      <c r="AM15" s="36">
        <f t="shared" ref="AM15:AM16" si="15">J15/(H15*AJ15)</f>
        <v>1612.5353546781309</v>
      </c>
      <c r="AN15" s="37">
        <f t="shared" ref="AN15:AN16" si="16">L15/(H15*AK15)</f>
        <v>14067.930936880837</v>
      </c>
      <c r="AP15" s="38">
        <f t="shared" si="8"/>
        <v>9.9067499999999989E-4</v>
      </c>
      <c r="AQ15" s="38">
        <f t="shared" si="9"/>
        <v>1.9887749999999999E-3</v>
      </c>
      <c r="AR15" s="38">
        <f t="shared" si="10"/>
        <v>5.2995000000000003E-5</v>
      </c>
    </row>
    <row r="16" spans="1:44">
      <c r="A16" s="38" t="s">
        <v>83</v>
      </c>
      <c r="G16" s="38">
        <v>0.5</v>
      </c>
      <c r="H16" s="38">
        <v>0.5</v>
      </c>
      <c r="I16" s="39">
        <f t="shared" ref="I16:L16" si="17">_xlfn.PERCENTILE.INC(I23:I1134,0.85)</f>
        <v>4833.3500000000004</v>
      </c>
      <c r="J16" s="39">
        <f t="shared" si="17"/>
        <v>8183.1500000000005</v>
      </c>
      <c r="K16" s="39"/>
      <c r="L16" s="39">
        <f t="shared" si="17"/>
        <v>3214.55</v>
      </c>
      <c r="M16" s="57">
        <f>_xlfn.PERCENTILE.INC(M23:M1134,0.85)</f>
        <v>6.1213500000000005</v>
      </c>
      <c r="N16" s="57">
        <f>_xlfn.PERCENTILE.INC(N23:N1134,0.85)</f>
        <v>10.1675</v>
      </c>
      <c r="O16" s="57">
        <f>_xlfn.PERCENTILE.INC(O23:O1134,0.85)</f>
        <v>4.8067000000000002</v>
      </c>
      <c r="P16" s="57"/>
      <c r="Q16" s="57">
        <f>_xlfn.PERCENTILE.INC(Q23:Q1134,0.85)</f>
        <v>0.43735000000000002</v>
      </c>
      <c r="AB16" s="41"/>
      <c r="AC16" s="41"/>
      <c r="AD16" s="41"/>
      <c r="AE16" s="41"/>
      <c r="AF16" s="41"/>
      <c r="AG16" s="41"/>
      <c r="AH16" s="41"/>
      <c r="AI16" s="43">
        <f t="shared" si="3"/>
        <v>6.1213500000000005</v>
      </c>
      <c r="AJ16" s="43">
        <f t="shared" si="4"/>
        <v>10.1675</v>
      </c>
      <c r="AK16" s="43">
        <f t="shared" si="5"/>
        <v>0.43735000000000002</v>
      </c>
      <c r="AL16" s="36">
        <f t="shared" si="14"/>
        <v>1579.17779574767</v>
      </c>
      <c r="AM16" s="36">
        <f t="shared" si="15"/>
        <v>1609.6680599950823</v>
      </c>
      <c r="AN16" s="37">
        <f t="shared" si="16"/>
        <v>14700.125757402539</v>
      </c>
      <c r="AP16" s="38">
        <f t="shared" si="8"/>
        <v>1.8364050000000002E-3</v>
      </c>
      <c r="AQ16" s="38">
        <f t="shared" si="9"/>
        <v>3.05025E-3</v>
      </c>
      <c r="AR16" s="38">
        <f t="shared" si="10"/>
        <v>1.3120499999999999E-4</v>
      </c>
    </row>
    <row r="17" spans="1:40">
      <c r="A17" s="38" t="s">
        <v>84</v>
      </c>
      <c r="G17" s="38">
        <v>0.5</v>
      </c>
      <c r="H17" s="38">
        <v>0.5</v>
      </c>
      <c r="I17" s="38">
        <f>COUNT(I23:I1134)</f>
        <v>1112</v>
      </c>
      <c r="J17" s="38">
        <f t="shared" ref="J17:Q17" si="18">COUNT(J23:J1134)</f>
        <v>1112</v>
      </c>
      <c r="L17" s="38">
        <f t="shared" si="18"/>
        <v>1112</v>
      </c>
      <c r="M17" s="38">
        <f t="shared" si="18"/>
        <v>1112</v>
      </c>
      <c r="N17" s="38">
        <f t="shared" si="18"/>
        <v>1112</v>
      </c>
      <c r="O17" s="38">
        <f t="shared" si="18"/>
        <v>1112</v>
      </c>
      <c r="Q17" s="38">
        <f t="shared" si="18"/>
        <v>1112</v>
      </c>
      <c r="AB17" s="41"/>
      <c r="AC17" s="41"/>
      <c r="AD17" s="41"/>
      <c r="AE17" s="41"/>
      <c r="AF17" s="41"/>
      <c r="AG17" s="41"/>
      <c r="AH17" s="41"/>
      <c r="AI17" s="43"/>
      <c r="AJ17" s="43"/>
      <c r="AK17" s="43"/>
      <c r="AL17" s="36"/>
      <c r="AM17" s="36"/>
      <c r="AN17" s="37"/>
    </row>
    <row r="18" spans="1:40">
      <c r="A18" s="38" t="s">
        <v>85</v>
      </c>
      <c r="G18" s="38">
        <v>0.5</v>
      </c>
      <c r="H18" s="38">
        <v>0.5</v>
      </c>
      <c r="I18" s="38">
        <f>COUNTIF(I23:I1134,"&gt; 16000")</f>
        <v>0</v>
      </c>
      <c r="J18" s="38">
        <f>COUNTIF(J23:J1134,"&gt; 16000")</f>
        <v>0</v>
      </c>
      <c r="L18" s="38">
        <f>COUNTIF(L23:L1134,"&gt; 16000")</f>
        <v>13</v>
      </c>
      <c r="M18" s="38">
        <f t="shared" ref="M18:Q18" si="19">COUNTIF(M23:M1134,"&gt; 16000")</f>
        <v>0</v>
      </c>
      <c r="N18" s="38">
        <f t="shared" si="19"/>
        <v>0</v>
      </c>
      <c r="O18" s="38">
        <f t="shared" si="19"/>
        <v>0</v>
      </c>
      <c r="Q18" s="38">
        <f t="shared" si="19"/>
        <v>0</v>
      </c>
      <c r="AB18" s="41"/>
      <c r="AC18" s="41"/>
      <c r="AD18" s="41"/>
      <c r="AE18" s="41"/>
      <c r="AF18" s="41"/>
      <c r="AG18" s="41"/>
      <c r="AH18" s="41"/>
      <c r="AI18" s="43"/>
      <c r="AJ18" s="43"/>
      <c r="AK18" s="43"/>
      <c r="AL18" s="36"/>
      <c r="AM18" s="36"/>
      <c r="AN18" s="37"/>
    </row>
    <row r="19" spans="1:40">
      <c r="A19" s="38" t="s">
        <v>86</v>
      </c>
      <c r="G19" s="38">
        <v>0.5</v>
      </c>
      <c r="H19" s="38">
        <v>0.5</v>
      </c>
      <c r="I19" s="38">
        <f>COUNTIF(I23:I1134,"&lt; 800")</f>
        <v>0</v>
      </c>
      <c r="J19" s="38">
        <f t="shared" ref="J19:Q19" si="20">COUNTIF(J23:J1134,"&lt; 800")</f>
        <v>0</v>
      </c>
      <c r="L19" s="38">
        <f t="shared" si="20"/>
        <v>20</v>
      </c>
      <c r="M19" s="38">
        <f t="shared" si="20"/>
        <v>1112</v>
      </c>
      <c r="N19" s="38">
        <f t="shared" si="20"/>
        <v>1112</v>
      </c>
      <c r="O19" s="38">
        <f t="shared" si="20"/>
        <v>1112</v>
      </c>
      <c r="Q19" s="38">
        <f t="shared" si="20"/>
        <v>1112</v>
      </c>
      <c r="AB19" s="41"/>
      <c r="AC19" s="41"/>
      <c r="AD19" s="41"/>
      <c r="AE19" s="41"/>
      <c r="AF19" s="41"/>
      <c r="AG19" s="41"/>
      <c r="AH19" s="41"/>
      <c r="AI19" s="43"/>
      <c r="AJ19" s="43"/>
      <c r="AK19" s="43"/>
      <c r="AL19" s="36"/>
      <c r="AM19" s="36"/>
      <c r="AN19" s="37"/>
    </row>
    <row r="20" spans="1:40">
      <c r="AB20" s="41"/>
      <c r="AC20" s="41"/>
      <c r="AD20" s="41"/>
      <c r="AE20" s="41"/>
      <c r="AF20" s="41"/>
      <c r="AG20" s="41"/>
      <c r="AH20" s="41"/>
      <c r="AI20" s="41"/>
    </row>
    <row r="22" spans="1:40">
      <c r="A22" s="38" t="s">
        <v>0</v>
      </c>
      <c r="B22" s="38" t="s">
        <v>1</v>
      </c>
      <c r="C22" s="38" t="s">
        <v>2</v>
      </c>
      <c r="D22" s="38" t="s">
        <v>3</v>
      </c>
      <c r="E22" s="38" t="s">
        <v>4</v>
      </c>
      <c r="F22" s="38" t="s">
        <v>5</v>
      </c>
      <c r="G22" s="38" t="s">
        <v>11</v>
      </c>
      <c r="H22" s="38" t="s">
        <v>12</v>
      </c>
      <c r="I22" s="38" t="s">
        <v>13</v>
      </c>
      <c r="J22" s="38" t="s">
        <v>14</v>
      </c>
      <c r="K22" s="38" t="s">
        <v>6</v>
      </c>
      <c r="L22" s="38" t="s">
        <v>15</v>
      </c>
      <c r="M22" s="38" t="s">
        <v>16</v>
      </c>
      <c r="N22" s="38" t="s">
        <v>17</v>
      </c>
      <c r="O22" s="38" t="s">
        <v>18</v>
      </c>
      <c r="P22" s="38" t="s">
        <v>7</v>
      </c>
      <c r="Q22" s="38" t="s">
        <v>19</v>
      </c>
      <c r="R22" s="38" t="s">
        <v>8</v>
      </c>
      <c r="S22" s="38" t="s">
        <v>20</v>
      </c>
      <c r="T22" s="38" t="s">
        <v>21</v>
      </c>
      <c r="U22" s="38" t="s">
        <v>9</v>
      </c>
      <c r="V22" s="38" t="s">
        <v>22</v>
      </c>
      <c r="W22" s="38" t="s">
        <v>23</v>
      </c>
      <c r="X22" s="38" t="s">
        <v>24</v>
      </c>
      <c r="Y22" s="38" t="s">
        <v>62</v>
      </c>
      <c r="Z22" s="38" t="s">
        <v>63</v>
      </c>
    </row>
    <row r="23" spans="1:40">
      <c r="A23" s="38">
        <v>29</v>
      </c>
      <c r="B23" s="38">
        <v>14</v>
      </c>
      <c r="C23" s="38" t="s">
        <v>87</v>
      </c>
      <c r="D23" s="38" t="s">
        <v>25</v>
      </c>
      <c r="E23" s="38" t="s">
        <v>36</v>
      </c>
      <c r="G23" s="38">
        <v>0.5</v>
      </c>
      <c r="H23" s="38">
        <v>0.5</v>
      </c>
      <c r="I23" s="38">
        <v>3473</v>
      </c>
      <c r="J23" s="38">
        <v>6215</v>
      </c>
      <c r="L23" s="38">
        <v>1395</v>
      </c>
      <c r="M23" s="38">
        <v>4.3490000000000002</v>
      </c>
      <c r="N23" s="38">
        <v>7.7220000000000004</v>
      </c>
      <c r="O23" s="38">
        <v>3.3740000000000001</v>
      </c>
      <c r="Q23" s="38">
        <v>0.19700000000000001</v>
      </c>
      <c r="R23" s="38">
        <v>1</v>
      </c>
      <c r="S23" s="38">
        <v>0</v>
      </c>
      <c r="T23" s="38">
        <v>0</v>
      </c>
      <c r="V23" s="38">
        <v>0</v>
      </c>
      <c r="Y23" s="38" t="s">
        <v>88</v>
      </c>
      <c r="Z23" s="42">
        <v>1.3541666666666667E-3</v>
      </c>
    </row>
    <row r="24" spans="1:40">
      <c r="A24" s="38">
        <v>30</v>
      </c>
      <c r="B24" s="38">
        <v>15</v>
      </c>
      <c r="C24" s="38" t="s">
        <v>89</v>
      </c>
      <c r="D24" s="38" t="s">
        <v>25</v>
      </c>
      <c r="E24" s="38" t="s">
        <v>36</v>
      </c>
      <c r="G24" s="38">
        <v>0.5</v>
      </c>
      <c r="H24" s="38">
        <v>0.5</v>
      </c>
      <c r="I24" s="38">
        <v>3105</v>
      </c>
      <c r="J24" s="38">
        <v>5787</v>
      </c>
      <c r="L24" s="38">
        <v>1363</v>
      </c>
      <c r="M24" s="38">
        <v>3.87</v>
      </c>
      <c r="N24" s="38">
        <v>7.1870000000000003</v>
      </c>
      <c r="O24" s="38">
        <v>3.3170000000000002</v>
      </c>
      <c r="Q24" s="38">
        <v>0.193</v>
      </c>
      <c r="R24" s="38">
        <v>1</v>
      </c>
      <c r="S24" s="38">
        <v>0</v>
      </c>
      <c r="T24" s="38">
        <v>0</v>
      </c>
      <c r="V24" s="38">
        <v>0</v>
      </c>
      <c r="Y24" s="38" t="s">
        <v>88</v>
      </c>
      <c r="Z24" s="42">
        <v>1.8553240740740742E-2</v>
      </c>
    </row>
    <row r="25" spans="1:40">
      <c r="A25" s="38">
        <v>31</v>
      </c>
      <c r="B25" s="38">
        <v>15</v>
      </c>
      <c r="C25" s="38" t="s">
        <v>89</v>
      </c>
      <c r="D25" s="38" t="s">
        <v>25</v>
      </c>
      <c r="E25" s="38" t="s">
        <v>36</v>
      </c>
      <c r="G25" s="38">
        <v>0.5</v>
      </c>
      <c r="H25" s="38">
        <v>0.5</v>
      </c>
      <c r="I25" s="38">
        <v>3098</v>
      </c>
      <c r="J25" s="38">
        <v>5863</v>
      </c>
      <c r="L25" s="38">
        <v>1364</v>
      </c>
      <c r="M25" s="38">
        <v>3.8610000000000002</v>
      </c>
      <c r="N25" s="38">
        <v>7.2809999999999997</v>
      </c>
      <c r="O25" s="38">
        <v>3.42</v>
      </c>
      <c r="Q25" s="38">
        <v>0.193</v>
      </c>
      <c r="R25" s="38">
        <v>1</v>
      </c>
      <c r="S25" s="38">
        <v>0</v>
      </c>
      <c r="T25" s="38">
        <v>0</v>
      </c>
      <c r="V25" s="38">
        <v>0</v>
      </c>
      <c r="Y25" s="38" t="s">
        <v>88</v>
      </c>
      <c r="Z25" s="42">
        <v>2.4999999999999998E-2</v>
      </c>
    </row>
    <row r="26" spans="1:40">
      <c r="A26" s="38">
        <v>32</v>
      </c>
      <c r="B26" s="38">
        <v>16</v>
      </c>
      <c r="C26" s="38" t="s">
        <v>90</v>
      </c>
      <c r="D26" s="38" t="s">
        <v>25</v>
      </c>
      <c r="E26" s="38" t="s">
        <v>36</v>
      </c>
      <c r="G26" s="38">
        <v>0.5</v>
      </c>
      <c r="H26" s="38">
        <v>0.5</v>
      </c>
      <c r="I26" s="38">
        <v>3624</v>
      </c>
      <c r="J26" s="38">
        <v>6281</v>
      </c>
      <c r="L26" s="38">
        <v>1747</v>
      </c>
      <c r="M26" s="38">
        <v>4.5449999999999999</v>
      </c>
      <c r="N26" s="38">
        <v>7.806</v>
      </c>
      <c r="O26" s="38">
        <v>3.2610000000000001</v>
      </c>
      <c r="Q26" s="38">
        <v>0.24299999999999999</v>
      </c>
      <c r="R26" s="38">
        <v>1</v>
      </c>
      <c r="S26" s="38">
        <v>0</v>
      </c>
      <c r="T26" s="38">
        <v>0</v>
      </c>
      <c r="V26" s="38">
        <v>0</v>
      </c>
      <c r="Y26" s="38" t="s">
        <v>88</v>
      </c>
      <c r="Z26" s="42">
        <v>4.2326388888888893E-2</v>
      </c>
    </row>
    <row r="27" spans="1:40">
      <c r="A27" s="38">
        <v>33</v>
      </c>
      <c r="B27" s="38">
        <v>16</v>
      </c>
      <c r="C27" s="38" t="s">
        <v>90</v>
      </c>
      <c r="D27" s="38" t="s">
        <v>25</v>
      </c>
      <c r="E27" s="38" t="s">
        <v>36</v>
      </c>
      <c r="G27" s="38">
        <v>0.5</v>
      </c>
      <c r="H27" s="38">
        <v>0.5</v>
      </c>
      <c r="I27" s="38">
        <v>3586</v>
      </c>
      <c r="J27" s="38">
        <v>6267</v>
      </c>
      <c r="L27" s="38">
        <v>1740</v>
      </c>
      <c r="M27" s="38">
        <v>4.4960000000000004</v>
      </c>
      <c r="N27" s="38">
        <v>7.7880000000000003</v>
      </c>
      <c r="O27" s="38">
        <v>3.2930000000000001</v>
      </c>
      <c r="Q27" s="38">
        <v>0.24299999999999999</v>
      </c>
      <c r="R27" s="38">
        <v>1</v>
      </c>
      <c r="S27" s="38">
        <v>0</v>
      </c>
      <c r="T27" s="38">
        <v>0</v>
      </c>
      <c r="V27" s="38">
        <v>0</v>
      </c>
      <c r="Y27" s="38" t="s">
        <v>88</v>
      </c>
      <c r="Z27" s="42">
        <v>4.8784722222222222E-2</v>
      </c>
    </row>
    <row r="28" spans="1:40">
      <c r="A28" s="38">
        <v>36</v>
      </c>
      <c r="B28" s="38">
        <v>18</v>
      </c>
      <c r="C28" s="38" t="s">
        <v>90</v>
      </c>
      <c r="D28" s="38" t="s">
        <v>25</v>
      </c>
      <c r="E28" s="38" t="s">
        <v>36</v>
      </c>
      <c r="G28" s="38">
        <v>0.5</v>
      </c>
      <c r="H28" s="38">
        <v>0.5</v>
      </c>
      <c r="I28" s="38">
        <v>5712</v>
      </c>
      <c r="J28" s="38">
        <v>10212</v>
      </c>
      <c r="L28" s="38">
        <v>2969</v>
      </c>
      <c r="M28" s="38">
        <v>7.2670000000000003</v>
      </c>
      <c r="N28" s="38">
        <v>12.643000000000001</v>
      </c>
      <c r="O28" s="38">
        <v>5.3769999999999998</v>
      </c>
      <c r="Q28" s="38">
        <v>0.40500000000000003</v>
      </c>
      <c r="R28" s="38">
        <v>1</v>
      </c>
      <c r="S28" s="38">
        <v>0</v>
      </c>
      <c r="T28" s="38">
        <v>0</v>
      </c>
      <c r="V28" s="38">
        <v>0</v>
      </c>
      <c r="Y28" s="38" t="s">
        <v>88</v>
      </c>
      <c r="Z28" s="42">
        <v>9.0335648148148151E-2</v>
      </c>
    </row>
    <row r="29" spans="1:40">
      <c r="A29" s="38">
        <v>37</v>
      </c>
      <c r="B29" s="38">
        <v>18</v>
      </c>
      <c r="C29" s="38" t="s">
        <v>90</v>
      </c>
      <c r="D29" s="38" t="s">
        <v>25</v>
      </c>
      <c r="E29" s="38" t="s">
        <v>36</v>
      </c>
      <c r="G29" s="38">
        <v>0.5</v>
      </c>
      <c r="H29" s="38">
        <v>0.5</v>
      </c>
      <c r="I29" s="38">
        <v>5682</v>
      </c>
      <c r="J29" s="38">
        <v>10225</v>
      </c>
      <c r="L29" s="38">
        <v>2990</v>
      </c>
      <c r="M29" s="38">
        <v>7.2270000000000003</v>
      </c>
      <c r="N29" s="38">
        <v>12.659000000000001</v>
      </c>
      <c r="O29" s="38">
        <v>5.431</v>
      </c>
      <c r="Q29" s="38">
        <v>0.40799999999999997</v>
      </c>
      <c r="R29" s="38">
        <v>1</v>
      </c>
      <c r="S29" s="38">
        <v>0</v>
      </c>
      <c r="T29" s="38">
        <v>0</v>
      </c>
      <c r="V29" s="38">
        <v>0</v>
      </c>
      <c r="Y29" s="38" t="s">
        <v>88</v>
      </c>
      <c r="Z29" s="42">
        <v>9.6979166666666672E-2</v>
      </c>
    </row>
    <row r="30" spans="1:40">
      <c r="A30" s="38">
        <v>45</v>
      </c>
      <c r="B30" s="38">
        <v>19</v>
      </c>
      <c r="C30" s="38" t="s">
        <v>91</v>
      </c>
      <c r="D30" s="38" t="s">
        <v>25</v>
      </c>
      <c r="E30" s="38" t="s">
        <v>36</v>
      </c>
      <c r="G30" s="38">
        <v>0.5</v>
      </c>
      <c r="H30" s="38">
        <v>0.5</v>
      </c>
      <c r="I30" s="38">
        <v>4281</v>
      </c>
      <c r="J30" s="38">
        <v>7529</v>
      </c>
      <c r="L30" s="38">
        <v>7389</v>
      </c>
      <c r="M30" s="38">
        <v>5.4009999999999998</v>
      </c>
      <c r="N30" s="38">
        <v>9.36</v>
      </c>
      <c r="O30" s="38">
        <v>3.9590000000000001</v>
      </c>
      <c r="Q30" s="38">
        <v>0.98099999999999998</v>
      </c>
      <c r="R30" s="38">
        <v>1</v>
      </c>
      <c r="S30" s="38">
        <v>0</v>
      </c>
      <c r="T30" s="38">
        <v>0</v>
      </c>
      <c r="V30" s="38">
        <v>0</v>
      </c>
      <c r="Y30" s="38" t="s">
        <v>88</v>
      </c>
      <c r="Z30" s="42">
        <v>0.18872685185185187</v>
      </c>
    </row>
    <row r="31" spans="1:40">
      <c r="A31" s="38">
        <v>46</v>
      </c>
      <c r="B31" s="38">
        <v>19</v>
      </c>
      <c r="C31" s="38" t="s">
        <v>91</v>
      </c>
      <c r="D31" s="38" t="s">
        <v>25</v>
      </c>
      <c r="E31" s="38" t="s">
        <v>36</v>
      </c>
      <c r="G31" s="38">
        <v>0.5</v>
      </c>
      <c r="H31" s="38">
        <v>0.5</v>
      </c>
      <c r="I31" s="38">
        <v>4277</v>
      </c>
      <c r="J31" s="38">
        <v>7485</v>
      </c>
      <c r="L31" s="38">
        <v>7420</v>
      </c>
      <c r="M31" s="38">
        <v>5.3959999999999999</v>
      </c>
      <c r="N31" s="38">
        <v>9.3049999999999997</v>
      </c>
      <c r="O31" s="38">
        <v>3.9089999999999998</v>
      </c>
      <c r="Q31" s="38">
        <v>0.98499999999999999</v>
      </c>
      <c r="R31" s="38">
        <v>1</v>
      </c>
      <c r="S31" s="38">
        <v>0</v>
      </c>
      <c r="T31" s="38">
        <v>0</v>
      </c>
      <c r="V31" s="38">
        <v>0</v>
      </c>
      <c r="Y31" s="38" t="s">
        <v>88</v>
      </c>
      <c r="Z31" s="42">
        <v>0.19519675925925925</v>
      </c>
    </row>
    <row r="32" spans="1:40">
      <c r="A32" s="38">
        <v>47</v>
      </c>
      <c r="B32" s="38">
        <v>20</v>
      </c>
      <c r="C32" s="38" t="s">
        <v>92</v>
      </c>
      <c r="D32" s="38" t="s">
        <v>25</v>
      </c>
      <c r="E32" s="38" t="s">
        <v>36</v>
      </c>
      <c r="G32" s="38">
        <v>0.5</v>
      </c>
      <c r="H32" s="38">
        <v>0.5</v>
      </c>
      <c r="I32" s="38">
        <v>3404</v>
      </c>
      <c r="J32" s="38">
        <v>6235</v>
      </c>
      <c r="L32" s="38">
        <v>1550</v>
      </c>
      <c r="M32" s="38">
        <v>4.2590000000000003</v>
      </c>
      <c r="N32" s="38">
        <v>7.7480000000000002</v>
      </c>
      <c r="O32" s="38">
        <v>3.4889999999999999</v>
      </c>
      <c r="Q32" s="38">
        <v>0.217</v>
      </c>
      <c r="R32" s="38">
        <v>1</v>
      </c>
      <c r="S32" s="38">
        <v>0</v>
      </c>
      <c r="T32" s="38">
        <v>0</v>
      </c>
      <c r="V32" s="38">
        <v>0</v>
      </c>
      <c r="Y32" s="38" t="s">
        <v>88</v>
      </c>
      <c r="Z32" s="42">
        <v>0.21251157407407406</v>
      </c>
    </row>
    <row r="33" spans="1:26">
      <c r="A33" s="38">
        <v>48</v>
      </c>
      <c r="B33" s="38">
        <v>20</v>
      </c>
      <c r="C33" s="38" t="s">
        <v>92</v>
      </c>
      <c r="D33" s="38" t="s">
        <v>25</v>
      </c>
      <c r="E33" s="38" t="s">
        <v>36</v>
      </c>
      <c r="G33" s="38">
        <v>0.5</v>
      </c>
      <c r="H33" s="38">
        <v>0.5</v>
      </c>
      <c r="I33" s="38">
        <v>3373</v>
      </c>
      <c r="J33" s="38">
        <v>6102</v>
      </c>
      <c r="L33" s="38">
        <v>1559</v>
      </c>
      <c r="M33" s="38">
        <v>4.2190000000000003</v>
      </c>
      <c r="N33" s="38">
        <v>7.5810000000000004</v>
      </c>
      <c r="O33" s="38">
        <v>3.3620000000000001</v>
      </c>
      <c r="Q33" s="38">
        <v>0.219</v>
      </c>
      <c r="R33" s="38">
        <v>1</v>
      </c>
      <c r="S33" s="38">
        <v>0</v>
      </c>
      <c r="T33" s="38">
        <v>0</v>
      </c>
      <c r="V33" s="38">
        <v>0</v>
      </c>
      <c r="Y33" s="38" t="s">
        <v>88</v>
      </c>
      <c r="Z33" s="42">
        <v>0.21886574074074075</v>
      </c>
    </row>
    <row r="34" spans="1:26">
      <c r="A34" s="38">
        <v>49</v>
      </c>
      <c r="B34" s="38">
        <v>21</v>
      </c>
      <c r="C34" s="38" t="s">
        <v>93</v>
      </c>
      <c r="D34" s="38" t="s">
        <v>25</v>
      </c>
      <c r="E34" s="38" t="s">
        <v>36</v>
      </c>
      <c r="G34" s="38">
        <v>0.5</v>
      </c>
      <c r="H34" s="38">
        <v>0.5</v>
      </c>
      <c r="I34" s="38">
        <v>2792</v>
      </c>
      <c r="J34" s="38">
        <v>6177</v>
      </c>
      <c r="L34" s="38">
        <v>2228</v>
      </c>
      <c r="M34" s="38">
        <v>3.4630000000000001</v>
      </c>
      <c r="N34" s="38">
        <v>7.6760000000000002</v>
      </c>
      <c r="O34" s="38">
        <v>4.2130000000000001</v>
      </c>
      <c r="Q34" s="38">
        <v>0.307</v>
      </c>
      <c r="R34" s="38">
        <v>1</v>
      </c>
      <c r="S34" s="38">
        <v>0</v>
      </c>
      <c r="T34" s="38">
        <v>0</v>
      </c>
      <c r="V34" s="38">
        <v>0</v>
      </c>
      <c r="Y34" s="38" t="s">
        <v>88</v>
      </c>
      <c r="Z34" s="42">
        <v>0.23604166666666668</v>
      </c>
    </row>
    <row r="35" spans="1:26">
      <c r="A35" s="38">
        <v>50</v>
      </c>
      <c r="B35" s="38">
        <v>21</v>
      </c>
      <c r="C35" s="38" t="s">
        <v>93</v>
      </c>
      <c r="D35" s="38" t="s">
        <v>25</v>
      </c>
      <c r="E35" s="38" t="s">
        <v>36</v>
      </c>
      <c r="G35" s="38">
        <v>0.5</v>
      </c>
      <c r="H35" s="38">
        <v>0.5</v>
      </c>
      <c r="I35" s="38">
        <v>2774</v>
      </c>
      <c r="J35" s="38">
        <v>6215</v>
      </c>
      <c r="L35" s="38">
        <v>2248</v>
      </c>
      <c r="M35" s="38">
        <v>3.4390000000000001</v>
      </c>
      <c r="N35" s="38">
        <v>7.7229999999999999</v>
      </c>
      <c r="O35" s="38">
        <v>4.2850000000000001</v>
      </c>
      <c r="Q35" s="38">
        <v>0.31</v>
      </c>
      <c r="R35" s="38">
        <v>1</v>
      </c>
      <c r="S35" s="38">
        <v>0</v>
      </c>
      <c r="T35" s="38">
        <v>0</v>
      </c>
      <c r="V35" s="38">
        <v>0</v>
      </c>
      <c r="Y35" s="38" t="s">
        <v>88</v>
      </c>
      <c r="Z35" s="42">
        <v>0.24233796296296295</v>
      </c>
    </row>
    <row r="36" spans="1:26">
      <c r="A36" s="38">
        <v>51</v>
      </c>
      <c r="B36" s="38">
        <v>22</v>
      </c>
      <c r="C36" s="38" t="s">
        <v>94</v>
      </c>
      <c r="D36" s="38" t="s">
        <v>25</v>
      </c>
      <c r="E36" s="38" t="s">
        <v>36</v>
      </c>
      <c r="G36" s="38">
        <v>0.5</v>
      </c>
      <c r="H36" s="38">
        <v>0.5</v>
      </c>
      <c r="I36" s="38">
        <v>3554</v>
      </c>
      <c r="J36" s="38">
        <v>6263</v>
      </c>
      <c r="L36" s="38">
        <v>2196</v>
      </c>
      <c r="M36" s="38">
        <v>4.4550000000000001</v>
      </c>
      <c r="N36" s="38">
        <v>7.7830000000000004</v>
      </c>
      <c r="O36" s="38">
        <v>3.3279999999999998</v>
      </c>
      <c r="Q36" s="38">
        <v>0.30299999999999999</v>
      </c>
      <c r="R36" s="38">
        <v>1</v>
      </c>
      <c r="S36" s="38">
        <v>0</v>
      </c>
      <c r="T36" s="38">
        <v>0</v>
      </c>
      <c r="V36" s="38">
        <v>0</v>
      </c>
      <c r="Y36" s="38" t="s">
        <v>88</v>
      </c>
      <c r="Z36" s="42">
        <v>0.2596296296296296</v>
      </c>
    </row>
    <row r="37" spans="1:26">
      <c r="A37" s="38">
        <v>52</v>
      </c>
      <c r="B37" s="38">
        <v>22</v>
      </c>
      <c r="C37" s="38" t="s">
        <v>94</v>
      </c>
      <c r="D37" s="38" t="s">
        <v>25</v>
      </c>
      <c r="E37" s="38" t="s">
        <v>36</v>
      </c>
      <c r="G37" s="38">
        <v>0.5</v>
      </c>
      <c r="H37" s="38">
        <v>0.5</v>
      </c>
      <c r="I37" s="38">
        <v>3610</v>
      </c>
      <c r="J37" s="38">
        <v>6259</v>
      </c>
      <c r="L37" s="38">
        <v>2198</v>
      </c>
      <c r="M37" s="38">
        <v>4.5279999999999996</v>
      </c>
      <c r="N37" s="38">
        <v>7.7779999999999996</v>
      </c>
      <c r="O37" s="38">
        <v>3.25</v>
      </c>
      <c r="Q37" s="38">
        <v>0.30299999999999999</v>
      </c>
      <c r="R37" s="38">
        <v>1</v>
      </c>
      <c r="S37" s="38">
        <v>0</v>
      </c>
      <c r="T37" s="38">
        <v>0</v>
      </c>
      <c r="V37" s="38">
        <v>0</v>
      </c>
      <c r="Y37" s="38" t="s">
        <v>88</v>
      </c>
      <c r="Z37" s="42">
        <v>0.26600694444444445</v>
      </c>
    </row>
    <row r="38" spans="1:26">
      <c r="A38" s="38">
        <v>53</v>
      </c>
      <c r="B38" s="38">
        <v>23</v>
      </c>
      <c r="C38" s="38" t="s">
        <v>95</v>
      </c>
      <c r="D38" s="38" t="s">
        <v>25</v>
      </c>
      <c r="E38" s="38" t="s">
        <v>36</v>
      </c>
      <c r="G38" s="38">
        <v>0.5</v>
      </c>
      <c r="H38" s="38">
        <v>0.5</v>
      </c>
      <c r="I38" s="38">
        <v>2779</v>
      </c>
      <c r="J38" s="38">
        <v>6292</v>
      </c>
      <c r="L38" s="38">
        <v>1905</v>
      </c>
      <c r="M38" s="38">
        <v>3.4460000000000002</v>
      </c>
      <c r="N38" s="38">
        <v>7.819</v>
      </c>
      <c r="O38" s="38">
        <v>4.3730000000000002</v>
      </c>
      <c r="Q38" s="38">
        <v>0.26400000000000001</v>
      </c>
      <c r="R38" s="38">
        <v>1</v>
      </c>
      <c r="S38" s="38">
        <v>0</v>
      </c>
      <c r="T38" s="38">
        <v>0</v>
      </c>
      <c r="V38" s="38">
        <v>0</v>
      </c>
      <c r="Y38" s="38" t="s">
        <v>88</v>
      </c>
      <c r="Z38" s="42">
        <v>0.2832291666666667</v>
      </c>
    </row>
    <row r="39" spans="1:26">
      <c r="A39" s="38">
        <v>54</v>
      </c>
      <c r="B39" s="38">
        <v>23</v>
      </c>
      <c r="C39" s="38" t="s">
        <v>95</v>
      </c>
      <c r="D39" s="38" t="s">
        <v>25</v>
      </c>
      <c r="E39" s="38" t="s">
        <v>36</v>
      </c>
      <c r="G39" s="38">
        <v>0.5</v>
      </c>
      <c r="H39" s="38">
        <v>0.5</v>
      </c>
      <c r="I39" s="38">
        <v>2850</v>
      </c>
      <c r="J39" s="38">
        <v>6237</v>
      </c>
      <c r="L39" s="38">
        <v>1894</v>
      </c>
      <c r="M39" s="38">
        <v>3.5379999999999998</v>
      </c>
      <c r="N39" s="38">
        <v>7.7510000000000003</v>
      </c>
      <c r="O39" s="38">
        <v>4.2119999999999997</v>
      </c>
      <c r="Q39" s="38">
        <v>0.26300000000000001</v>
      </c>
      <c r="R39" s="38">
        <v>1</v>
      </c>
      <c r="S39" s="38">
        <v>0</v>
      </c>
      <c r="T39" s="38">
        <v>0</v>
      </c>
      <c r="V39" s="38">
        <v>0</v>
      </c>
      <c r="Y39" s="38" t="s">
        <v>88</v>
      </c>
      <c r="Z39" s="42">
        <v>0.28961805555555559</v>
      </c>
    </row>
    <row r="40" spans="1:26">
      <c r="A40" s="38">
        <v>55</v>
      </c>
      <c r="B40" s="38">
        <v>24</v>
      </c>
      <c r="C40" s="38" t="s">
        <v>96</v>
      </c>
      <c r="D40" s="38" t="s">
        <v>25</v>
      </c>
      <c r="E40" s="38" t="s">
        <v>36</v>
      </c>
      <c r="G40" s="38">
        <v>0.5</v>
      </c>
      <c r="H40" s="38">
        <v>0.5</v>
      </c>
      <c r="I40" s="38">
        <v>2666</v>
      </c>
      <c r="J40" s="38">
        <v>6265</v>
      </c>
      <c r="L40" s="38">
        <v>1841</v>
      </c>
      <c r="M40" s="38">
        <v>3.2989999999999999</v>
      </c>
      <c r="N40" s="38">
        <v>7.7850000000000001</v>
      </c>
      <c r="O40" s="38">
        <v>4.4870000000000001</v>
      </c>
      <c r="Q40" s="38">
        <v>0.25600000000000001</v>
      </c>
      <c r="R40" s="38">
        <v>1</v>
      </c>
      <c r="S40" s="38">
        <v>0</v>
      </c>
      <c r="T40" s="38">
        <v>0</v>
      </c>
      <c r="V40" s="38">
        <v>0</v>
      </c>
      <c r="Y40" s="38" t="s">
        <v>88</v>
      </c>
      <c r="Z40" s="42">
        <v>0.3067361111111111</v>
      </c>
    </row>
    <row r="41" spans="1:26">
      <c r="A41" s="38">
        <v>56</v>
      </c>
      <c r="B41" s="38">
        <v>24</v>
      </c>
      <c r="C41" s="38" t="s">
        <v>96</v>
      </c>
      <c r="D41" s="38" t="s">
        <v>25</v>
      </c>
      <c r="E41" s="38" t="s">
        <v>36</v>
      </c>
      <c r="G41" s="38">
        <v>0.5</v>
      </c>
      <c r="H41" s="38">
        <v>0.5</v>
      </c>
      <c r="I41" s="38">
        <v>2621</v>
      </c>
      <c r="J41" s="38">
        <v>6324</v>
      </c>
      <c r="L41" s="38">
        <v>1842</v>
      </c>
      <c r="M41" s="38">
        <v>3.24</v>
      </c>
      <c r="N41" s="38">
        <v>7.859</v>
      </c>
      <c r="O41" s="38">
        <v>4.6189999999999998</v>
      </c>
      <c r="Q41" s="38">
        <v>0.25600000000000001</v>
      </c>
      <c r="R41" s="38">
        <v>1</v>
      </c>
      <c r="S41" s="38">
        <v>0</v>
      </c>
      <c r="T41" s="38">
        <v>0</v>
      </c>
      <c r="V41" s="38">
        <v>0</v>
      </c>
      <c r="Y41" s="38" t="s">
        <v>88</v>
      </c>
      <c r="Z41" s="42">
        <v>0.31310185185185185</v>
      </c>
    </row>
    <row r="42" spans="1:26">
      <c r="A42" s="38">
        <v>57</v>
      </c>
      <c r="B42" s="38">
        <v>25</v>
      </c>
      <c r="C42" s="38" t="s">
        <v>97</v>
      </c>
      <c r="D42" s="38" t="s">
        <v>25</v>
      </c>
      <c r="E42" s="38" t="s">
        <v>36</v>
      </c>
      <c r="G42" s="38">
        <v>0.5</v>
      </c>
      <c r="H42" s="38">
        <v>0.5</v>
      </c>
      <c r="I42" s="38">
        <v>2887</v>
      </c>
      <c r="J42" s="38">
        <v>5717</v>
      </c>
      <c r="L42" s="38">
        <v>1377</v>
      </c>
      <c r="M42" s="38">
        <v>3.5859999999999999</v>
      </c>
      <c r="N42" s="38">
        <v>7.0970000000000004</v>
      </c>
      <c r="O42" s="38">
        <v>3.512</v>
      </c>
      <c r="Q42" s="38">
        <v>0.19400000000000001</v>
      </c>
      <c r="R42" s="38">
        <v>1</v>
      </c>
      <c r="S42" s="38">
        <v>0</v>
      </c>
      <c r="T42" s="38">
        <v>0</v>
      </c>
      <c r="V42" s="38">
        <v>0</v>
      </c>
      <c r="Y42" s="38" t="s">
        <v>88</v>
      </c>
      <c r="Z42" s="42">
        <v>0.3303240740740741</v>
      </c>
    </row>
    <row r="43" spans="1:26">
      <c r="A43" s="38">
        <v>58</v>
      </c>
      <c r="B43" s="38">
        <v>25</v>
      </c>
      <c r="C43" s="38" t="s">
        <v>97</v>
      </c>
      <c r="D43" s="38" t="s">
        <v>25</v>
      </c>
      <c r="E43" s="38" t="s">
        <v>36</v>
      </c>
      <c r="G43" s="38">
        <v>0.5</v>
      </c>
      <c r="H43" s="38">
        <v>0.5</v>
      </c>
      <c r="I43" s="38">
        <v>2832</v>
      </c>
      <c r="J43" s="38">
        <v>5712</v>
      </c>
      <c r="L43" s="38">
        <v>1395</v>
      </c>
      <c r="M43" s="38">
        <v>3.5150000000000001</v>
      </c>
      <c r="N43" s="38">
        <v>7.0919999999999996</v>
      </c>
      <c r="O43" s="38">
        <v>3.577</v>
      </c>
      <c r="Q43" s="38">
        <v>0.19700000000000001</v>
      </c>
      <c r="R43" s="38">
        <v>1</v>
      </c>
      <c r="S43" s="38">
        <v>0</v>
      </c>
      <c r="T43" s="38">
        <v>0</v>
      </c>
      <c r="V43" s="38">
        <v>0</v>
      </c>
      <c r="Y43" s="38" t="s">
        <v>88</v>
      </c>
      <c r="Z43" s="42">
        <v>0.33664351851851854</v>
      </c>
    </row>
    <row r="44" spans="1:26">
      <c r="A44" s="38">
        <v>59</v>
      </c>
      <c r="B44" s="38">
        <v>26</v>
      </c>
      <c r="C44" s="38" t="s">
        <v>98</v>
      </c>
      <c r="D44" s="38" t="s">
        <v>25</v>
      </c>
      <c r="E44" s="38" t="s">
        <v>36</v>
      </c>
      <c r="G44" s="38">
        <v>0.5</v>
      </c>
      <c r="H44" s="38">
        <v>0.5</v>
      </c>
      <c r="I44" s="38">
        <v>3115</v>
      </c>
      <c r="J44" s="38">
        <v>5774</v>
      </c>
      <c r="L44" s="38">
        <v>1423</v>
      </c>
      <c r="M44" s="38">
        <v>3.883</v>
      </c>
      <c r="N44" s="38">
        <v>7.1689999999999996</v>
      </c>
      <c r="O44" s="38">
        <v>3.286</v>
      </c>
      <c r="Q44" s="38">
        <v>0.20100000000000001</v>
      </c>
      <c r="R44" s="38">
        <v>1</v>
      </c>
      <c r="S44" s="38">
        <v>0</v>
      </c>
      <c r="T44" s="38">
        <v>0</v>
      </c>
      <c r="V44" s="38">
        <v>0</v>
      </c>
      <c r="Y44" s="38" t="s">
        <v>88</v>
      </c>
      <c r="Z44" s="42">
        <v>0.35393518518518513</v>
      </c>
    </row>
    <row r="45" spans="1:26">
      <c r="A45" s="38">
        <v>60</v>
      </c>
      <c r="B45" s="38">
        <v>26</v>
      </c>
      <c r="C45" s="38" t="s">
        <v>98</v>
      </c>
      <c r="D45" s="38" t="s">
        <v>25</v>
      </c>
      <c r="E45" s="38" t="s">
        <v>36</v>
      </c>
      <c r="G45" s="38">
        <v>0.5</v>
      </c>
      <c r="H45" s="38">
        <v>0.5</v>
      </c>
      <c r="I45" s="38">
        <v>3074</v>
      </c>
      <c r="J45" s="38">
        <v>5746</v>
      </c>
      <c r="L45" s="38">
        <v>1361</v>
      </c>
      <c r="M45" s="38">
        <v>3.8290000000000002</v>
      </c>
      <c r="N45" s="38">
        <v>7.1349999999999998</v>
      </c>
      <c r="O45" s="38">
        <v>3.306</v>
      </c>
      <c r="Q45" s="38">
        <v>0.192</v>
      </c>
      <c r="R45" s="38">
        <v>1</v>
      </c>
      <c r="S45" s="38">
        <v>0</v>
      </c>
      <c r="T45" s="38">
        <v>0</v>
      </c>
      <c r="V45" s="38">
        <v>0</v>
      </c>
      <c r="Y45" s="38" t="s">
        <v>88</v>
      </c>
      <c r="Z45" s="42">
        <v>0.36030092592592594</v>
      </c>
    </row>
    <row r="46" spans="1:26">
      <c r="A46" s="38">
        <v>61</v>
      </c>
      <c r="B46" s="38">
        <v>27</v>
      </c>
      <c r="C46" s="38" t="s">
        <v>99</v>
      </c>
      <c r="D46" s="38" t="s">
        <v>25</v>
      </c>
      <c r="E46" s="38" t="s">
        <v>36</v>
      </c>
      <c r="G46" s="38">
        <v>0.5</v>
      </c>
      <c r="H46" s="38">
        <v>0.5</v>
      </c>
      <c r="I46" s="38">
        <v>2965</v>
      </c>
      <c r="J46" s="38">
        <v>5779</v>
      </c>
      <c r="L46" s="38">
        <v>1463</v>
      </c>
      <c r="M46" s="38">
        <v>3.6880000000000002</v>
      </c>
      <c r="N46" s="38">
        <v>7.1760000000000002</v>
      </c>
      <c r="O46" s="38">
        <v>3.488</v>
      </c>
      <c r="Q46" s="38">
        <v>0.20599999999999999</v>
      </c>
      <c r="R46" s="38">
        <v>1</v>
      </c>
      <c r="S46" s="38">
        <v>0</v>
      </c>
      <c r="T46" s="38">
        <v>0</v>
      </c>
      <c r="V46" s="38">
        <v>0</v>
      </c>
      <c r="Y46" s="38" t="s">
        <v>88</v>
      </c>
      <c r="Z46" s="42">
        <v>0.37740740740740741</v>
      </c>
    </row>
    <row r="47" spans="1:26">
      <c r="A47" s="38">
        <v>62</v>
      </c>
      <c r="B47" s="38">
        <v>27</v>
      </c>
      <c r="C47" s="38" t="s">
        <v>99</v>
      </c>
      <c r="D47" s="38" t="s">
        <v>25</v>
      </c>
      <c r="E47" s="38" t="s">
        <v>36</v>
      </c>
      <c r="G47" s="38">
        <v>0.5</v>
      </c>
      <c r="H47" s="38">
        <v>0.5</v>
      </c>
      <c r="I47" s="38">
        <v>2978</v>
      </c>
      <c r="J47" s="38">
        <v>5833</v>
      </c>
      <c r="L47" s="38">
        <v>1512</v>
      </c>
      <c r="M47" s="38">
        <v>3.7050000000000001</v>
      </c>
      <c r="N47" s="38">
        <v>7.2439999999999998</v>
      </c>
      <c r="O47" s="38">
        <v>3.5390000000000001</v>
      </c>
      <c r="Q47" s="38">
        <v>0.21199999999999999</v>
      </c>
      <c r="R47" s="38">
        <v>1</v>
      </c>
      <c r="S47" s="38">
        <v>0</v>
      </c>
      <c r="T47" s="38">
        <v>0</v>
      </c>
      <c r="V47" s="38">
        <v>0</v>
      </c>
      <c r="Y47" s="38" t="s">
        <v>88</v>
      </c>
      <c r="Z47" s="42">
        <v>0.38376157407407407</v>
      </c>
    </row>
    <row r="48" spans="1:26">
      <c r="A48" s="38">
        <v>63</v>
      </c>
      <c r="B48" s="38">
        <v>28</v>
      </c>
      <c r="C48" s="38" t="s">
        <v>100</v>
      </c>
      <c r="D48" s="38" t="s">
        <v>25</v>
      </c>
      <c r="E48" s="38" t="s">
        <v>36</v>
      </c>
      <c r="G48" s="38">
        <v>0.5</v>
      </c>
      <c r="H48" s="38">
        <v>0.5</v>
      </c>
      <c r="I48" s="38">
        <v>3413</v>
      </c>
      <c r="J48" s="38">
        <v>6083</v>
      </c>
      <c r="L48" s="38">
        <v>1299</v>
      </c>
      <c r="M48" s="38">
        <v>4.2709999999999999</v>
      </c>
      <c r="N48" s="38">
        <v>7.5570000000000004</v>
      </c>
      <c r="O48" s="38">
        <v>3.286</v>
      </c>
      <c r="Q48" s="38">
        <v>0.184</v>
      </c>
      <c r="R48" s="38">
        <v>1</v>
      </c>
      <c r="S48" s="38">
        <v>0</v>
      </c>
      <c r="T48" s="38">
        <v>0</v>
      </c>
      <c r="V48" s="38">
        <v>0</v>
      </c>
      <c r="Y48" s="38" t="s">
        <v>88</v>
      </c>
      <c r="Z48" s="42">
        <v>0.40096064814814819</v>
      </c>
    </row>
    <row r="49" spans="1:26">
      <c r="A49" s="38">
        <v>64</v>
      </c>
      <c r="B49" s="38">
        <v>28</v>
      </c>
      <c r="C49" s="38" t="s">
        <v>100</v>
      </c>
      <c r="D49" s="38" t="s">
        <v>25</v>
      </c>
      <c r="E49" s="38" t="s">
        <v>36</v>
      </c>
      <c r="G49" s="38">
        <v>0.5</v>
      </c>
      <c r="H49" s="38">
        <v>0.5</v>
      </c>
      <c r="I49" s="38">
        <v>3387</v>
      </c>
      <c r="J49" s="38">
        <v>6059</v>
      </c>
      <c r="L49" s="38">
        <v>1303</v>
      </c>
      <c r="M49" s="38">
        <v>4.2370000000000001</v>
      </c>
      <c r="N49" s="38">
        <v>7.5279999999999996</v>
      </c>
      <c r="O49" s="38">
        <v>3.29</v>
      </c>
      <c r="Q49" s="38">
        <v>0.185</v>
      </c>
      <c r="R49" s="38">
        <v>1</v>
      </c>
      <c r="S49" s="38">
        <v>0</v>
      </c>
      <c r="T49" s="38">
        <v>0</v>
      </c>
      <c r="V49" s="38">
        <v>0</v>
      </c>
      <c r="Y49" s="38" t="s">
        <v>88</v>
      </c>
      <c r="Z49" s="42">
        <v>0.40726851851851853</v>
      </c>
    </row>
    <row r="50" spans="1:26">
      <c r="A50" s="38">
        <v>65</v>
      </c>
      <c r="B50" s="38">
        <v>29</v>
      </c>
      <c r="C50" s="38" t="s">
        <v>101</v>
      </c>
      <c r="D50" s="38" t="s">
        <v>25</v>
      </c>
      <c r="E50" s="38" t="s">
        <v>36</v>
      </c>
      <c r="G50" s="38">
        <v>0.5</v>
      </c>
      <c r="H50" s="38">
        <v>0.5</v>
      </c>
      <c r="I50" s="38">
        <v>3069</v>
      </c>
      <c r="J50" s="38">
        <v>5824</v>
      </c>
      <c r="L50" s="38">
        <v>1223</v>
      </c>
      <c r="M50" s="38">
        <v>3.823</v>
      </c>
      <c r="N50" s="38">
        <v>7.2320000000000002</v>
      </c>
      <c r="O50" s="38">
        <v>3.41</v>
      </c>
      <c r="Q50" s="38">
        <v>0.17399999999999999</v>
      </c>
      <c r="R50" s="38">
        <v>1</v>
      </c>
      <c r="S50" s="38">
        <v>0</v>
      </c>
      <c r="T50" s="38">
        <v>0</v>
      </c>
      <c r="V50" s="38">
        <v>0</v>
      </c>
      <c r="Y50" s="38" t="s">
        <v>88</v>
      </c>
      <c r="Z50" s="42">
        <v>0.42450231481481482</v>
      </c>
    </row>
    <row r="51" spans="1:26">
      <c r="A51" s="38">
        <v>66</v>
      </c>
      <c r="B51" s="38">
        <v>29</v>
      </c>
      <c r="C51" s="38" t="s">
        <v>101</v>
      </c>
      <c r="D51" s="38" t="s">
        <v>25</v>
      </c>
      <c r="E51" s="38" t="s">
        <v>36</v>
      </c>
      <c r="G51" s="38">
        <v>0.5</v>
      </c>
      <c r="H51" s="38">
        <v>0.5</v>
      </c>
      <c r="I51" s="38">
        <v>3138</v>
      </c>
      <c r="J51" s="38">
        <v>5747</v>
      </c>
      <c r="L51" s="38">
        <v>1184</v>
      </c>
      <c r="M51" s="38">
        <v>3.9119999999999999</v>
      </c>
      <c r="N51" s="38">
        <v>7.1360000000000001</v>
      </c>
      <c r="O51" s="38">
        <v>3.2229999999999999</v>
      </c>
      <c r="Q51" s="38">
        <v>0.16900000000000001</v>
      </c>
      <c r="R51" s="38">
        <v>1</v>
      </c>
      <c r="S51" s="38">
        <v>0</v>
      </c>
      <c r="T51" s="38">
        <v>0</v>
      </c>
      <c r="V51" s="38">
        <v>0</v>
      </c>
      <c r="Y51" s="38" t="s">
        <v>88</v>
      </c>
      <c r="Z51" s="42">
        <v>0.43083333333333335</v>
      </c>
    </row>
    <row r="52" spans="1:26">
      <c r="A52" s="38">
        <v>67</v>
      </c>
      <c r="B52" s="38">
        <v>30</v>
      </c>
      <c r="C52" s="38" t="s">
        <v>102</v>
      </c>
      <c r="D52" s="38" t="s">
        <v>25</v>
      </c>
      <c r="E52" s="38" t="s">
        <v>36</v>
      </c>
      <c r="G52" s="38">
        <v>0.5</v>
      </c>
      <c r="H52" s="38">
        <v>0.5</v>
      </c>
      <c r="I52" s="38">
        <v>8891</v>
      </c>
      <c r="J52" s="38">
        <v>11797</v>
      </c>
      <c r="L52" s="38">
        <v>1316</v>
      </c>
      <c r="M52" s="38">
        <v>11.419</v>
      </c>
      <c r="N52" s="38">
        <v>14.547000000000001</v>
      </c>
      <c r="O52" s="38">
        <v>3.1280000000000001</v>
      </c>
      <c r="Q52" s="38">
        <v>0.186</v>
      </c>
      <c r="R52" s="38">
        <v>1</v>
      </c>
      <c r="S52" s="38">
        <v>0</v>
      </c>
      <c r="T52" s="38">
        <v>0</v>
      </c>
      <c r="V52" s="38">
        <v>0</v>
      </c>
      <c r="Y52" s="38" t="s">
        <v>88</v>
      </c>
      <c r="Z52" s="42">
        <v>0.44858796296296299</v>
      </c>
    </row>
    <row r="53" spans="1:26">
      <c r="A53" s="38">
        <v>68</v>
      </c>
      <c r="B53" s="38">
        <v>30</v>
      </c>
      <c r="C53" s="38" t="s">
        <v>102</v>
      </c>
      <c r="D53" s="38" t="s">
        <v>25</v>
      </c>
      <c r="E53" s="38" t="s">
        <v>36</v>
      </c>
      <c r="G53" s="38">
        <v>0.5</v>
      </c>
      <c r="H53" s="38">
        <v>0.5</v>
      </c>
      <c r="I53" s="38">
        <v>8853</v>
      </c>
      <c r="J53" s="38">
        <v>11787</v>
      </c>
      <c r="L53" s="38">
        <v>1370</v>
      </c>
      <c r="M53" s="38">
        <v>11.369</v>
      </c>
      <c r="N53" s="38">
        <v>14.535</v>
      </c>
      <c r="O53" s="38">
        <v>3.1659999999999999</v>
      </c>
      <c r="Q53" s="38">
        <v>0.19400000000000001</v>
      </c>
      <c r="R53" s="38">
        <v>1</v>
      </c>
      <c r="S53" s="38">
        <v>0</v>
      </c>
      <c r="T53" s="38">
        <v>0</v>
      </c>
      <c r="V53" s="38">
        <v>0</v>
      </c>
      <c r="Y53" s="38" t="s">
        <v>88</v>
      </c>
      <c r="Z53" s="42">
        <v>0.45524305555555555</v>
      </c>
    </row>
    <row r="54" spans="1:26">
      <c r="A54" s="38">
        <v>10</v>
      </c>
      <c r="B54" s="38">
        <v>5</v>
      </c>
      <c r="C54" s="38" t="s">
        <v>103</v>
      </c>
      <c r="D54" s="38" t="s">
        <v>25</v>
      </c>
      <c r="E54" s="38" t="s">
        <v>36</v>
      </c>
      <c r="G54" s="38">
        <v>0.5</v>
      </c>
      <c r="H54" s="38">
        <v>0.5</v>
      </c>
      <c r="I54" s="38">
        <v>2493</v>
      </c>
      <c r="J54" s="38">
        <v>6377</v>
      </c>
      <c r="L54" s="38">
        <v>1861</v>
      </c>
      <c r="M54" s="38">
        <v>3.0739999999999998</v>
      </c>
      <c r="N54" s="38">
        <v>7.9249999999999998</v>
      </c>
      <c r="O54" s="38">
        <v>4.851</v>
      </c>
      <c r="Q54" s="38">
        <v>0.25900000000000001</v>
      </c>
      <c r="R54" s="38">
        <v>1</v>
      </c>
      <c r="S54" s="38">
        <v>0</v>
      </c>
      <c r="T54" s="38">
        <v>0</v>
      </c>
      <c r="V54" s="38">
        <v>0</v>
      </c>
      <c r="Y54" s="38" t="s">
        <v>104</v>
      </c>
      <c r="Z54" s="42">
        <v>0.61730324074074072</v>
      </c>
    </row>
    <row r="55" spans="1:26">
      <c r="A55" s="38">
        <v>11</v>
      </c>
      <c r="B55" s="38">
        <v>5</v>
      </c>
      <c r="C55" s="38" t="s">
        <v>103</v>
      </c>
      <c r="D55" s="38" t="s">
        <v>25</v>
      </c>
      <c r="E55" s="38" t="s">
        <v>36</v>
      </c>
      <c r="G55" s="38">
        <v>0.5</v>
      </c>
      <c r="H55" s="38">
        <v>0.5</v>
      </c>
      <c r="I55" s="38">
        <v>2573</v>
      </c>
      <c r="J55" s="38">
        <v>6441</v>
      </c>
      <c r="L55" s="38">
        <v>1921</v>
      </c>
      <c r="M55" s="38">
        <v>3.177</v>
      </c>
      <c r="N55" s="38">
        <v>8.0050000000000008</v>
      </c>
      <c r="O55" s="38">
        <v>4.8280000000000003</v>
      </c>
      <c r="Q55" s="38">
        <v>0.26700000000000002</v>
      </c>
      <c r="R55" s="38">
        <v>1</v>
      </c>
      <c r="S55" s="38">
        <v>0</v>
      </c>
      <c r="T55" s="38">
        <v>0</v>
      </c>
      <c r="V55" s="38">
        <v>0</v>
      </c>
      <c r="Y55" s="38" t="s">
        <v>104</v>
      </c>
      <c r="Z55" s="42">
        <v>0.62336805555555552</v>
      </c>
    </row>
    <row r="56" spans="1:26">
      <c r="A56" s="38">
        <v>12</v>
      </c>
      <c r="B56" s="38">
        <v>6</v>
      </c>
      <c r="C56" s="38" t="s">
        <v>105</v>
      </c>
      <c r="D56" s="38" t="s">
        <v>25</v>
      </c>
      <c r="E56" s="38" t="s">
        <v>36</v>
      </c>
      <c r="G56" s="38">
        <v>0.5</v>
      </c>
      <c r="H56" s="38">
        <v>0.5</v>
      </c>
      <c r="I56" s="38">
        <v>2603</v>
      </c>
      <c r="J56" s="38">
        <v>6271</v>
      </c>
      <c r="L56" s="38">
        <v>1864</v>
      </c>
      <c r="M56" s="38">
        <v>3.2160000000000002</v>
      </c>
      <c r="N56" s="38">
        <v>7.7939999999999996</v>
      </c>
      <c r="O56" s="38">
        <v>4.5780000000000003</v>
      </c>
      <c r="Q56" s="38">
        <v>0.25900000000000001</v>
      </c>
      <c r="R56" s="38">
        <v>1</v>
      </c>
      <c r="S56" s="38">
        <v>0</v>
      </c>
      <c r="T56" s="38">
        <v>0</v>
      </c>
      <c r="V56" s="38">
        <v>0</v>
      </c>
      <c r="Y56" s="38" t="s">
        <v>104</v>
      </c>
      <c r="Z56" s="42">
        <v>0.6338773148148148</v>
      </c>
    </row>
    <row r="57" spans="1:26">
      <c r="A57" s="38">
        <v>13</v>
      </c>
      <c r="B57" s="38">
        <v>6</v>
      </c>
      <c r="C57" s="38" t="s">
        <v>105</v>
      </c>
      <c r="D57" s="38" t="s">
        <v>25</v>
      </c>
      <c r="E57" s="38" t="s">
        <v>36</v>
      </c>
      <c r="G57" s="38">
        <v>0.5</v>
      </c>
      <c r="H57" s="38">
        <v>0.5</v>
      </c>
      <c r="I57" s="38">
        <v>2600</v>
      </c>
      <c r="J57" s="38">
        <v>6367</v>
      </c>
      <c r="L57" s="38">
        <v>1833</v>
      </c>
      <c r="M57" s="38">
        <v>3.2120000000000002</v>
      </c>
      <c r="N57" s="38">
        <v>7.9130000000000003</v>
      </c>
      <c r="O57" s="38">
        <v>4.7009999999999996</v>
      </c>
      <c r="Q57" s="38">
        <v>0.255</v>
      </c>
      <c r="R57" s="38">
        <v>1</v>
      </c>
      <c r="S57" s="38">
        <v>0</v>
      </c>
      <c r="T57" s="38">
        <v>0</v>
      </c>
      <c r="V57" s="38">
        <v>0</v>
      </c>
      <c r="Y57" s="38" t="s">
        <v>104</v>
      </c>
      <c r="Z57" s="42">
        <v>0.64</v>
      </c>
    </row>
    <row r="58" spans="1:26">
      <c r="A58" s="38">
        <v>14</v>
      </c>
      <c r="B58" s="38">
        <v>7</v>
      </c>
      <c r="C58" s="38" t="s">
        <v>106</v>
      </c>
      <c r="D58" s="38" t="s">
        <v>25</v>
      </c>
      <c r="E58" s="38" t="s">
        <v>36</v>
      </c>
      <c r="G58" s="38">
        <v>0.5</v>
      </c>
      <c r="H58" s="38">
        <v>0.5</v>
      </c>
      <c r="I58" s="38">
        <v>4474</v>
      </c>
      <c r="J58" s="38">
        <v>8180</v>
      </c>
      <c r="L58" s="38">
        <v>10854</v>
      </c>
      <c r="M58" s="38">
        <v>5.6529999999999996</v>
      </c>
      <c r="N58" s="38">
        <v>10.164</v>
      </c>
      <c r="O58" s="38">
        <v>4.5110000000000001</v>
      </c>
      <c r="Q58" s="38">
        <v>1.4239999999999999</v>
      </c>
      <c r="R58" s="38">
        <v>1</v>
      </c>
      <c r="S58" s="38">
        <v>0</v>
      </c>
      <c r="T58" s="38">
        <v>0</v>
      </c>
      <c r="V58" s="38">
        <v>0</v>
      </c>
      <c r="Y58" s="38" t="s">
        <v>104</v>
      </c>
      <c r="Z58" s="42">
        <v>0.65063657407407405</v>
      </c>
    </row>
    <row r="59" spans="1:26">
      <c r="A59" s="38">
        <v>15</v>
      </c>
      <c r="B59" s="38">
        <v>7</v>
      </c>
      <c r="C59" s="38" t="s">
        <v>106</v>
      </c>
      <c r="D59" s="38" t="s">
        <v>25</v>
      </c>
      <c r="E59" s="38" t="s">
        <v>36</v>
      </c>
      <c r="G59" s="38">
        <v>0.5</v>
      </c>
      <c r="H59" s="38">
        <v>0.5</v>
      </c>
      <c r="I59" s="38">
        <v>4510</v>
      </c>
      <c r="J59" s="38">
        <v>8203</v>
      </c>
      <c r="L59" s="38">
        <v>10937</v>
      </c>
      <c r="M59" s="38">
        <v>5.7</v>
      </c>
      <c r="N59" s="38">
        <v>10.191000000000001</v>
      </c>
      <c r="O59" s="38">
        <v>4.4909999999999997</v>
      </c>
      <c r="Q59" s="38">
        <v>1.4350000000000001</v>
      </c>
      <c r="R59" s="38">
        <v>1</v>
      </c>
      <c r="S59" s="38">
        <v>0</v>
      </c>
      <c r="T59" s="38">
        <v>0</v>
      </c>
      <c r="V59" s="38">
        <v>0</v>
      </c>
      <c r="Y59" s="38" t="s">
        <v>104</v>
      </c>
      <c r="Z59" s="42">
        <v>0.65678240740740745</v>
      </c>
    </row>
    <row r="60" spans="1:26">
      <c r="A60" s="38">
        <v>16</v>
      </c>
      <c r="B60" s="38">
        <v>8</v>
      </c>
      <c r="C60" s="38" t="s">
        <v>107</v>
      </c>
      <c r="D60" s="38" t="s">
        <v>25</v>
      </c>
      <c r="E60" s="38" t="s">
        <v>36</v>
      </c>
      <c r="G60" s="38">
        <v>0.5</v>
      </c>
      <c r="H60" s="38">
        <v>0.5</v>
      </c>
      <c r="I60" s="38">
        <v>2434</v>
      </c>
      <c r="J60" s="38">
        <v>5513</v>
      </c>
      <c r="L60" s="38">
        <v>1895</v>
      </c>
      <c r="M60" s="38">
        <v>2.9969999999999999</v>
      </c>
      <c r="N60" s="38">
        <v>6.8410000000000002</v>
      </c>
      <c r="O60" s="38">
        <v>3.8439999999999999</v>
      </c>
      <c r="Q60" s="38">
        <v>0.26300000000000001</v>
      </c>
      <c r="R60" s="38">
        <v>1</v>
      </c>
      <c r="S60" s="38">
        <v>0</v>
      </c>
      <c r="T60" s="38">
        <v>0</v>
      </c>
      <c r="V60" s="38">
        <v>0</v>
      </c>
      <c r="Y60" s="38" t="s">
        <v>104</v>
      </c>
      <c r="Z60" s="42">
        <v>0.6673958333333333</v>
      </c>
    </row>
    <row r="61" spans="1:26">
      <c r="A61" s="38">
        <v>17</v>
      </c>
      <c r="B61" s="38">
        <v>8</v>
      </c>
      <c r="C61" s="38" t="s">
        <v>107</v>
      </c>
      <c r="D61" s="38" t="s">
        <v>25</v>
      </c>
      <c r="E61" s="38" t="s">
        <v>36</v>
      </c>
      <c r="G61" s="38">
        <v>0.5</v>
      </c>
      <c r="H61" s="38">
        <v>0.5</v>
      </c>
      <c r="I61" s="38">
        <v>2442</v>
      </c>
      <c r="J61" s="38">
        <v>5830</v>
      </c>
      <c r="L61" s="38">
        <v>2022</v>
      </c>
      <c r="M61" s="38">
        <v>3.0070000000000001</v>
      </c>
      <c r="N61" s="38">
        <v>7.24</v>
      </c>
      <c r="O61" s="38">
        <v>4.2329999999999997</v>
      </c>
      <c r="Q61" s="38">
        <v>0.28000000000000003</v>
      </c>
      <c r="R61" s="38">
        <v>1</v>
      </c>
      <c r="S61" s="38">
        <v>0</v>
      </c>
      <c r="T61" s="38">
        <v>0</v>
      </c>
      <c r="V61" s="38">
        <v>0</v>
      </c>
      <c r="Y61" s="38" t="s">
        <v>104</v>
      </c>
      <c r="Z61" s="42">
        <v>0.67344907407407406</v>
      </c>
    </row>
    <row r="62" spans="1:26">
      <c r="A62" s="38">
        <v>18</v>
      </c>
      <c r="B62" s="38">
        <v>9</v>
      </c>
      <c r="C62" s="38" t="s">
        <v>108</v>
      </c>
      <c r="D62" s="38" t="s">
        <v>25</v>
      </c>
      <c r="E62" s="38" t="s">
        <v>36</v>
      </c>
      <c r="G62" s="38">
        <v>0.5</v>
      </c>
      <c r="H62" s="38">
        <v>0.5</v>
      </c>
      <c r="I62" s="38">
        <v>2490</v>
      </c>
      <c r="J62" s="38">
        <v>5473</v>
      </c>
      <c r="L62" s="38">
        <v>1413</v>
      </c>
      <c r="M62" s="38">
        <v>3.069</v>
      </c>
      <c r="N62" s="38">
        <v>6.7910000000000004</v>
      </c>
      <c r="O62" s="38">
        <v>3.7210000000000001</v>
      </c>
      <c r="Q62" s="38">
        <v>0.19900000000000001</v>
      </c>
      <c r="R62" s="38">
        <v>1</v>
      </c>
      <c r="S62" s="38">
        <v>0</v>
      </c>
      <c r="T62" s="38">
        <v>0</v>
      </c>
      <c r="V62" s="38">
        <v>0</v>
      </c>
      <c r="Y62" s="38" t="s">
        <v>104</v>
      </c>
      <c r="Z62" s="42">
        <v>0.68401620370370375</v>
      </c>
    </row>
    <row r="63" spans="1:26">
      <c r="A63" s="38">
        <v>19</v>
      </c>
      <c r="B63" s="38">
        <v>9</v>
      </c>
      <c r="C63" s="38" t="s">
        <v>108</v>
      </c>
      <c r="D63" s="38" t="s">
        <v>25</v>
      </c>
      <c r="E63" s="38" t="s">
        <v>36</v>
      </c>
      <c r="G63" s="38">
        <v>0.5</v>
      </c>
      <c r="H63" s="38">
        <v>0.5</v>
      </c>
      <c r="I63" s="38">
        <v>2501</v>
      </c>
      <c r="J63" s="38">
        <v>5471</v>
      </c>
      <c r="L63" s="38">
        <v>1394</v>
      </c>
      <c r="M63" s="38">
        <v>3.0840000000000001</v>
      </c>
      <c r="N63" s="38">
        <v>6.7889999999999997</v>
      </c>
      <c r="O63" s="38">
        <v>3.7050000000000001</v>
      </c>
      <c r="Q63" s="38">
        <v>0.19700000000000001</v>
      </c>
      <c r="R63" s="38">
        <v>1</v>
      </c>
      <c r="S63" s="38">
        <v>0</v>
      </c>
      <c r="T63" s="38">
        <v>0</v>
      </c>
      <c r="V63" s="38">
        <v>0</v>
      </c>
      <c r="Y63" s="38" t="s">
        <v>104</v>
      </c>
      <c r="Z63" s="42">
        <v>0.69008101851851855</v>
      </c>
    </row>
    <row r="64" spans="1:26">
      <c r="A64" s="38">
        <v>22</v>
      </c>
      <c r="B64" s="38">
        <v>11</v>
      </c>
      <c r="C64" s="38" t="s">
        <v>109</v>
      </c>
      <c r="D64" s="38" t="s">
        <v>25</v>
      </c>
      <c r="E64" s="38" t="s">
        <v>36</v>
      </c>
      <c r="G64" s="38">
        <v>0.5</v>
      </c>
      <c r="H64" s="38">
        <v>0.5</v>
      </c>
      <c r="I64" s="38">
        <v>3168</v>
      </c>
      <c r="J64" s="38">
        <v>5761</v>
      </c>
      <c r="L64" s="38">
        <v>1559</v>
      </c>
      <c r="M64" s="38">
        <v>3.952</v>
      </c>
      <c r="N64" s="38">
        <v>7.1539999999999999</v>
      </c>
      <c r="O64" s="38">
        <v>3.202</v>
      </c>
      <c r="Q64" s="38">
        <v>0.219</v>
      </c>
      <c r="R64" s="38">
        <v>1</v>
      </c>
      <c r="S64" s="38">
        <v>0</v>
      </c>
      <c r="T64" s="38">
        <v>0</v>
      </c>
      <c r="V64" s="38">
        <v>0</v>
      </c>
      <c r="Y64" s="38" t="s">
        <v>104</v>
      </c>
      <c r="Z64" s="42">
        <v>0.71745370370370365</v>
      </c>
    </row>
    <row r="65" spans="1:26">
      <c r="A65" s="38">
        <v>23</v>
      </c>
      <c r="B65" s="38">
        <v>11</v>
      </c>
      <c r="C65" s="38" t="s">
        <v>109</v>
      </c>
      <c r="D65" s="38" t="s">
        <v>25</v>
      </c>
      <c r="E65" s="38" t="s">
        <v>36</v>
      </c>
      <c r="G65" s="38">
        <v>0.5</v>
      </c>
      <c r="H65" s="38">
        <v>0.5</v>
      </c>
      <c r="I65" s="38">
        <v>3164</v>
      </c>
      <c r="J65" s="38">
        <v>6074</v>
      </c>
      <c r="L65" s="38">
        <v>1633</v>
      </c>
      <c r="M65" s="38">
        <v>3.9460000000000002</v>
      </c>
      <c r="N65" s="38">
        <v>7.5469999999999997</v>
      </c>
      <c r="O65" s="38">
        <v>3.601</v>
      </c>
      <c r="Q65" s="38">
        <v>0.22800000000000001</v>
      </c>
      <c r="R65" s="38">
        <v>1</v>
      </c>
      <c r="S65" s="38">
        <v>0</v>
      </c>
      <c r="T65" s="38">
        <v>0</v>
      </c>
      <c r="V65" s="38">
        <v>0</v>
      </c>
      <c r="Y65" s="38" t="s">
        <v>104</v>
      </c>
      <c r="Z65" s="42">
        <v>0.72357638888888898</v>
      </c>
    </row>
    <row r="66" spans="1:26">
      <c r="A66" s="38">
        <v>24</v>
      </c>
      <c r="B66" s="38">
        <v>12</v>
      </c>
      <c r="C66" s="38" t="s">
        <v>110</v>
      </c>
      <c r="D66" s="38" t="s">
        <v>25</v>
      </c>
      <c r="E66" s="38" t="s">
        <v>36</v>
      </c>
      <c r="G66" s="38">
        <v>0.5</v>
      </c>
      <c r="H66" s="38">
        <v>0.5</v>
      </c>
      <c r="I66" s="38">
        <v>3082</v>
      </c>
      <c r="J66" s="38">
        <v>5831</v>
      </c>
      <c r="L66" s="38">
        <v>1434</v>
      </c>
      <c r="M66" s="38">
        <v>3.84</v>
      </c>
      <c r="N66" s="38">
        <v>7.2409999999999997</v>
      </c>
      <c r="O66" s="38">
        <v>3.4009999999999998</v>
      </c>
      <c r="Q66" s="38">
        <v>0.20200000000000001</v>
      </c>
      <c r="R66" s="38">
        <v>1</v>
      </c>
      <c r="S66" s="38">
        <v>0</v>
      </c>
      <c r="T66" s="38">
        <v>0</v>
      </c>
      <c r="V66" s="38">
        <v>0</v>
      </c>
      <c r="Y66" s="38" t="s">
        <v>104</v>
      </c>
      <c r="Z66" s="42">
        <v>0.73416666666666675</v>
      </c>
    </row>
    <row r="67" spans="1:26">
      <c r="A67" s="38">
        <v>25</v>
      </c>
      <c r="B67" s="38">
        <v>12</v>
      </c>
      <c r="C67" s="38" t="s">
        <v>110</v>
      </c>
      <c r="D67" s="38" t="s">
        <v>25</v>
      </c>
      <c r="E67" s="38" t="s">
        <v>36</v>
      </c>
      <c r="G67" s="38">
        <v>0.5</v>
      </c>
      <c r="H67" s="38">
        <v>0.5</v>
      </c>
      <c r="I67" s="38">
        <v>3099</v>
      </c>
      <c r="J67" s="38">
        <v>5891</v>
      </c>
      <c r="L67" s="38">
        <v>1451</v>
      </c>
      <c r="M67" s="38">
        <v>3.8620000000000001</v>
      </c>
      <c r="N67" s="38">
        <v>7.3170000000000002</v>
      </c>
      <c r="O67" s="38">
        <v>3.4540000000000002</v>
      </c>
      <c r="Q67" s="38">
        <v>0.20399999999999999</v>
      </c>
      <c r="R67" s="38">
        <v>1</v>
      </c>
      <c r="S67" s="38">
        <v>0</v>
      </c>
      <c r="T67" s="38">
        <v>0</v>
      </c>
      <c r="V67" s="38">
        <v>0</v>
      </c>
      <c r="Y67" s="38" t="s">
        <v>104</v>
      </c>
      <c r="Z67" s="42">
        <v>0.74028935185185185</v>
      </c>
    </row>
    <row r="68" spans="1:26">
      <c r="A68" s="38">
        <v>26</v>
      </c>
      <c r="B68" s="38">
        <v>13</v>
      </c>
      <c r="C68" s="38" t="s">
        <v>111</v>
      </c>
      <c r="D68" s="38" t="s">
        <v>25</v>
      </c>
      <c r="E68" s="38" t="s">
        <v>36</v>
      </c>
      <c r="G68" s="38">
        <v>0.5</v>
      </c>
      <c r="H68" s="38">
        <v>0.5</v>
      </c>
      <c r="I68" s="38">
        <v>3728</v>
      </c>
      <c r="J68" s="38">
        <v>6312</v>
      </c>
      <c r="L68" s="38">
        <v>1379</v>
      </c>
      <c r="M68" s="38">
        <v>4.681</v>
      </c>
      <c r="N68" s="38">
        <v>7.8449999999999998</v>
      </c>
      <c r="O68" s="38">
        <v>3.1640000000000001</v>
      </c>
      <c r="Q68" s="38">
        <v>0.19500000000000001</v>
      </c>
      <c r="R68" s="38">
        <v>1</v>
      </c>
      <c r="S68" s="38">
        <v>0</v>
      </c>
      <c r="T68" s="38">
        <v>0</v>
      </c>
      <c r="V68" s="38">
        <v>0</v>
      </c>
      <c r="Y68" s="38" t="s">
        <v>104</v>
      </c>
      <c r="Z68" s="42">
        <v>0.75089120370370377</v>
      </c>
    </row>
    <row r="69" spans="1:26">
      <c r="A69" s="38">
        <v>27</v>
      </c>
      <c r="B69" s="38">
        <v>13</v>
      </c>
      <c r="C69" s="38" t="s">
        <v>111</v>
      </c>
      <c r="D69" s="38" t="s">
        <v>25</v>
      </c>
      <c r="E69" s="38" t="s">
        <v>36</v>
      </c>
      <c r="G69" s="38">
        <v>0.5</v>
      </c>
      <c r="H69" s="38">
        <v>0.5</v>
      </c>
      <c r="I69" s="38">
        <v>3772</v>
      </c>
      <c r="J69" s="38">
        <v>6325</v>
      </c>
      <c r="L69" s="38">
        <v>1422</v>
      </c>
      <c r="M69" s="38">
        <v>4.7380000000000004</v>
      </c>
      <c r="N69" s="38">
        <v>7.86</v>
      </c>
      <c r="O69" s="38">
        <v>3.1219999999999999</v>
      </c>
      <c r="Q69" s="38">
        <v>0.2</v>
      </c>
      <c r="R69" s="38">
        <v>1</v>
      </c>
      <c r="S69" s="38">
        <v>0</v>
      </c>
      <c r="T69" s="38">
        <v>0</v>
      </c>
      <c r="V69" s="38">
        <v>0</v>
      </c>
      <c r="Y69" s="38" t="s">
        <v>104</v>
      </c>
      <c r="Z69" s="42">
        <v>0.7569907407407408</v>
      </c>
    </row>
    <row r="70" spans="1:26">
      <c r="A70" s="38">
        <v>28</v>
      </c>
      <c r="B70" s="38">
        <v>14</v>
      </c>
      <c r="C70" s="38" t="s">
        <v>112</v>
      </c>
      <c r="D70" s="38" t="s">
        <v>25</v>
      </c>
      <c r="E70" s="38" t="s">
        <v>36</v>
      </c>
      <c r="G70" s="38">
        <v>0.5</v>
      </c>
      <c r="H70" s="38">
        <v>0.5</v>
      </c>
      <c r="I70" s="38">
        <v>3542</v>
      </c>
      <c r="J70" s="38">
        <v>6411</v>
      </c>
      <c r="L70" s="38">
        <v>4575</v>
      </c>
      <c r="M70" s="38">
        <v>4.4390000000000001</v>
      </c>
      <c r="N70" s="38">
        <v>7.968</v>
      </c>
      <c r="O70" s="38">
        <v>3.53</v>
      </c>
      <c r="Q70" s="38">
        <v>0.61499999999999999</v>
      </c>
      <c r="R70" s="38">
        <v>1</v>
      </c>
      <c r="S70" s="38">
        <v>0</v>
      </c>
      <c r="T70" s="38">
        <v>0</v>
      </c>
      <c r="V70" s="38">
        <v>0</v>
      </c>
      <c r="Y70" s="38" t="s">
        <v>104</v>
      </c>
      <c r="Z70" s="42">
        <v>0.76752314814814815</v>
      </c>
    </row>
    <row r="71" spans="1:26">
      <c r="A71" s="38">
        <v>29</v>
      </c>
      <c r="B71" s="38">
        <v>14</v>
      </c>
      <c r="C71" s="38" t="s">
        <v>112</v>
      </c>
      <c r="D71" s="38" t="s">
        <v>25</v>
      </c>
      <c r="E71" s="38" t="s">
        <v>36</v>
      </c>
      <c r="G71" s="38">
        <v>0.5</v>
      </c>
      <c r="H71" s="38">
        <v>0.5</v>
      </c>
      <c r="I71" s="38">
        <v>3606</v>
      </c>
      <c r="J71" s="38">
        <v>6713</v>
      </c>
      <c r="L71" s="38">
        <v>4887</v>
      </c>
      <c r="M71" s="38">
        <v>4.5220000000000002</v>
      </c>
      <c r="N71" s="38">
        <v>8.3460000000000001</v>
      </c>
      <c r="O71" s="38">
        <v>3.8239999999999998</v>
      </c>
      <c r="Q71" s="38">
        <v>0.65600000000000003</v>
      </c>
      <c r="R71" s="38">
        <v>1</v>
      </c>
      <c r="S71" s="38">
        <v>0</v>
      </c>
      <c r="T71" s="38">
        <v>0</v>
      </c>
      <c r="V71" s="38">
        <v>0</v>
      </c>
      <c r="Y71" s="38" t="s">
        <v>104</v>
      </c>
      <c r="Z71" s="42">
        <v>0.77378472222222217</v>
      </c>
    </row>
    <row r="72" spans="1:26">
      <c r="A72" s="38">
        <v>30</v>
      </c>
      <c r="B72" s="38">
        <v>15</v>
      </c>
      <c r="C72" s="38" t="s">
        <v>113</v>
      </c>
      <c r="D72" s="38" t="s">
        <v>25</v>
      </c>
      <c r="E72" s="38" t="s">
        <v>36</v>
      </c>
      <c r="G72" s="38">
        <v>0.5</v>
      </c>
      <c r="H72" s="38">
        <v>0.5</v>
      </c>
      <c r="I72" s="38">
        <v>3125</v>
      </c>
      <c r="J72" s="38">
        <v>5800</v>
      </c>
      <c r="L72" s="38">
        <v>1348</v>
      </c>
      <c r="M72" s="38">
        <v>3.8959999999999999</v>
      </c>
      <c r="N72" s="38">
        <v>7.202</v>
      </c>
      <c r="O72" s="38">
        <v>3.306</v>
      </c>
      <c r="Q72" s="38">
        <v>0.191</v>
      </c>
      <c r="R72" s="38">
        <v>1</v>
      </c>
      <c r="S72" s="38">
        <v>0</v>
      </c>
      <c r="T72" s="38">
        <v>0</v>
      </c>
      <c r="V72" s="38">
        <v>0</v>
      </c>
      <c r="Y72" s="38" t="s">
        <v>104</v>
      </c>
      <c r="Z72" s="42">
        <v>0.78442129629629631</v>
      </c>
    </row>
    <row r="73" spans="1:26">
      <c r="A73" s="38">
        <v>31</v>
      </c>
      <c r="B73" s="38">
        <v>15</v>
      </c>
      <c r="C73" s="38" t="s">
        <v>113</v>
      </c>
      <c r="D73" s="38" t="s">
        <v>25</v>
      </c>
      <c r="E73" s="38" t="s">
        <v>36</v>
      </c>
      <c r="G73" s="38">
        <v>0.5</v>
      </c>
      <c r="H73" s="38">
        <v>0.5</v>
      </c>
      <c r="I73" s="38">
        <v>3181</v>
      </c>
      <c r="J73" s="38">
        <v>5951</v>
      </c>
      <c r="L73" s="38">
        <v>1404</v>
      </c>
      <c r="M73" s="38">
        <v>3.9689999999999999</v>
      </c>
      <c r="N73" s="38">
        <v>7.391</v>
      </c>
      <c r="O73" s="38">
        <v>3.4220000000000002</v>
      </c>
      <c r="Q73" s="38">
        <v>0.19800000000000001</v>
      </c>
      <c r="R73" s="38">
        <v>1</v>
      </c>
      <c r="S73" s="38">
        <v>0</v>
      </c>
      <c r="T73" s="38">
        <v>0</v>
      </c>
      <c r="V73" s="38">
        <v>0</v>
      </c>
      <c r="Y73" s="38" t="s">
        <v>104</v>
      </c>
      <c r="Z73" s="42">
        <v>0.79049768518518526</v>
      </c>
    </row>
    <row r="74" spans="1:26">
      <c r="A74" s="38">
        <v>32</v>
      </c>
      <c r="B74" s="38">
        <v>16</v>
      </c>
      <c r="C74" s="38" t="s">
        <v>114</v>
      </c>
      <c r="D74" s="38" t="s">
        <v>25</v>
      </c>
      <c r="E74" s="38" t="s">
        <v>36</v>
      </c>
      <c r="G74" s="38">
        <v>0.5</v>
      </c>
      <c r="H74" s="38">
        <v>0.5</v>
      </c>
      <c r="I74" s="38">
        <v>10456</v>
      </c>
      <c r="J74" s="38">
        <v>12976</v>
      </c>
      <c r="L74" s="38">
        <v>1974</v>
      </c>
      <c r="M74" s="38">
        <v>13.468</v>
      </c>
      <c r="N74" s="38">
        <v>15.945</v>
      </c>
      <c r="O74" s="38">
        <v>2.4769999999999999</v>
      </c>
      <c r="Q74" s="38">
        <v>0.27400000000000002</v>
      </c>
      <c r="R74" s="38">
        <v>1</v>
      </c>
      <c r="S74" s="38">
        <v>0</v>
      </c>
      <c r="T74" s="38">
        <v>0</v>
      </c>
      <c r="V74" s="38">
        <v>0</v>
      </c>
      <c r="Y74" s="38" t="s">
        <v>104</v>
      </c>
      <c r="Z74" s="42">
        <v>0.80174768518518524</v>
      </c>
    </row>
    <row r="75" spans="1:26">
      <c r="A75" s="38">
        <v>33</v>
      </c>
      <c r="B75" s="38">
        <v>16</v>
      </c>
      <c r="C75" s="38" t="s">
        <v>114</v>
      </c>
      <c r="D75" s="38" t="s">
        <v>25</v>
      </c>
      <c r="E75" s="38" t="s">
        <v>36</v>
      </c>
      <c r="G75" s="38">
        <v>0.5</v>
      </c>
      <c r="H75" s="38">
        <v>0.5</v>
      </c>
      <c r="I75" s="38">
        <v>10428</v>
      </c>
      <c r="J75" s="38">
        <v>12955</v>
      </c>
      <c r="L75" s="38">
        <v>1963</v>
      </c>
      <c r="M75" s="38">
        <v>13.430999999999999</v>
      </c>
      <c r="N75" s="38">
        <v>15.92</v>
      </c>
      <c r="O75" s="38">
        <v>2.4889999999999999</v>
      </c>
      <c r="Q75" s="38">
        <v>0.27200000000000002</v>
      </c>
      <c r="R75" s="38">
        <v>1</v>
      </c>
      <c r="S75" s="38">
        <v>0</v>
      </c>
      <c r="T75" s="38">
        <v>0</v>
      </c>
      <c r="V75" s="38">
        <v>0</v>
      </c>
      <c r="Y75" s="38" t="s">
        <v>104</v>
      </c>
      <c r="Z75" s="42">
        <v>0.80825231481481474</v>
      </c>
    </row>
    <row r="76" spans="1:26">
      <c r="A76" s="38">
        <v>45</v>
      </c>
      <c r="B76" s="38">
        <v>19</v>
      </c>
      <c r="C76" s="38" t="s">
        <v>115</v>
      </c>
      <c r="D76" s="38" t="s">
        <v>25</v>
      </c>
      <c r="E76" s="38" t="s">
        <v>36</v>
      </c>
      <c r="G76" s="38">
        <v>0.5</v>
      </c>
      <c r="H76" s="38">
        <v>0.5</v>
      </c>
      <c r="I76" s="38">
        <v>2678</v>
      </c>
      <c r="J76" s="38">
        <v>6278</v>
      </c>
      <c r="L76" s="38">
        <v>1607</v>
      </c>
      <c r="M76" s="38">
        <v>3.3140000000000001</v>
      </c>
      <c r="N76" s="38">
        <v>7.8019999999999996</v>
      </c>
      <c r="O76" s="38">
        <v>4.4870000000000001</v>
      </c>
      <c r="Q76" s="38">
        <v>0.22500000000000001</v>
      </c>
      <c r="R76" s="38">
        <v>1</v>
      </c>
      <c r="S76" s="38">
        <v>0</v>
      </c>
      <c r="T76" s="38">
        <v>0</v>
      </c>
      <c r="V76" s="38">
        <v>0</v>
      </c>
      <c r="Y76" s="38" t="s">
        <v>104</v>
      </c>
      <c r="Z76" s="42">
        <v>0.90771990740740749</v>
      </c>
    </row>
    <row r="77" spans="1:26">
      <c r="A77" s="38">
        <v>46</v>
      </c>
      <c r="B77" s="38">
        <v>19</v>
      </c>
      <c r="C77" s="38" t="s">
        <v>115</v>
      </c>
      <c r="D77" s="38" t="s">
        <v>25</v>
      </c>
      <c r="E77" s="38" t="s">
        <v>36</v>
      </c>
      <c r="G77" s="38">
        <v>0.5</v>
      </c>
      <c r="H77" s="38">
        <v>0.5</v>
      </c>
      <c r="I77" s="38">
        <v>2786</v>
      </c>
      <c r="J77" s="38">
        <v>6282</v>
      </c>
      <c r="L77" s="38">
        <v>1537</v>
      </c>
      <c r="M77" s="38">
        <v>3.4540000000000002</v>
      </c>
      <c r="N77" s="38">
        <v>7.806</v>
      </c>
      <c r="O77" s="38">
        <v>4.3520000000000003</v>
      </c>
      <c r="Q77" s="38">
        <v>0.216</v>
      </c>
      <c r="R77" s="38">
        <v>1</v>
      </c>
      <c r="S77" s="38">
        <v>0</v>
      </c>
      <c r="T77" s="38">
        <v>0</v>
      </c>
      <c r="V77" s="38">
        <v>0</v>
      </c>
      <c r="Y77" s="38" t="s">
        <v>104</v>
      </c>
      <c r="Z77" s="42">
        <v>0.91398148148148151</v>
      </c>
    </row>
    <row r="78" spans="1:26">
      <c r="A78" s="38">
        <v>47</v>
      </c>
      <c r="B78" s="38">
        <v>20</v>
      </c>
      <c r="C78" s="38" t="s">
        <v>116</v>
      </c>
      <c r="D78" s="38" t="s">
        <v>25</v>
      </c>
      <c r="E78" s="38" t="s">
        <v>36</v>
      </c>
      <c r="G78" s="38">
        <v>0.5</v>
      </c>
      <c r="H78" s="38">
        <v>0.5</v>
      </c>
      <c r="I78" s="38">
        <v>2431</v>
      </c>
      <c r="J78" s="38">
        <v>6196</v>
      </c>
      <c r="L78" s="38">
        <v>2183</v>
      </c>
      <c r="M78" s="38">
        <v>2.992</v>
      </c>
      <c r="N78" s="38">
        <v>7.6989999999999998</v>
      </c>
      <c r="O78" s="38">
        <v>4.7060000000000004</v>
      </c>
      <c r="Q78" s="38">
        <v>0.30099999999999999</v>
      </c>
      <c r="R78" s="38">
        <v>1</v>
      </c>
      <c r="S78" s="38">
        <v>0</v>
      </c>
      <c r="T78" s="38">
        <v>0</v>
      </c>
      <c r="V78" s="38">
        <v>0</v>
      </c>
      <c r="Y78" s="38" t="s">
        <v>104</v>
      </c>
      <c r="Z78" s="42">
        <v>0.92445601851851855</v>
      </c>
    </row>
    <row r="79" spans="1:26">
      <c r="A79" s="38">
        <v>48</v>
      </c>
      <c r="B79" s="38">
        <v>20</v>
      </c>
      <c r="C79" s="38" t="s">
        <v>116</v>
      </c>
      <c r="D79" s="38" t="s">
        <v>25</v>
      </c>
      <c r="E79" s="38" t="s">
        <v>36</v>
      </c>
      <c r="G79" s="38">
        <v>0.5</v>
      </c>
      <c r="H79" s="38">
        <v>0.5</v>
      </c>
      <c r="I79" s="38">
        <v>2472</v>
      </c>
      <c r="J79" s="38">
        <v>6243</v>
      </c>
      <c r="L79" s="38">
        <v>2251</v>
      </c>
      <c r="M79" s="38">
        <v>3.0459999999999998</v>
      </c>
      <c r="N79" s="38">
        <v>7.758</v>
      </c>
      <c r="O79" s="38">
        <v>4.7119999999999997</v>
      </c>
      <c r="Q79" s="38">
        <v>0.31</v>
      </c>
      <c r="R79" s="38">
        <v>1</v>
      </c>
      <c r="S79" s="38">
        <v>0</v>
      </c>
      <c r="T79" s="38">
        <v>0</v>
      </c>
      <c r="V79" s="38">
        <v>0</v>
      </c>
      <c r="Y79" s="38" t="s">
        <v>104</v>
      </c>
      <c r="Z79" s="42">
        <v>0.93064814814814811</v>
      </c>
    </row>
    <row r="80" spans="1:26">
      <c r="A80" s="38">
        <v>49</v>
      </c>
      <c r="B80" s="38">
        <v>21</v>
      </c>
      <c r="C80" s="38" t="s">
        <v>117</v>
      </c>
      <c r="D80" s="38" t="s">
        <v>25</v>
      </c>
      <c r="E80" s="38" t="s">
        <v>36</v>
      </c>
      <c r="G80" s="38">
        <v>0.5</v>
      </c>
      <c r="H80" s="38">
        <v>0.5</v>
      </c>
      <c r="I80" s="38">
        <v>2486</v>
      </c>
      <c r="J80" s="38">
        <v>5761</v>
      </c>
      <c r="L80" s="38">
        <v>2086</v>
      </c>
      <c r="M80" s="38">
        <v>3.0640000000000001</v>
      </c>
      <c r="N80" s="38">
        <v>7.1529999999999996</v>
      </c>
      <c r="O80" s="38">
        <v>4.0890000000000004</v>
      </c>
      <c r="Q80" s="38">
        <v>0.28799999999999998</v>
      </c>
      <c r="R80" s="38">
        <v>1</v>
      </c>
      <c r="S80" s="38">
        <v>0</v>
      </c>
      <c r="T80" s="38">
        <v>0</v>
      </c>
      <c r="V80" s="38">
        <v>0</v>
      </c>
      <c r="Y80" s="38" t="s">
        <v>104</v>
      </c>
      <c r="Z80" s="42">
        <v>0.94134259259259256</v>
      </c>
    </row>
    <row r="81" spans="1:26">
      <c r="A81" s="38">
        <v>50</v>
      </c>
      <c r="B81" s="38">
        <v>21</v>
      </c>
      <c r="C81" s="38" t="s">
        <v>117</v>
      </c>
      <c r="D81" s="38" t="s">
        <v>25</v>
      </c>
      <c r="E81" s="38" t="s">
        <v>36</v>
      </c>
      <c r="G81" s="38">
        <v>0.5</v>
      </c>
      <c r="H81" s="38">
        <v>0.5</v>
      </c>
      <c r="I81" s="38">
        <v>2426</v>
      </c>
      <c r="J81" s="38">
        <v>5615</v>
      </c>
      <c r="L81" s="38">
        <v>2006</v>
      </c>
      <c r="M81" s="38">
        <v>2.9860000000000002</v>
      </c>
      <c r="N81" s="38">
        <v>6.97</v>
      </c>
      <c r="O81" s="38">
        <v>3.984</v>
      </c>
      <c r="Q81" s="38">
        <v>0.27800000000000002</v>
      </c>
      <c r="R81" s="38">
        <v>1</v>
      </c>
      <c r="S81" s="38">
        <v>0</v>
      </c>
      <c r="T81" s="38">
        <v>0</v>
      </c>
      <c r="V81" s="38">
        <v>0</v>
      </c>
      <c r="Y81" s="38" t="s">
        <v>104</v>
      </c>
      <c r="Z81" s="42">
        <v>0.94754629629629628</v>
      </c>
    </row>
    <row r="82" spans="1:26">
      <c r="A82" s="38">
        <v>51</v>
      </c>
      <c r="B82" s="38">
        <v>22</v>
      </c>
      <c r="C82" s="38" t="s">
        <v>118</v>
      </c>
      <c r="D82" s="38" t="s">
        <v>25</v>
      </c>
      <c r="E82" s="38" t="s">
        <v>36</v>
      </c>
      <c r="G82" s="38">
        <v>0.5</v>
      </c>
      <c r="H82" s="38">
        <v>0.5</v>
      </c>
      <c r="I82" s="38">
        <v>2369</v>
      </c>
      <c r="J82" s="38">
        <v>5487</v>
      </c>
      <c r="L82" s="38">
        <v>1543</v>
      </c>
      <c r="M82" s="38">
        <v>2.9119999999999999</v>
      </c>
      <c r="N82" s="38">
        <v>6.8079999999999998</v>
      </c>
      <c r="O82" s="38">
        <v>3.8959999999999999</v>
      </c>
      <c r="Q82" s="38">
        <v>0.217</v>
      </c>
      <c r="R82" s="38">
        <v>1</v>
      </c>
      <c r="S82" s="38">
        <v>0</v>
      </c>
      <c r="T82" s="38">
        <v>0</v>
      </c>
      <c r="V82" s="38">
        <v>0</v>
      </c>
      <c r="Y82" s="38" t="s">
        <v>104</v>
      </c>
      <c r="Z82" s="42">
        <v>0.95818287037037031</v>
      </c>
    </row>
    <row r="83" spans="1:26">
      <c r="A83" s="38">
        <v>52</v>
      </c>
      <c r="B83" s="38">
        <v>22</v>
      </c>
      <c r="C83" s="38" t="s">
        <v>118</v>
      </c>
      <c r="D83" s="38" t="s">
        <v>25</v>
      </c>
      <c r="E83" s="38" t="s">
        <v>36</v>
      </c>
      <c r="G83" s="38">
        <v>0.5</v>
      </c>
      <c r="H83" s="38">
        <v>0.5</v>
      </c>
      <c r="I83" s="38">
        <v>2389</v>
      </c>
      <c r="J83" s="38">
        <v>5502</v>
      </c>
      <c r="L83" s="38">
        <v>1564</v>
      </c>
      <c r="M83" s="38">
        <v>2.9380000000000002</v>
      </c>
      <c r="N83" s="38">
        <v>6.827</v>
      </c>
      <c r="O83" s="38">
        <v>3.8889999999999998</v>
      </c>
      <c r="Q83" s="38">
        <v>0.219</v>
      </c>
      <c r="R83" s="38">
        <v>1</v>
      </c>
      <c r="S83" s="38">
        <v>0</v>
      </c>
      <c r="T83" s="38">
        <v>0</v>
      </c>
      <c r="V83" s="38">
        <v>0</v>
      </c>
      <c r="Y83" s="38" t="s">
        <v>104</v>
      </c>
      <c r="Z83" s="42">
        <v>0.96422453703703714</v>
      </c>
    </row>
    <row r="84" spans="1:26">
      <c r="A84" s="38">
        <v>53</v>
      </c>
      <c r="B84" s="38">
        <v>23</v>
      </c>
      <c r="C84" s="38" t="s">
        <v>119</v>
      </c>
      <c r="D84" s="38" t="s">
        <v>25</v>
      </c>
      <c r="E84" s="38" t="s">
        <v>36</v>
      </c>
      <c r="G84" s="38">
        <v>0.5</v>
      </c>
      <c r="H84" s="38">
        <v>0.5</v>
      </c>
      <c r="I84" s="38">
        <v>3974</v>
      </c>
      <c r="J84" s="38">
        <v>6549</v>
      </c>
      <c r="L84" s="38">
        <v>1498</v>
      </c>
      <c r="M84" s="38">
        <v>5.0019999999999998</v>
      </c>
      <c r="N84" s="38">
        <v>8.14</v>
      </c>
      <c r="O84" s="38">
        <v>3.1379999999999999</v>
      </c>
      <c r="Q84" s="38">
        <v>0.21</v>
      </c>
      <c r="R84" s="38">
        <v>1</v>
      </c>
      <c r="S84" s="38">
        <v>0</v>
      </c>
      <c r="T84" s="38">
        <v>0</v>
      </c>
      <c r="V84" s="38">
        <v>0</v>
      </c>
      <c r="Y84" s="38" t="s">
        <v>104</v>
      </c>
      <c r="Z84" s="42">
        <v>0.97494212962962967</v>
      </c>
    </row>
    <row r="85" spans="1:26">
      <c r="A85" s="38">
        <v>54</v>
      </c>
      <c r="B85" s="38">
        <v>23</v>
      </c>
      <c r="C85" s="38" t="s">
        <v>119</v>
      </c>
      <c r="D85" s="38" t="s">
        <v>25</v>
      </c>
      <c r="E85" s="38" t="s">
        <v>36</v>
      </c>
      <c r="G85" s="38">
        <v>0.5</v>
      </c>
      <c r="H85" s="38">
        <v>0.5</v>
      </c>
      <c r="I85" s="38">
        <v>3924</v>
      </c>
      <c r="J85" s="38">
        <v>6562</v>
      </c>
      <c r="L85" s="38">
        <v>1544</v>
      </c>
      <c r="M85" s="38">
        <v>4.9359999999999999</v>
      </c>
      <c r="N85" s="38">
        <v>8.157</v>
      </c>
      <c r="O85" s="38">
        <v>3.2210000000000001</v>
      </c>
      <c r="Q85" s="38">
        <v>0.217</v>
      </c>
      <c r="R85" s="38">
        <v>1</v>
      </c>
      <c r="S85" s="38">
        <v>0</v>
      </c>
      <c r="T85" s="38">
        <v>0</v>
      </c>
      <c r="V85" s="38">
        <v>0</v>
      </c>
      <c r="Y85" s="38" t="s">
        <v>104</v>
      </c>
      <c r="Z85" s="42">
        <v>0.98108796296296286</v>
      </c>
    </row>
    <row r="86" spans="1:26">
      <c r="A86" s="38">
        <v>55</v>
      </c>
      <c r="B86" s="38">
        <v>24</v>
      </c>
      <c r="C86" s="38" t="s">
        <v>120</v>
      </c>
      <c r="D86" s="38" t="s">
        <v>25</v>
      </c>
      <c r="E86" s="38" t="s">
        <v>36</v>
      </c>
      <c r="G86" s="38">
        <v>0.5</v>
      </c>
      <c r="H86" s="38">
        <v>0.5</v>
      </c>
      <c r="I86" s="38">
        <v>2684</v>
      </c>
      <c r="J86" s="38">
        <v>5566</v>
      </c>
      <c r="L86" s="38">
        <v>1756</v>
      </c>
      <c r="M86" s="38">
        <v>3.3220000000000001</v>
      </c>
      <c r="N86" s="38">
        <v>6.907</v>
      </c>
      <c r="O86" s="38">
        <v>3.5859999999999999</v>
      </c>
      <c r="Q86" s="38">
        <v>0.245</v>
      </c>
      <c r="R86" s="38">
        <v>1</v>
      </c>
      <c r="S86" s="38">
        <v>0</v>
      </c>
      <c r="T86" s="38">
        <v>0</v>
      </c>
      <c r="V86" s="38">
        <v>0</v>
      </c>
      <c r="Y86" s="38" t="s">
        <v>104</v>
      </c>
      <c r="Z86" s="42">
        <v>0.99164351851851851</v>
      </c>
    </row>
    <row r="87" spans="1:26">
      <c r="A87" s="38">
        <v>56</v>
      </c>
      <c r="B87" s="38">
        <v>24</v>
      </c>
      <c r="C87" s="38" t="s">
        <v>120</v>
      </c>
      <c r="D87" s="38" t="s">
        <v>25</v>
      </c>
      <c r="E87" s="38" t="s">
        <v>36</v>
      </c>
      <c r="G87" s="38">
        <v>0.5</v>
      </c>
      <c r="H87" s="38">
        <v>0.5</v>
      </c>
      <c r="I87" s="38">
        <v>2706</v>
      </c>
      <c r="J87" s="38">
        <v>5235</v>
      </c>
      <c r="L87" s="38">
        <v>1669</v>
      </c>
      <c r="M87" s="38">
        <v>3.35</v>
      </c>
      <c r="N87" s="38">
        <v>6.4909999999999997</v>
      </c>
      <c r="O87" s="38">
        <v>3.14</v>
      </c>
      <c r="Q87" s="38">
        <v>0.23300000000000001</v>
      </c>
      <c r="R87" s="38">
        <v>1</v>
      </c>
      <c r="S87" s="38">
        <v>0</v>
      </c>
      <c r="T87" s="38">
        <v>0</v>
      </c>
      <c r="V87" s="38">
        <v>0</v>
      </c>
      <c r="Y87" s="38" t="s">
        <v>104</v>
      </c>
      <c r="Z87" s="42">
        <v>0.99774305555555554</v>
      </c>
    </row>
    <row r="88" spans="1:26">
      <c r="A88" s="38">
        <v>10</v>
      </c>
      <c r="B88" s="38">
        <v>5</v>
      </c>
      <c r="C88" s="38" t="s">
        <v>121</v>
      </c>
      <c r="D88" s="38" t="s">
        <v>25</v>
      </c>
      <c r="E88" s="38" t="s">
        <v>36</v>
      </c>
      <c r="G88" s="38">
        <v>0.5</v>
      </c>
      <c r="H88" s="38">
        <v>0.5</v>
      </c>
      <c r="I88" s="38">
        <v>2871</v>
      </c>
      <c r="J88" s="38">
        <v>5817</v>
      </c>
      <c r="L88" s="38">
        <v>1981</v>
      </c>
      <c r="M88" s="38">
        <v>3.5659999999999998</v>
      </c>
      <c r="N88" s="38">
        <v>7.2229999999999999</v>
      </c>
      <c r="O88" s="38">
        <v>3.6579999999999999</v>
      </c>
      <c r="Q88" s="38">
        <v>0.27500000000000002</v>
      </c>
      <c r="R88" s="38">
        <v>1</v>
      </c>
      <c r="S88" s="38">
        <v>0</v>
      </c>
      <c r="T88" s="38">
        <v>0</v>
      </c>
      <c r="V88" s="38">
        <v>0</v>
      </c>
      <c r="Y88" s="38" t="s">
        <v>122</v>
      </c>
      <c r="Z88" s="42">
        <v>0.5242013888888889</v>
      </c>
    </row>
    <row r="89" spans="1:26">
      <c r="A89" s="38">
        <v>11</v>
      </c>
      <c r="B89" s="38">
        <v>5</v>
      </c>
      <c r="C89" s="38" t="s">
        <v>121</v>
      </c>
      <c r="D89" s="38" t="s">
        <v>25</v>
      </c>
      <c r="E89" s="38" t="s">
        <v>36</v>
      </c>
      <c r="G89" s="38">
        <v>0.5</v>
      </c>
      <c r="H89" s="38">
        <v>0.5</v>
      </c>
      <c r="I89" s="38">
        <v>2908</v>
      </c>
      <c r="J89" s="38">
        <v>5569</v>
      </c>
      <c r="L89" s="38">
        <v>1867</v>
      </c>
      <c r="M89" s="38">
        <v>3.613</v>
      </c>
      <c r="N89" s="38">
        <v>6.9109999999999996</v>
      </c>
      <c r="O89" s="38">
        <v>3.298</v>
      </c>
      <c r="Q89" s="38">
        <v>0.25900000000000001</v>
      </c>
      <c r="R89" s="38">
        <v>1</v>
      </c>
      <c r="S89" s="38">
        <v>0</v>
      </c>
      <c r="T89" s="38">
        <v>0</v>
      </c>
      <c r="V89" s="38">
        <v>0</v>
      </c>
      <c r="Y89" s="38" t="s">
        <v>122</v>
      </c>
      <c r="Z89" s="42">
        <v>0.53031249999999996</v>
      </c>
    </row>
    <row r="90" spans="1:26">
      <c r="A90" s="38">
        <v>12</v>
      </c>
      <c r="B90" s="38">
        <v>6</v>
      </c>
      <c r="C90" s="38" t="s">
        <v>123</v>
      </c>
      <c r="D90" s="38" t="s">
        <v>25</v>
      </c>
      <c r="E90" s="38" t="s">
        <v>36</v>
      </c>
      <c r="G90" s="38">
        <v>0.5</v>
      </c>
      <c r="H90" s="38">
        <v>0.5</v>
      </c>
      <c r="I90" s="38">
        <v>2665</v>
      </c>
      <c r="J90" s="38">
        <v>5759</v>
      </c>
      <c r="L90" s="38">
        <v>1623</v>
      </c>
      <c r="M90" s="38">
        <v>3.298</v>
      </c>
      <c r="N90" s="38">
        <v>7.15</v>
      </c>
      <c r="O90" s="38">
        <v>3.8530000000000002</v>
      </c>
      <c r="Q90" s="38">
        <v>0.22700000000000001</v>
      </c>
      <c r="R90" s="38">
        <v>1</v>
      </c>
      <c r="S90" s="38">
        <v>0</v>
      </c>
      <c r="T90" s="38">
        <v>0</v>
      </c>
      <c r="V90" s="38">
        <v>0</v>
      </c>
      <c r="Y90" s="38" t="s">
        <v>122</v>
      </c>
      <c r="Z90" s="42">
        <v>0.54089120370370369</v>
      </c>
    </row>
    <row r="91" spans="1:26">
      <c r="A91" s="38">
        <v>13</v>
      </c>
      <c r="B91" s="38">
        <v>6</v>
      </c>
      <c r="C91" s="38" t="s">
        <v>123</v>
      </c>
      <c r="D91" s="38" t="s">
        <v>25</v>
      </c>
      <c r="E91" s="38" t="s">
        <v>36</v>
      </c>
      <c r="G91" s="38">
        <v>0.5</v>
      </c>
      <c r="H91" s="38">
        <v>0.5</v>
      </c>
      <c r="I91" s="38">
        <v>2723</v>
      </c>
      <c r="J91" s="38">
        <v>5816</v>
      </c>
      <c r="L91" s="38">
        <v>1624</v>
      </c>
      <c r="M91" s="38">
        <v>3.3730000000000002</v>
      </c>
      <c r="N91" s="38">
        <v>7.2220000000000004</v>
      </c>
      <c r="O91" s="38">
        <v>3.85</v>
      </c>
      <c r="Q91" s="38">
        <v>0.22700000000000001</v>
      </c>
      <c r="R91" s="38">
        <v>1</v>
      </c>
      <c r="S91" s="38">
        <v>0</v>
      </c>
      <c r="T91" s="38">
        <v>0</v>
      </c>
      <c r="V91" s="38">
        <v>0</v>
      </c>
      <c r="Y91" s="38" t="s">
        <v>122</v>
      </c>
      <c r="Z91" s="42">
        <v>0.54696759259259264</v>
      </c>
    </row>
    <row r="92" spans="1:26">
      <c r="A92" s="38">
        <v>14</v>
      </c>
      <c r="B92" s="38">
        <v>7</v>
      </c>
      <c r="C92" s="38" t="s">
        <v>124</v>
      </c>
      <c r="D92" s="38" t="s">
        <v>25</v>
      </c>
      <c r="E92" s="38" t="s">
        <v>36</v>
      </c>
      <c r="G92" s="38">
        <v>0.5</v>
      </c>
      <c r="H92" s="38">
        <v>0.5</v>
      </c>
      <c r="I92" s="38">
        <v>3759</v>
      </c>
      <c r="J92" s="38">
        <v>6427</v>
      </c>
      <c r="L92" s="38">
        <v>1369</v>
      </c>
      <c r="M92" s="38">
        <v>4.7210000000000001</v>
      </c>
      <c r="N92" s="38">
        <v>7.9880000000000004</v>
      </c>
      <c r="O92" s="38">
        <v>3.266</v>
      </c>
      <c r="Q92" s="38">
        <v>0.193</v>
      </c>
      <c r="R92" s="38">
        <v>1</v>
      </c>
      <c r="S92" s="38">
        <v>0</v>
      </c>
      <c r="T92" s="38">
        <v>0</v>
      </c>
      <c r="V92" s="38">
        <v>0</v>
      </c>
      <c r="Y92" s="38" t="s">
        <v>122</v>
      </c>
      <c r="Z92" s="42">
        <v>0.55763888888888891</v>
      </c>
    </row>
    <row r="93" spans="1:26">
      <c r="A93" s="38">
        <v>15</v>
      </c>
      <c r="B93" s="38">
        <v>7</v>
      </c>
      <c r="C93" s="38" t="s">
        <v>124</v>
      </c>
      <c r="D93" s="38" t="s">
        <v>25</v>
      </c>
      <c r="E93" s="38" t="s">
        <v>36</v>
      </c>
      <c r="G93" s="38">
        <v>0.5</v>
      </c>
      <c r="H93" s="38">
        <v>0.5</v>
      </c>
      <c r="I93" s="38">
        <v>3740</v>
      </c>
      <c r="J93" s="38">
        <v>6319</v>
      </c>
      <c r="L93" s="38">
        <v>1339</v>
      </c>
      <c r="M93" s="38">
        <v>4.6959999999999997</v>
      </c>
      <c r="N93" s="38">
        <v>7.8540000000000001</v>
      </c>
      <c r="O93" s="38">
        <v>3.157</v>
      </c>
      <c r="Q93" s="38">
        <v>0.189</v>
      </c>
      <c r="R93" s="38">
        <v>1</v>
      </c>
      <c r="S93" s="38">
        <v>0</v>
      </c>
      <c r="T93" s="38">
        <v>0</v>
      </c>
      <c r="V93" s="38">
        <v>0</v>
      </c>
      <c r="Y93" s="38" t="s">
        <v>122</v>
      </c>
      <c r="Z93" s="42">
        <v>0.56374999999999997</v>
      </c>
    </row>
    <row r="94" spans="1:26">
      <c r="A94" s="38">
        <v>16</v>
      </c>
      <c r="B94" s="38">
        <v>8</v>
      </c>
      <c r="C94" s="38" t="s">
        <v>125</v>
      </c>
      <c r="D94" s="38" t="s">
        <v>25</v>
      </c>
      <c r="E94" s="38" t="s">
        <v>36</v>
      </c>
      <c r="G94" s="38">
        <v>0.5</v>
      </c>
      <c r="H94" s="38">
        <v>0.5</v>
      </c>
      <c r="I94" s="38">
        <v>3573</v>
      </c>
      <c r="J94" s="38">
        <v>5944</v>
      </c>
      <c r="L94" s="38">
        <v>1807</v>
      </c>
      <c r="M94" s="38">
        <v>4.4790000000000001</v>
      </c>
      <c r="N94" s="38">
        <v>7.383</v>
      </c>
      <c r="O94" s="38">
        <v>2.9039999999999999</v>
      </c>
      <c r="Q94" s="38">
        <v>0.251</v>
      </c>
      <c r="R94" s="38">
        <v>1</v>
      </c>
      <c r="S94" s="38">
        <v>0</v>
      </c>
      <c r="T94" s="38">
        <v>0</v>
      </c>
      <c r="V94" s="38">
        <v>0</v>
      </c>
      <c r="Y94" s="38" t="s">
        <v>122</v>
      </c>
      <c r="Z94" s="42">
        <v>0.57450231481481484</v>
      </c>
    </row>
    <row r="95" spans="1:26">
      <c r="A95" s="38">
        <v>17</v>
      </c>
      <c r="B95" s="38">
        <v>8</v>
      </c>
      <c r="C95" s="38" t="s">
        <v>125</v>
      </c>
      <c r="D95" s="38" t="s">
        <v>25</v>
      </c>
      <c r="E95" s="38" t="s">
        <v>36</v>
      </c>
      <c r="G95" s="38">
        <v>0.5</v>
      </c>
      <c r="H95" s="38">
        <v>0.5</v>
      </c>
      <c r="I95" s="38">
        <v>3527</v>
      </c>
      <c r="J95" s="38">
        <v>6201</v>
      </c>
      <c r="L95" s="38">
        <v>1953</v>
      </c>
      <c r="M95" s="38">
        <v>4.42</v>
      </c>
      <c r="N95" s="38">
        <v>7.7050000000000001</v>
      </c>
      <c r="O95" s="38">
        <v>3.2850000000000001</v>
      </c>
      <c r="Q95" s="38">
        <v>0.27100000000000002</v>
      </c>
      <c r="R95" s="38">
        <v>1</v>
      </c>
      <c r="S95" s="38">
        <v>0</v>
      </c>
      <c r="T95" s="38">
        <v>0</v>
      </c>
      <c r="V95" s="38">
        <v>0</v>
      </c>
      <c r="Y95" s="38" t="s">
        <v>122</v>
      </c>
      <c r="Z95" s="42">
        <v>0.58067129629629632</v>
      </c>
    </row>
    <row r="96" spans="1:26">
      <c r="A96" s="38">
        <v>18</v>
      </c>
      <c r="B96" s="38">
        <v>9</v>
      </c>
      <c r="C96" s="38" t="s">
        <v>126</v>
      </c>
      <c r="D96" s="38" t="s">
        <v>25</v>
      </c>
      <c r="E96" s="38" t="s">
        <v>36</v>
      </c>
      <c r="G96" s="38">
        <v>0.5</v>
      </c>
      <c r="H96" s="38">
        <v>0.5</v>
      </c>
      <c r="I96" s="38">
        <v>3401</v>
      </c>
      <c r="J96" s="38">
        <v>6123</v>
      </c>
      <c r="L96" s="38">
        <v>1883</v>
      </c>
      <c r="M96" s="38">
        <v>4.2549999999999999</v>
      </c>
      <c r="N96" s="38">
        <v>7.6079999999999997</v>
      </c>
      <c r="O96" s="38">
        <v>3.3530000000000002</v>
      </c>
      <c r="Q96" s="38">
        <v>0.26100000000000001</v>
      </c>
      <c r="R96" s="38">
        <v>1</v>
      </c>
      <c r="S96" s="38">
        <v>0</v>
      </c>
      <c r="T96" s="38">
        <v>0</v>
      </c>
      <c r="V96" s="38">
        <v>0</v>
      </c>
      <c r="Y96" s="38" t="s">
        <v>122</v>
      </c>
      <c r="Z96" s="42">
        <v>0.59124999999999994</v>
      </c>
    </row>
    <row r="97" spans="1:26">
      <c r="A97" s="38">
        <v>19</v>
      </c>
      <c r="B97" s="38">
        <v>9</v>
      </c>
      <c r="C97" s="38" t="s">
        <v>126</v>
      </c>
      <c r="D97" s="38" t="s">
        <v>25</v>
      </c>
      <c r="E97" s="38" t="s">
        <v>36</v>
      </c>
      <c r="G97" s="38">
        <v>0.5</v>
      </c>
      <c r="H97" s="38">
        <v>0.5</v>
      </c>
      <c r="I97" s="38">
        <v>3454</v>
      </c>
      <c r="J97" s="38">
        <v>6201</v>
      </c>
      <c r="L97" s="38">
        <v>1890</v>
      </c>
      <c r="M97" s="38">
        <v>4.3239999999999998</v>
      </c>
      <c r="N97" s="38">
        <v>7.7050000000000001</v>
      </c>
      <c r="O97" s="38">
        <v>3.3809999999999998</v>
      </c>
      <c r="Q97" s="38">
        <v>0.26200000000000001</v>
      </c>
      <c r="R97" s="38">
        <v>1</v>
      </c>
      <c r="S97" s="38">
        <v>0</v>
      </c>
      <c r="T97" s="38">
        <v>0</v>
      </c>
      <c r="V97" s="38">
        <v>0</v>
      </c>
      <c r="Y97" s="38" t="s">
        <v>122</v>
      </c>
      <c r="Z97" s="42">
        <v>0.59739583333333335</v>
      </c>
    </row>
    <row r="98" spans="1:26">
      <c r="A98" s="38">
        <v>20</v>
      </c>
      <c r="B98" s="38">
        <v>10</v>
      </c>
      <c r="C98" s="38" t="s">
        <v>127</v>
      </c>
      <c r="D98" s="38" t="s">
        <v>25</v>
      </c>
      <c r="E98" s="38" t="s">
        <v>36</v>
      </c>
      <c r="G98" s="38">
        <v>0.5</v>
      </c>
      <c r="H98" s="38">
        <v>0.5</v>
      </c>
      <c r="I98" s="38">
        <v>3608</v>
      </c>
      <c r="J98" s="38">
        <v>6739</v>
      </c>
      <c r="L98" s="38">
        <v>5075</v>
      </c>
      <c r="M98" s="38">
        <v>4.524</v>
      </c>
      <c r="N98" s="38">
        <v>8.3780000000000001</v>
      </c>
      <c r="O98" s="38">
        <v>3.8530000000000002</v>
      </c>
      <c r="Q98" s="38">
        <v>0.68100000000000005</v>
      </c>
      <c r="R98" s="38">
        <v>1</v>
      </c>
      <c r="S98" s="38">
        <v>0</v>
      </c>
      <c r="T98" s="38">
        <v>0</v>
      </c>
      <c r="V98" s="38">
        <v>0</v>
      </c>
      <c r="Y98" s="38" t="s">
        <v>122</v>
      </c>
      <c r="Z98" s="42">
        <v>0.60792824074074081</v>
      </c>
    </row>
    <row r="99" spans="1:26">
      <c r="A99" s="38">
        <v>21</v>
      </c>
      <c r="B99" s="38">
        <v>10</v>
      </c>
      <c r="C99" s="38" t="s">
        <v>127</v>
      </c>
      <c r="D99" s="38" t="s">
        <v>25</v>
      </c>
      <c r="E99" s="38" t="s">
        <v>36</v>
      </c>
      <c r="G99" s="38">
        <v>0.5</v>
      </c>
      <c r="H99" s="38">
        <v>0.5</v>
      </c>
      <c r="I99" s="38">
        <v>3671</v>
      </c>
      <c r="J99" s="38">
        <v>6361</v>
      </c>
      <c r="L99" s="38">
        <v>4638</v>
      </c>
      <c r="M99" s="38">
        <v>4.6059999999999999</v>
      </c>
      <c r="N99" s="38">
        <v>7.9059999999999997</v>
      </c>
      <c r="O99" s="38">
        <v>3.3</v>
      </c>
      <c r="Q99" s="38">
        <v>0.624</v>
      </c>
      <c r="R99" s="38">
        <v>1</v>
      </c>
      <c r="S99" s="38">
        <v>0</v>
      </c>
      <c r="T99" s="38">
        <v>0</v>
      </c>
      <c r="V99" s="38">
        <v>0</v>
      </c>
      <c r="Y99" s="38" t="s">
        <v>122</v>
      </c>
      <c r="Z99" s="42">
        <v>0.61402777777777773</v>
      </c>
    </row>
    <row r="100" spans="1:26">
      <c r="A100" s="38">
        <v>22</v>
      </c>
      <c r="B100" s="38">
        <v>11</v>
      </c>
      <c r="C100" s="38" t="s">
        <v>128</v>
      </c>
      <c r="D100" s="38" t="s">
        <v>25</v>
      </c>
      <c r="E100" s="38" t="s">
        <v>36</v>
      </c>
      <c r="G100" s="38">
        <v>0.5</v>
      </c>
      <c r="H100" s="38">
        <v>0.5</v>
      </c>
      <c r="I100" s="38">
        <v>3865</v>
      </c>
      <c r="J100" s="38">
        <v>7094</v>
      </c>
      <c r="L100" s="38">
        <v>5911</v>
      </c>
      <c r="M100" s="38">
        <v>4.859</v>
      </c>
      <c r="N100" s="38">
        <v>8.82</v>
      </c>
      <c r="O100" s="38">
        <v>3.96</v>
      </c>
      <c r="Q100" s="38">
        <v>0.79</v>
      </c>
      <c r="R100" s="38">
        <v>1</v>
      </c>
      <c r="S100" s="38">
        <v>0</v>
      </c>
      <c r="T100" s="38">
        <v>0</v>
      </c>
      <c r="V100" s="38">
        <v>0</v>
      </c>
      <c r="Y100" s="38" t="s">
        <v>122</v>
      </c>
      <c r="Z100" s="42">
        <v>0.62476851851851845</v>
      </c>
    </row>
    <row r="101" spans="1:26">
      <c r="A101" s="38">
        <v>23</v>
      </c>
      <c r="B101" s="38">
        <v>11</v>
      </c>
      <c r="C101" s="38" t="s">
        <v>128</v>
      </c>
      <c r="D101" s="38" t="s">
        <v>25</v>
      </c>
      <c r="E101" s="38" t="s">
        <v>36</v>
      </c>
      <c r="G101" s="38">
        <v>0.5</v>
      </c>
      <c r="H101" s="38">
        <v>0.5</v>
      </c>
      <c r="I101" s="38">
        <v>3914</v>
      </c>
      <c r="J101" s="38">
        <v>7101</v>
      </c>
      <c r="L101" s="38">
        <v>5976</v>
      </c>
      <c r="M101" s="38">
        <v>4.923</v>
      </c>
      <c r="N101" s="38">
        <v>8.8290000000000006</v>
      </c>
      <c r="O101" s="38">
        <v>3.9060000000000001</v>
      </c>
      <c r="Q101" s="38">
        <v>0.79800000000000004</v>
      </c>
      <c r="R101" s="38">
        <v>1</v>
      </c>
      <c r="S101" s="38">
        <v>0</v>
      </c>
      <c r="T101" s="38">
        <v>0</v>
      </c>
      <c r="V101" s="38">
        <v>0</v>
      </c>
      <c r="Y101" s="38" t="s">
        <v>122</v>
      </c>
      <c r="Z101" s="42">
        <v>0.63093750000000004</v>
      </c>
    </row>
    <row r="102" spans="1:26">
      <c r="A102" s="38">
        <v>24</v>
      </c>
      <c r="B102" s="38">
        <v>12</v>
      </c>
      <c r="C102" s="38" t="s">
        <v>129</v>
      </c>
      <c r="D102" s="38" t="s">
        <v>25</v>
      </c>
      <c r="E102" s="38" t="s">
        <v>36</v>
      </c>
      <c r="G102" s="38">
        <v>0.5</v>
      </c>
      <c r="H102" s="38">
        <v>0.5</v>
      </c>
      <c r="I102" s="38">
        <v>10870</v>
      </c>
      <c r="J102" s="38">
        <v>13276</v>
      </c>
      <c r="L102" s="38">
        <v>1829</v>
      </c>
      <c r="M102" s="38">
        <v>14.009</v>
      </c>
      <c r="N102" s="38">
        <v>16.297999999999998</v>
      </c>
      <c r="O102" s="38">
        <v>2.2890000000000001</v>
      </c>
      <c r="Q102" s="38">
        <v>0.254</v>
      </c>
      <c r="R102" s="38">
        <v>1</v>
      </c>
      <c r="S102" s="38">
        <v>0</v>
      </c>
      <c r="T102" s="38">
        <v>0</v>
      </c>
      <c r="V102" s="38">
        <v>0</v>
      </c>
      <c r="Y102" s="38" t="s">
        <v>122</v>
      </c>
      <c r="Z102" s="42">
        <v>0.64217592592592598</v>
      </c>
    </row>
    <row r="103" spans="1:26">
      <c r="A103" s="38">
        <v>25</v>
      </c>
      <c r="B103" s="38">
        <v>12</v>
      </c>
      <c r="C103" s="38" t="s">
        <v>129</v>
      </c>
      <c r="D103" s="38" t="s">
        <v>25</v>
      </c>
      <c r="E103" s="38" t="s">
        <v>36</v>
      </c>
      <c r="G103" s="38">
        <v>0.5</v>
      </c>
      <c r="H103" s="38">
        <v>0.5</v>
      </c>
      <c r="I103" s="38">
        <v>10917</v>
      </c>
      <c r="J103" s="38">
        <v>13214</v>
      </c>
      <c r="L103" s="38">
        <v>1847</v>
      </c>
      <c r="M103" s="38">
        <v>14.071</v>
      </c>
      <c r="N103" s="38">
        <v>16.225999999999999</v>
      </c>
      <c r="O103" s="38">
        <v>2.1549999999999998</v>
      </c>
      <c r="Q103" s="38">
        <v>0.25700000000000001</v>
      </c>
      <c r="R103" s="38">
        <v>1</v>
      </c>
      <c r="S103" s="38">
        <v>0</v>
      </c>
      <c r="T103" s="38">
        <v>0</v>
      </c>
      <c r="V103" s="38">
        <v>0</v>
      </c>
      <c r="Y103" s="38" t="s">
        <v>122</v>
      </c>
      <c r="Z103" s="42">
        <v>0.6485995370370371</v>
      </c>
    </row>
    <row r="104" spans="1:26">
      <c r="A104" s="38">
        <v>26</v>
      </c>
      <c r="B104" s="38">
        <v>13</v>
      </c>
      <c r="C104" s="38" t="s">
        <v>130</v>
      </c>
      <c r="D104" s="38" t="s">
        <v>25</v>
      </c>
      <c r="E104" s="38" t="s">
        <v>36</v>
      </c>
      <c r="G104" s="38">
        <v>0.5</v>
      </c>
      <c r="H104" s="38">
        <v>0.5</v>
      </c>
      <c r="I104" s="38">
        <v>3331</v>
      </c>
      <c r="J104" s="38">
        <v>6228</v>
      </c>
      <c r="L104" s="38">
        <v>1561</v>
      </c>
      <c r="M104" s="38">
        <v>4.165</v>
      </c>
      <c r="N104" s="38">
        <v>7.7389999999999999</v>
      </c>
      <c r="O104" s="38">
        <v>3.5750000000000002</v>
      </c>
      <c r="Q104" s="38">
        <v>0.219</v>
      </c>
      <c r="R104" s="38">
        <v>1</v>
      </c>
      <c r="S104" s="38">
        <v>0</v>
      </c>
      <c r="T104" s="38">
        <v>0</v>
      </c>
      <c r="V104" s="38">
        <v>0</v>
      </c>
      <c r="Y104" s="38" t="s">
        <v>122</v>
      </c>
      <c r="Z104" s="42">
        <v>0.65931712962962963</v>
      </c>
    </row>
    <row r="105" spans="1:26">
      <c r="A105" s="38">
        <v>27</v>
      </c>
      <c r="B105" s="38">
        <v>13</v>
      </c>
      <c r="C105" s="38" t="s">
        <v>130</v>
      </c>
      <c r="D105" s="38" t="s">
        <v>25</v>
      </c>
      <c r="E105" s="38" t="s">
        <v>36</v>
      </c>
      <c r="G105" s="38">
        <v>0.5</v>
      </c>
      <c r="H105" s="38">
        <v>0.5</v>
      </c>
      <c r="I105" s="38">
        <v>3373</v>
      </c>
      <c r="J105" s="38">
        <v>6268</v>
      </c>
      <c r="L105" s="38">
        <v>1551</v>
      </c>
      <c r="M105" s="38">
        <v>4.218</v>
      </c>
      <c r="N105" s="38">
        <v>7.7889999999999997</v>
      </c>
      <c r="O105" s="38">
        <v>3.5710000000000002</v>
      </c>
      <c r="Q105" s="38">
        <v>0.217</v>
      </c>
      <c r="R105" s="38">
        <v>1</v>
      </c>
      <c r="S105" s="38">
        <v>0</v>
      </c>
      <c r="T105" s="38">
        <v>0</v>
      </c>
      <c r="V105" s="38">
        <v>0</v>
      </c>
      <c r="Y105" s="38" t="s">
        <v>122</v>
      </c>
      <c r="Z105" s="42">
        <v>0.66549768518518515</v>
      </c>
    </row>
    <row r="106" spans="1:26">
      <c r="A106" s="38">
        <v>28</v>
      </c>
      <c r="B106" s="38">
        <v>14</v>
      </c>
      <c r="C106" s="38" t="s">
        <v>131</v>
      </c>
      <c r="D106" s="38" t="s">
        <v>25</v>
      </c>
      <c r="E106" s="38" t="s">
        <v>36</v>
      </c>
      <c r="G106" s="38">
        <v>0.5</v>
      </c>
      <c r="H106" s="38">
        <v>0.5</v>
      </c>
      <c r="I106" s="38">
        <v>6769</v>
      </c>
      <c r="J106" s="38">
        <v>9320</v>
      </c>
      <c r="L106" s="38">
        <v>1183</v>
      </c>
      <c r="M106" s="38">
        <v>8.6460000000000008</v>
      </c>
      <c r="N106" s="38">
        <v>11.558999999999999</v>
      </c>
      <c r="O106" s="38">
        <v>2.9129999999999998</v>
      </c>
      <c r="Q106" s="38">
        <v>0.16900000000000001</v>
      </c>
      <c r="R106" s="38">
        <v>1</v>
      </c>
      <c r="S106" s="38">
        <v>0</v>
      </c>
      <c r="T106" s="38">
        <v>0</v>
      </c>
      <c r="V106" s="38">
        <v>0</v>
      </c>
      <c r="Y106" s="38" t="s">
        <v>122</v>
      </c>
      <c r="Z106" s="42">
        <v>0.67637731481481478</v>
      </c>
    </row>
    <row r="107" spans="1:26">
      <c r="A107" s="38">
        <v>29</v>
      </c>
      <c r="B107" s="38">
        <v>14</v>
      </c>
      <c r="C107" s="38" t="s">
        <v>131</v>
      </c>
      <c r="D107" s="38" t="s">
        <v>25</v>
      </c>
      <c r="E107" s="38" t="s">
        <v>36</v>
      </c>
      <c r="G107" s="38">
        <v>0.5</v>
      </c>
      <c r="H107" s="38">
        <v>0.5</v>
      </c>
      <c r="I107" s="38">
        <v>6843</v>
      </c>
      <c r="J107" s="38">
        <v>9369</v>
      </c>
      <c r="L107" s="38">
        <v>1254</v>
      </c>
      <c r="M107" s="38">
        <v>8.7420000000000009</v>
      </c>
      <c r="N107" s="38">
        <v>11.62</v>
      </c>
      <c r="O107" s="38">
        <v>2.8769999999999998</v>
      </c>
      <c r="Q107" s="38">
        <v>0.17799999999999999</v>
      </c>
      <c r="R107" s="38">
        <v>1</v>
      </c>
      <c r="S107" s="38">
        <v>0</v>
      </c>
      <c r="T107" s="38">
        <v>0</v>
      </c>
      <c r="V107" s="38">
        <v>0</v>
      </c>
      <c r="Y107" s="38" t="s">
        <v>122</v>
      </c>
      <c r="Z107" s="42">
        <v>0.68268518518518517</v>
      </c>
    </row>
    <row r="108" spans="1:26">
      <c r="A108" s="38">
        <v>30</v>
      </c>
      <c r="B108" s="38">
        <v>15</v>
      </c>
      <c r="C108" s="38" t="s">
        <v>132</v>
      </c>
      <c r="D108" s="38" t="s">
        <v>25</v>
      </c>
      <c r="E108" s="38" t="s">
        <v>36</v>
      </c>
      <c r="G108" s="38">
        <v>0.5</v>
      </c>
      <c r="H108" s="38">
        <v>0.5</v>
      </c>
      <c r="I108" s="38">
        <v>2624</v>
      </c>
      <c r="J108" s="38">
        <v>6533</v>
      </c>
      <c r="L108" s="38">
        <v>2093</v>
      </c>
      <c r="M108" s="38">
        <v>3.2440000000000002</v>
      </c>
      <c r="N108" s="38">
        <v>8.1210000000000004</v>
      </c>
      <c r="O108" s="38">
        <v>4.8769999999999998</v>
      </c>
      <c r="Q108" s="38">
        <v>0.28899999999999998</v>
      </c>
      <c r="R108" s="38">
        <v>1</v>
      </c>
      <c r="S108" s="38">
        <v>0</v>
      </c>
      <c r="T108" s="38">
        <v>0</v>
      </c>
      <c r="V108" s="38">
        <v>0</v>
      </c>
      <c r="Y108" s="38" t="s">
        <v>122</v>
      </c>
      <c r="Z108" s="42">
        <v>0.69343749999999993</v>
      </c>
    </row>
    <row r="109" spans="1:26">
      <c r="A109" s="38">
        <v>31</v>
      </c>
      <c r="B109" s="38">
        <v>15</v>
      </c>
      <c r="C109" s="38" t="s">
        <v>132</v>
      </c>
      <c r="D109" s="38" t="s">
        <v>25</v>
      </c>
      <c r="E109" s="38" t="s">
        <v>36</v>
      </c>
      <c r="G109" s="38">
        <v>0.5</v>
      </c>
      <c r="H109" s="38">
        <v>0.5</v>
      </c>
      <c r="I109" s="38">
        <v>2673</v>
      </c>
      <c r="J109" s="38">
        <v>6245</v>
      </c>
      <c r="L109" s="38">
        <v>1974</v>
      </c>
      <c r="M109" s="38">
        <v>3.3069999999999999</v>
      </c>
      <c r="N109" s="38">
        <v>7.7610000000000001</v>
      </c>
      <c r="O109" s="38">
        <v>4.4539999999999997</v>
      </c>
      <c r="Q109" s="38">
        <v>0.27400000000000002</v>
      </c>
      <c r="R109" s="38">
        <v>1</v>
      </c>
      <c r="S109" s="38">
        <v>0</v>
      </c>
      <c r="T109" s="38">
        <v>0</v>
      </c>
      <c r="V109" s="38">
        <v>0</v>
      </c>
      <c r="Y109" s="38" t="s">
        <v>122</v>
      </c>
      <c r="Z109" s="42">
        <v>0.69956018518518526</v>
      </c>
    </row>
    <row r="110" spans="1:26">
      <c r="A110" s="38">
        <v>32</v>
      </c>
      <c r="B110" s="38">
        <v>16</v>
      </c>
      <c r="C110" s="38" t="s">
        <v>133</v>
      </c>
      <c r="D110" s="38" t="s">
        <v>25</v>
      </c>
      <c r="E110" s="38" t="s">
        <v>36</v>
      </c>
      <c r="G110" s="38">
        <v>0.5</v>
      </c>
      <c r="H110" s="38">
        <v>0.5</v>
      </c>
      <c r="I110" s="38">
        <v>3474</v>
      </c>
      <c r="J110" s="38">
        <v>6812</v>
      </c>
      <c r="L110" s="38">
        <v>2092</v>
      </c>
      <c r="M110" s="38">
        <v>4.3499999999999996</v>
      </c>
      <c r="N110" s="38">
        <v>8.4689999999999994</v>
      </c>
      <c r="O110" s="38">
        <v>4.1189999999999998</v>
      </c>
      <c r="Q110" s="38">
        <v>0.28899999999999998</v>
      </c>
      <c r="R110" s="38">
        <v>1</v>
      </c>
      <c r="S110" s="38">
        <v>0</v>
      </c>
      <c r="T110" s="38">
        <v>0</v>
      </c>
      <c r="V110" s="38">
        <v>0</v>
      </c>
      <c r="Y110" s="38" t="s">
        <v>122</v>
      </c>
      <c r="Z110" s="42">
        <v>0.71015046296296302</v>
      </c>
    </row>
    <row r="111" spans="1:26">
      <c r="A111" s="38">
        <v>33</v>
      </c>
      <c r="B111" s="38">
        <v>16</v>
      </c>
      <c r="C111" s="38" t="s">
        <v>133</v>
      </c>
      <c r="D111" s="38" t="s">
        <v>25</v>
      </c>
      <c r="E111" s="38" t="s">
        <v>36</v>
      </c>
      <c r="G111" s="38">
        <v>0.5</v>
      </c>
      <c r="H111" s="38">
        <v>0.5</v>
      </c>
      <c r="I111" s="38">
        <v>3556</v>
      </c>
      <c r="J111" s="38">
        <v>6914</v>
      </c>
      <c r="L111" s="38">
        <v>2115</v>
      </c>
      <c r="M111" s="38">
        <v>4.4569999999999999</v>
      </c>
      <c r="N111" s="38">
        <v>8.5950000000000006</v>
      </c>
      <c r="O111" s="38">
        <v>4.1379999999999999</v>
      </c>
      <c r="Q111" s="38">
        <v>0.29199999999999998</v>
      </c>
      <c r="R111" s="38">
        <v>1</v>
      </c>
      <c r="S111" s="38">
        <v>0</v>
      </c>
      <c r="T111" s="38">
        <v>0</v>
      </c>
      <c r="V111" s="38">
        <v>0</v>
      </c>
      <c r="Y111" s="38" t="s">
        <v>122</v>
      </c>
      <c r="Z111" s="42">
        <v>0.71633101851851855</v>
      </c>
    </row>
    <row r="112" spans="1:26">
      <c r="A112" s="38">
        <v>45</v>
      </c>
      <c r="B112" s="38">
        <v>19</v>
      </c>
      <c r="C112" s="38" t="s">
        <v>134</v>
      </c>
      <c r="D112" s="38" t="s">
        <v>25</v>
      </c>
      <c r="E112" s="38" t="s">
        <v>36</v>
      </c>
      <c r="G112" s="38">
        <v>0.5</v>
      </c>
      <c r="H112" s="38">
        <v>0.5</v>
      </c>
      <c r="I112" s="38">
        <v>4665</v>
      </c>
      <c r="J112" s="38">
        <v>6686</v>
      </c>
      <c r="L112" s="38">
        <v>1756</v>
      </c>
      <c r="M112" s="38">
        <v>5.9009999999999998</v>
      </c>
      <c r="N112" s="38">
        <v>8.3109999999999999</v>
      </c>
      <c r="O112" s="38">
        <v>2.41</v>
      </c>
      <c r="Q112" s="38">
        <v>0.245</v>
      </c>
      <c r="R112" s="38">
        <v>1</v>
      </c>
      <c r="S112" s="38">
        <v>0</v>
      </c>
      <c r="T112" s="38">
        <v>0</v>
      </c>
      <c r="V112" s="38">
        <v>0</v>
      </c>
      <c r="Y112" s="38" t="s">
        <v>122</v>
      </c>
      <c r="Z112" s="42">
        <v>0.81484953703703711</v>
      </c>
    </row>
    <row r="113" spans="1:26">
      <c r="A113" s="38">
        <v>46</v>
      </c>
      <c r="B113" s="38">
        <v>19</v>
      </c>
      <c r="C113" s="38" t="s">
        <v>134</v>
      </c>
      <c r="D113" s="38" t="s">
        <v>25</v>
      </c>
      <c r="E113" s="38" t="s">
        <v>36</v>
      </c>
      <c r="G113" s="38">
        <v>0.5</v>
      </c>
      <c r="H113" s="38">
        <v>0.5</v>
      </c>
      <c r="I113" s="38">
        <v>4794</v>
      </c>
      <c r="J113" s="38">
        <v>6720</v>
      </c>
      <c r="L113" s="38">
        <v>1704</v>
      </c>
      <c r="M113" s="38">
        <v>6.07</v>
      </c>
      <c r="N113" s="38">
        <v>8.3550000000000004</v>
      </c>
      <c r="O113" s="38">
        <v>2.2850000000000001</v>
      </c>
      <c r="Q113" s="38">
        <v>0.23799999999999999</v>
      </c>
      <c r="R113" s="38">
        <v>1</v>
      </c>
      <c r="S113" s="38">
        <v>0</v>
      </c>
      <c r="T113" s="38">
        <v>0</v>
      </c>
      <c r="V113" s="38">
        <v>0</v>
      </c>
      <c r="Y113" s="38" t="s">
        <v>122</v>
      </c>
      <c r="Z113" s="42">
        <v>0.82098379629629636</v>
      </c>
    </row>
    <row r="114" spans="1:26">
      <c r="A114" s="38">
        <v>47</v>
      </c>
      <c r="B114" s="38">
        <v>20</v>
      </c>
      <c r="C114" s="38" t="s">
        <v>135</v>
      </c>
      <c r="D114" s="38" t="s">
        <v>25</v>
      </c>
      <c r="E114" s="38" t="s">
        <v>36</v>
      </c>
      <c r="G114" s="38">
        <v>0.5</v>
      </c>
      <c r="H114" s="38">
        <v>0.5</v>
      </c>
      <c r="I114" s="38">
        <v>3421</v>
      </c>
      <c r="J114" s="38">
        <v>7093</v>
      </c>
      <c r="L114" s="38">
        <v>2925</v>
      </c>
      <c r="M114" s="38">
        <v>4.2809999999999997</v>
      </c>
      <c r="N114" s="38">
        <v>8.8179999999999996</v>
      </c>
      <c r="O114" s="38">
        <v>4.5369999999999999</v>
      </c>
      <c r="Q114" s="38">
        <v>0.39900000000000002</v>
      </c>
      <c r="R114" s="38">
        <v>1</v>
      </c>
      <c r="S114" s="38">
        <v>0</v>
      </c>
      <c r="T114" s="38">
        <v>0</v>
      </c>
      <c r="V114" s="38">
        <v>0</v>
      </c>
      <c r="Y114" s="38" t="s">
        <v>122</v>
      </c>
      <c r="Z114" s="42">
        <v>0.83163194444444455</v>
      </c>
    </row>
    <row r="115" spans="1:26">
      <c r="A115" s="38">
        <v>48</v>
      </c>
      <c r="B115" s="38">
        <v>20</v>
      </c>
      <c r="C115" s="38" t="s">
        <v>135</v>
      </c>
      <c r="D115" s="38" t="s">
        <v>25</v>
      </c>
      <c r="E115" s="38" t="s">
        <v>36</v>
      </c>
      <c r="G115" s="38">
        <v>0.5</v>
      </c>
      <c r="H115" s="38">
        <v>0.5</v>
      </c>
      <c r="I115" s="38">
        <v>3469</v>
      </c>
      <c r="J115" s="38">
        <v>7067</v>
      </c>
      <c r="L115" s="38">
        <v>2995</v>
      </c>
      <c r="M115" s="38">
        <v>4.3440000000000003</v>
      </c>
      <c r="N115" s="38">
        <v>8.7859999999999996</v>
      </c>
      <c r="O115" s="38">
        <v>4.4420000000000002</v>
      </c>
      <c r="Q115" s="38">
        <v>0.40799999999999997</v>
      </c>
      <c r="R115" s="38">
        <v>1</v>
      </c>
      <c r="S115" s="38">
        <v>0</v>
      </c>
      <c r="T115" s="38">
        <v>0</v>
      </c>
      <c r="V115" s="38">
        <v>0</v>
      </c>
      <c r="Y115" s="38" t="s">
        <v>122</v>
      </c>
      <c r="Z115" s="42">
        <v>0.8377662037037038</v>
      </c>
    </row>
    <row r="116" spans="1:26">
      <c r="A116" s="38">
        <v>49</v>
      </c>
      <c r="B116" s="38">
        <v>21</v>
      </c>
      <c r="C116" s="38" t="s">
        <v>136</v>
      </c>
      <c r="D116" s="38" t="s">
        <v>25</v>
      </c>
      <c r="E116" s="38" t="s">
        <v>36</v>
      </c>
      <c r="G116" s="38">
        <v>0.5</v>
      </c>
      <c r="H116" s="38">
        <v>0.5</v>
      </c>
      <c r="I116" s="38">
        <v>3850</v>
      </c>
      <c r="J116" s="38">
        <v>6554</v>
      </c>
      <c r="L116" s="38">
        <v>1728</v>
      </c>
      <c r="M116" s="38">
        <v>4.8390000000000004</v>
      </c>
      <c r="N116" s="38">
        <v>8.1470000000000002</v>
      </c>
      <c r="O116" s="38">
        <v>3.3079999999999998</v>
      </c>
      <c r="Q116" s="38">
        <v>0.24099999999999999</v>
      </c>
      <c r="R116" s="38">
        <v>1</v>
      </c>
      <c r="S116" s="38">
        <v>0</v>
      </c>
      <c r="T116" s="38">
        <v>0</v>
      </c>
      <c r="V116" s="38">
        <v>0</v>
      </c>
      <c r="Y116" s="38" t="s">
        <v>122</v>
      </c>
      <c r="Z116" s="42">
        <v>0.84847222222222218</v>
      </c>
    </row>
    <row r="117" spans="1:26">
      <c r="A117" s="38">
        <v>50</v>
      </c>
      <c r="B117" s="38">
        <v>21</v>
      </c>
      <c r="C117" s="38" t="s">
        <v>136</v>
      </c>
      <c r="D117" s="38" t="s">
        <v>25</v>
      </c>
      <c r="E117" s="38" t="s">
        <v>36</v>
      </c>
      <c r="G117" s="38">
        <v>0.5</v>
      </c>
      <c r="H117" s="38">
        <v>0.5</v>
      </c>
      <c r="I117" s="38">
        <v>3846</v>
      </c>
      <c r="J117" s="38">
        <v>6515</v>
      </c>
      <c r="L117" s="38">
        <v>1746</v>
      </c>
      <c r="M117" s="38">
        <v>4.835</v>
      </c>
      <c r="N117" s="38">
        <v>8.0980000000000008</v>
      </c>
      <c r="O117" s="38">
        <v>3.2639999999999998</v>
      </c>
      <c r="Q117" s="38">
        <v>0.24299999999999999</v>
      </c>
      <c r="R117" s="38">
        <v>1</v>
      </c>
      <c r="S117" s="38">
        <v>0</v>
      </c>
      <c r="T117" s="38">
        <v>0</v>
      </c>
      <c r="V117" s="38">
        <v>0</v>
      </c>
      <c r="Y117" s="38" t="s">
        <v>122</v>
      </c>
      <c r="Z117" s="42">
        <v>0.85466435185185186</v>
      </c>
    </row>
    <row r="118" spans="1:26">
      <c r="A118" s="38">
        <v>51</v>
      </c>
      <c r="B118" s="38">
        <v>22</v>
      </c>
      <c r="C118" s="38" t="s">
        <v>137</v>
      </c>
      <c r="D118" s="38" t="s">
        <v>25</v>
      </c>
      <c r="E118" s="38" t="s">
        <v>36</v>
      </c>
      <c r="G118" s="38">
        <v>0.5</v>
      </c>
      <c r="H118" s="38">
        <v>0.5</v>
      </c>
      <c r="I118" s="38">
        <v>3123</v>
      </c>
      <c r="J118" s="38">
        <v>4207</v>
      </c>
      <c r="L118" s="38">
        <v>2809</v>
      </c>
      <c r="M118" s="38">
        <v>3.8940000000000001</v>
      </c>
      <c r="N118" s="38">
        <v>5.1870000000000003</v>
      </c>
      <c r="O118" s="38">
        <v>1.2929999999999999</v>
      </c>
      <c r="Q118" s="38">
        <v>0.38400000000000001</v>
      </c>
      <c r="R118" s="38">
        <v>1</v>
      </c>
      <c r="S118" s="38">
        <v>0</v>
      </c>
      <c r="T118" s="38">
        <v>0</v>
      </c>
      <c r="V118" s="38">
        <v>0</v>
      </c>
      <c r="Y118" s="38" t="s">
        <v>122</v>
      </c>
      <c r="Z118" s="42">
        <v>0.86520833333333336</v>
      </c>
    </row>
    <row r="119" spans="1:26">
      <c r="A119" s="38">
        <v>52</v>
      </c>
      <c r="B119" s="38">
        <v>22</v>
      </c>
      <c r="C119" s="38" t="s">
        <v>137</v>
      </c>
      <c r="D119" s="38" t="s">
        <v>25</v>
      </c>
      <c r="E119" s="38" t="s">
        <v>36</v>
      </c>
      <c r="G119" s="38">
        <v>0.5</v>
      </c>
      <c r="H119" s="38">
        <v>0.5</v>
      </c>
      <c r="I119" s="38">
        <v>3127</v>
      </c>
      <c r="J119" s="38">
        <v>4208</v>
      </c>
      <c r="L119" s="38">
        <v>2812</v>
      </c>
      <c r="M119" s="38">
        <v>3.8980000000000001</v>
      </c>
      <c r="N119" s="38">
        <v>5.1879999999999997</v>
      </c>
      <c r="O119" s="38">
        <v>1.2889999999999999</v>
      </c>
      <c r="Q119" s="38">
        <v>0.38400000000000001</v>
      </c>
      <c r="R119" s="38">
        <v>1</v>
      </c>
      <c r="S119" s="38">
        <v>0</v>
      </c>
      <c r="T119" s="38">
        <v>0</v>
      </c>
      <c r="V119" s="38">
        <v>0</v>
      </c>
      <c r="Y119" s="38" t="s">
        <v>122</v>
      </c>
      <c r="Z119" s="42">
        <v>0.87126157407407412</v>
      </c>
    </row>
    <row r="120" spans="1:26">
      <c r="A120" s="38">
        <v>53</v>
      </c>
      <c r="B120" s="38">
        <v>23</v>
      </c>
      <c r="C120" s="38" t="s">
        <v>138</v>
      </c>
      <c r="D120" s="38" t="s">
        <v>25</v>
      </c>
      <c r="E120" s="38" t="s">
        <v>36</v>
      </c>
      <c r="G120" s="38">
        <v>0.5</v>
      </c>
      <c r="H120" s="38">
        <v>0.5</v>
      </c>
      <c r="I120" s="38">
        <v>4284</v>
      </c>
      <c r="J120" s="38">
        <v>6564</v>
      </c>
      <c r="L120" s="38">
        <v>1545</v>
      </c>
      <c r="M120" s="38">
        <v>5.4050000000000002</v>
      </c>
      <c r="N120" s="38">
        <v>8.16</v>
      </c>
      <c r="O120" s="38">
        <v>2.7549999999999999</v>
      </c>
      <c r="Q120" s="38">
        <v>0.217</v>
      </c>
      <c r="R120" s="38">
        <v>1</v>
      </c>
      <c r="S120" s="38">
        <v>0</v>
      </c>
      <c r="T120" s="38">
        <v>0</v>
      </c>
      <c r="V120" s="38">
        <v>0</v>
      </c>
      <c r="Y120" s="38" t="s">
        <v>122</v>
      </c>
      <c r="Z120" s="42">
        <v>0.88197916666666665</v>
      </c>
    </row>
    <row r="121" spans="1:26">
      <c r="A121" s="38">
        <v>54</v>
      </c>
      <c r="B121" s="38">
        <v>23</v>
      </c>
      <c r="C121" s="38" t="s">
        <v>138</v>
      </c>
      <c r="D121" s="38" t="s">
        <v>25</v>
      </c>
      <c r="E121" s="38" t="s">
        <v>36</v>
      </c>
      <c r="G121" s="38">
        <v>0.5</v>
      </c>
      <c r="H121" s="38">
        <v>0.5</v>
      </c>
      <c r="I121" s="38">
        <v>4251</v>
      </c>
      <c r="J121" s="38">
        <v>6564</v>
      </c>
      <c r="L121" s="38">
        <v>1547</v>
      </c>
      <c r="M121" s="38">
        <v>5.3620000000000001</v>
      </c>
      <c r="N121" s="38">
        <v>8.1590000000000007</v>
      </c>
      <c r="O121" s="38">
        <v>2.7970000000000002</v>
      </c>
      <c r="Q121" s="38">
        <v>0.217</v>
      </c>
      <c r="R121" s="38">
        <v>1</v>
      </c>
      <c r="S121" s="38">
        <v>0</v>
      </c>
      <c r="T121" s="38">
        <v>0</v>
      </c>
      <c r="V121" s="38">
        <v>0</v>
      </c>
      <c r="Y121" s="38" t="s">
        <v>122</v>
      </c>
      <c r="Z121" s="42">
        <v>0.8881134259259259</v>
      </c>
    </row>
    <row r="122" spans="1:26">
      <c r="A122" s="38">
        <v>55</v>
      </c>
      <c r="B122" s="38">
        <v>24</v>
      </c>
      <c r="C122" s="38" t="s">
        <v>139</v>
      </c>
      <c r="D122" s="38" t="s">
        <v>25</v>
      </c>
      <c r="E122" s="38" t="s">
        <v>36</v>
      </c>
      <c r="G122" s="38">
        <v>0.5</v>
      </c>
      <c r="H122" s="38">
        <v>0.5</v>
      </c>
      <c r="I122" s="38">
        <v>4293</v>
      </c>
      <c r="J122" s="38">
        <v>6712</v>
      </c>
      <c r="L122" s="38">
        <v>1499</v>
      </c>
      <c r="M122" s="38">
        <v>5.4169999999999998</v>
      </c>
      <c r="N122" s="38">
        <v>8.3439999999999994</v>
      </c>
      <c r="O122" s="38">
        <v>2.927</v>
      </c>
      <c r="Q122" s="38">
        <v>0.21099999999999999</v>
      </c>
      <c r="R122" s="38">
        <v>1</v>
      </c>
      <c r="S122" s="38">
        <v>0</v>
      </c>
      <c r="T122" s="38">
        <v>0</v>
      </c>
      <c r="V122" s="38">
        <v>0</v>
      </c>
      <c r="Y122" s="38" t="s">
        <v>122</v>
      </c>
      <c r="Z122" s="42">
        <v>0.898900462962963</v>
      </c>
    </row>
    <row r="123" spans="1:26">
      <c r="A123" s="38">
        <v>56</v>
      </c>
      <c r="B123" s="38">
        <v>24</v>
      </c>
      <c r="C123" s="38" t="s">
        <v>139</v>
      </c>
      <c r="D123" s="38" t="s">
        <v>25</v>
      </c>
      <c r="E123" s="38" t="s">
        <v>36</v>
      </c>
      <c r="G123" s="38">
        <v>0.5</v>
      </c>
      <c r="H123" s="38">
        <v>0.5</v>
      </c>
      <c r="I123" s="38">
        <v>4196</v>
      </c>
      <c r="J123" s="38">
        <v>6683</v>
      </c>
      <c r="L123" s="38">
        <v>1491</v>
      </c>
      <c r="M123" s="38">
        <v>5.2910000000000004</v>
      </c>
      <c r="N123" s="38">
        <v>8.3079999999999998</v>
      </c>
      <c r="O123" s="38">
        <v>3.0179999999999998</v>
      </c>
      <c r="Q123" s="38">
        <v>0.21</v>
      </c>
      <c r="R123" s="38">
        <v>1</v>
      </c>
      <c r="S123" s="38">
        <v>0</v>
      </c>
      <c r="T123" s="38">
        <v>0</v>
      </c>
      <c r="V123" s="38">
        <v>0</v>
      </c>
      <c r="Y123" s="38" t="s">
        <v>122</v>
      </c>
      <c r="Z123" s="42">
        <v>0.90504629629629629</v>
      </c>
    </row>
    <row r="124" spans="1:26">
      <c r="A124" s="38">
        <v>57</v>
      </c>
      <c r="B124" s="38">
        <v>25</v>
      </c>
      <c r="C124" s="38" t="s">
        <v>140</v>
      </c>
      <c r="D124" s="38" t="s">
        <v>25</v>
      </c>
      <c r="E124" s="38" t="s">
        <v>36</v>
      </c>
      <c r="G124" s="38">
        <v>0.5</v>
      </c>
      <c r="H124" s="38">
        <v>0.5</v>
      </c>
      <c r="I124" s="38">
        <v>3868</v>
      </c>
      <c r="J124" s="38">
        <v>7044</v>
      </c>
      <c r="L124" s="38">
        <v>1351</v>
      </c>
      <c r="M124" s="38">
        <v>4.8630000000000004</v>
      </c>
      <c r="N124" s="38">
        <v>8.7569999999999997</v>
      </c>
      <c r="O124" s="38">
        <v>3.8940000000000001</v>
      </c>
      <c r="Q124" s="38">
        <v>0.191</v>
      </c>
      <c r="R124" s="38">
        <v>1</v>
      </c>
      <c r="S124" s="38">
        <v>0</v>
      </c>
      <c r="T124" s="38">
        <v>0</v>
      </c>
      <c r="V124" s="38">
        <v>0</v>
      </c>
      <c r="Y124" s="38" t="s">
        <v>122</v>
      </c>
      <c r="Z124" s="42">
        <v>0.91590277777777773</v>
      </c>
    </row>
    <row r="125" spans="1:26">
      <c r="A125" s="38">
        <v>57</v>
      </c>
      <c r="B125" s="38">
        <v>25</v>
      </c>
      <c r="C125" s="38" t="s">
        <v>141</v>
      </c>
      <c r="D125" s="38" t="s">
        <v>25</v>
      </c>
      <c r="E125" s="38" t="s">
        <v>36</v>
      </c>
      <c r="G125" s="38">
        <v>0.5</v>
      </c>
      <c r="H125" s="38">
        <v>0.5</v>
      </c>
      <c r="I125" s="38">
        <v>3144</v>
      </c>
      <c r="J125" s="38">
        <v>5373</v>
      </c>
      <c r="L125" s="38">
        <v>1388</v>
      </c>
      <c r="M125" s="38">
        <v>3.92</v>
      </c>
      <c r="N125" s="38">
        <v>6.665</v>
      </c>
      <c r="O125" s="38">
        <v>2.7450000000000001</v>
      </c>
      <c r="Q125" s="38">
        <v>0.19600000000000001</v>
      </c>
      <c r="R125" s="38">
        <v>1</v>
      </c>
      <c r="S125" s="38">
        <v>0</v>
      </c>
      <c r="T125" s="38">
        <v>0</v>
      </c>
      <c r="V125" s="38">
        <v>0</v>
      </c>
      <c r="Y125" s="38" t="s">
        <v>122</v>
      </c>
      <c r="Z125" s="42">
        <v>8.2407407407407412E-3</v>
      </c>
    </row>
    <row r="126" spans="1:26">
      <c r="A126" s="38">
        <v>58</v>
      </c>
      <c r="B126" s="38">
        <v>25</v>
      </c>
      <c r="C126" s="38" t="s">
        <v>140</v>
      </c>
      <c r="D126" s="38" t="s">
        <v>25</v>
      </c>
      <c r="E126" s="38" t="s">
        <v>36</v>
      </c>
      <c r="G126" s="38">
        <v>0.5</v>
      </c>
      <c r="H126" s="38">
        <v>0.5</v>
      </c>
      <c r="I126" s="38">
        <v>3901</v>
      </c>
      <c r="J126" s="38">
        <v>6976</v>
      </c>
      <c r="L126" s="38">
        <v>1372</v>
      </c>
      <c r="M126" s="38">
        <v>4.907</v>
      </c>
      <c r="N126" s="38">
        <v>8.673</v>
      </c>
      <c r="O126" s="38">
        <v>3.766</v>
      </c>
      <c r="Q126" s="38">
        <v>0.19400000000000001</v>
      </c>
      <c r="R126" s="38">
        <v>1</v>
      </c>
      <c r="S126" s="38">
        <v>0</v>
      </c>
      <c r="T126" s="38">
        <v>0</v>
      </c>
      <c r="V126" s="38">
        <v>0</v>
      </c>
      <c r="Y126" s="38" t="s">
        <v>122</v>
      </c>
      <c r="Z126" s="42">
        <v>0.9221759259259259</v>
      </c>
    </row>
    <row r="127" spans="1:26">
      <c r="A127" s="38">
        <v>58</v>
      </c>
      <c r="B127" s="38">
        <v>25</v>
      </c>
      <c r="C127" s="38" t="s">
        <v>141</v>
      </c>
      <c r="D127" s="38" t="s">
        <v>25</v>
      </c>
      <c r="E127" s="38" t="s">
        <v>36</v>
      </c>
      <c r="G127" s="38">
        <v>0.5</v>
      </c>
      <c r="H127" s="38">
        <v>0.5</v>
      </c>
      <c r="I127" s="38">
        <v>3147</v>
      </c>
      <c r="J127" s="38">
        <v>5311</v>
      </c>
      <c r="L127" s="38">
        <v>1383</v>
      </c>
      <c r="M127" s="38">
        <v>3.9249999999999998</v>
      </c>
      <c r="N127" s="38">
        <v>6.5860000000000003</v>
      </c>
      <c r="O127" s="38">
        <v>2.6619999999999999</v>
      </c>
      <c r="Q127" s="38">
        <v>0.19500000000000001</v>
      </c>
      <c r="R127" s="38">
        <v>1</v>
      </c>
      <c r="S127" s="38">
        <v>0</v>
      </c>
      <c r="T127" s="38">
        <v>0</v>
      </c>
      <c r="V127" s="38">
        <v>0</v>
      </c>
      <c r="Y127" s="38" t="s">
        <v>122</v>
      </c>
      <c r="Z127" s="42">
        <v>1.4317129629629631E-2</v>
      </c>
    </row>
    <row r="128" spans="1:26">
      <c r="A128" s="38">
        <v>59</v>
      </c>
      <c r="B128" s="38">
        <v>26</v>
      </c>
      <c r="C128" s="38" t="s">
        <v>142</v>
      </c>
      <c r="D128" s="38" t="s">
        <v>25</v>
      </c>
      <c r="E128" s="38" t="s">
        <v>36</v>
      </c>
      <c r="G128" s="38">
        <v>0.5</v>
      </c>
      <c r="H128" s="38">
        <v>0.5</v>
      </c>
      <c r="I128" s="38">
        <v>3813</v>
      </c>
      <c r="J128" s="38">
        <v>7193</v>
      </c>
      <c r="L128" s="38">
        <v>7524</v>
      </c>
      <c r="M128" s="38">
        <v>4.7910000000000004</v>
      </c>
      <c r="N128" s="38">
        <v>8.9420000000000002</v>
      </c>
      <c r="O128" s="38">
        <v>4.1509999999999998</v>
      </c>
      <c r="Q128" s="38">
        <v>0.998</v>
      </c>
      <c r="R128" s="38">
        <v>1</v>
      </c>
      <c r="S128" s="38">
        <v>0</v>
      </c>
      <c r="T128" s="38">
        <v>0</v>
      </c>
      <c r="V128" s="38">
        <v>0</v>
      </c>
      <c r="Y128" s="38" t="s">
        <v>122</v>
      </c>
      <c r="Z128" s="42">
        <v>2.5173611111111108E-2</v>
      </c>
    </row>
    <row r="129" spans="1:26">
      <c r="A129" s="38">
        <v>59</v>
      </c>
      <c r="B129" s="38">
        <v>26</v>
      </c>
      <c r="C129" s="38" t="s">
        <v>143</v>
      </c>
      <c r="D129" s="38" t="s">
        <v>25</v>
      </c>
      <c r="E129" s="38" t="s">
        <v>36</v>
      </c>
      <c r="G129" s="38">
        <v>0.5</v>
      </c>
      <c r="H129" s="38">
        <v>0.5</v>
      </c>
      <c r="I129" s="38">
        <v>4154</v>
      </c>
      <c r="J129" s="38">
        <v>6822</v>
      </c>
      <c r="L129" s="38">
        <v>1410</v>
      </c>
      <c r="M129" s="38">
        <v>5.2350000000000003</v>
      </c>
      <c r="N129" s="38">
        <v>8.4809999999999999</v>
      </c>
      <c r="O129" s="38">
        <v>3.246</v>
      </c>
      <c r="Q129" s="38">
        <v>0.19900000000000001</v>
      </c>
      <c r="R129" s="38">
        <v>1</v>
      </c>
      <c r="S129" s="38">
        <v>0</v>
      </c>
      <c r="T129" s="38">
        <v>0</v>
      </c>
      <c r="V129" s="38">
        <v>0</v>
      </c>
      <c r="Y129" s="38" t="s">
        <v>122</v>
      </c>
      <c r="Z129" s="42">
        <v>0.93289351851851843</v>
      </c>
    </row>
    <row r="130" spans="1:26">
      <c r="A130" s="38">
        <v>60</v>
      </c>
      <c r="B130" s="38">
        <v>26</v>
      </c>
      <c r="C130" s="38" t="s">
        <v>142</v>
      </c>
      <c r="D130" s="38" t="s">
        <v>25</v>
      </c>
      <c r="E130" s="38" t="s">
        <v>36</v>
      </c>
      <c r="G130" s="38">
        <v>0.5</v>
      </c>
      <c r="H130" s="38">
        <v>0.5</v>
      </c>
      <c r="I130" s="38">
        <v>3893</v>
      </c>
      <c r="J130" s="38">
        <v>7074</v>
      </c>
      <c r="L130" s="38">
        <v>7415</v>
      </c>
      <c r="M130" s="38">
        <v>4.8959999999999999</v>
      </c>
      <c r="N130" s="38">
        <v>8.7949999999999999</v>
      </c>
      <c r="O130" s="38">
        <v>3.899</v>
      </c>
      <c r="Q130" s="38">
        <v>0.98399999999999999</v>
      </c>
      <c r="R130" s="38">
        <v>1</v>
      </c>
      <c r="S130" s="38">
        <v>0</v>
      </c>
      <c r="T130" s="38">
        <v>0</v>
      </c>
      <c r="V130" s="38">
        <v>0</v>
      </c>
      <c r="Y130" s="38" t="s">
        <v>122</v>
      </c>
      <c r="Z130" s="42">
        <v>3.1354166666666662E-2</v>
      </c>
    </row>
    <row r="131" spans="1:26">
      <c r="A131" s="38">
        <v>60</v>
      </c>
      <c r="B131" s="38">
        <v>26</v>
      </c>
      <c r="C131" s="38" t="s">
        <v>143</v>
      </c>
      <c r="D131" s="38" t="s">
        <v>25</v>
      </c>
      <c r="E131" s="38" t="s">
        <v>36</v>
      </c>
      <c r="G131" s="38">
        <v>0.5</v>
      </c>
      <c r="H131" s="38">
        <v>0.5</v>
      </c>
      <c r="I131" s="38">
        <v>4107</v>
      </c>
      <c r="J131" s="38">
        <v>6830</v>
      </c>
      <c r="L131" s="38">
        <v>1446</v>
      </c>
      <c r="M131" s="38">
        <v>5.1740000000000004</v>
      </c>
      <c r="N131" s="38">
        <v>8.4909999999999997</v>
      </c>
      <c r="O131" s="38">
        <v>3.3170000000000002</v>
      </c>
      <c r="Q131" s="38">
        <v>0.20399999999999999</v>
      </c>
      <c r="R131" s="38">
        <v>1</v>
      </c>
      <c r="S131" s="38">
        <v>0</v>
      </c>
      <c r="T131" s="38">
        <v>0</v>
      </c>
      <c r="V131" s="38">
        <v>0</v>
      </c>
      <c r="Y131" s="38" t="s">
        <v>122</v>
      </c>
      <c r="Z131" s="42">
        <v>0.93907407407407406</v>
      </c>
    </row>
    <row r="132" spans="1:26">
      <c r="A132" s="38">
        <v>61</v>
      </c>
      <c r="B132" s="38">
        <v>27</v>
      </c>
      <c r="C132" s="38" t="s">
        <v>144</v>
      </c>
      <c r="D132" s="38" t="s">
        <v>25</v>
      </c>
      <c r="E132" s="38" t="s">
        <v>36</v>
      </c>
      <c r="G132" s="38">
        <v>0.5</v>
      </c>
      <c r="H132" s="38">
        <v>0.5</v>
      </c>
      <c r="I132" s="38">
        <v>2814</v>
      </c>
      <c r="J132" s="38">
        <v>5644</v>
      </c>
      <c r="L132" s="38">
        <v>1295</v>
      </c>
      <c r="M132" s="38">
        <v>3.4910000000000001</v>
      </c>
      <c r="N132" s="38">
        <v>7.0069999999999997</v>
      </c>
      <c r="O132" s="38">
        <v>3.516</v>
      </c>
      <c r="Q132" s="38">
        <v>0.184</v>
      </c>
      <c r="R132" s="38">
        <v>1</v>
      </c>
      <c r="S132" s="38">
        <v>0</v>
      </c>
      <c r="T132" s="38">
        <v>0</v>
      </c>
      <c r="V132" s="38">
        <v>0</v>
      </c>
      <c r="Y132" s="38" t="s">
        <v>122</v>
      </c>
      <c r="Z132" s="42">
        <v>0.9497106481481481</v>
      </c>
    </row>
    <row r="133" spans="1:26">
      <c r="A133" s="38">
        <v>61</v>
      </c>
      <c r="B133" s="38">
        <v>27</v>
      </c>
      <c r="C133" s="38" t="s">
        <v>145</v>
      </c>
      <c r="D133" s="38" t="s">
        <v>25</v>
      </c>
      <c r="E133" s="38" t="s">
        <v>36</v>
      </c>
      <c r="G133" s="38">
        <v>0.5</v>
      </c>
      <c r="H133" s="38">
        <v>0.5</v>
      </c>
      <c r="I133" s="38">
        <v>3157</v>
      </c>
      <c r="J133" s="38">
        <v>5869</v>
      </c>
      <c r="L133" s="38">
        <v>1632</v>
      </c>
      <c r="M133" s="38">
        <v>3.9369999999999998</v>
      </c>
      <c r="N133" s="38">
        <v>7.2889999999999997</v>
      </c>
      <c r="O133" s="38">
        <v>3.3519999999999999</v>
      </c>
      <c r="Q133" s="38">
        <v>0.22800000000000001</v>
      </c>
      <c r="R133" s="38">
        <v>1</v>
      </c>
      <c r="S133" s="38">
        <v>0</v>
      </c>
      <c r="T133" s="38">
        <v>0</v>
      </c>
      <c r="V133" s="38">
        <v>0</v>
      </c>
      <c r="Y133" s="38" t="s">
        <v>122</v>
      </c>
      <c r="Z133" s="42">
        <v>4.1990740740740745E-2</v>
      </c>
    </row>
    <row r="134" spans="1:26">
      <c r="A134" s="38">
        <v>62</v>
      </c>
      <c r="B134" s="38">
        <v>27</v>
      </c>
      <c r="C134" s="38" t="s">
        <v>144</v>
      </c>
      <c r="D134" s="38" t="s">
        <v>25</v>
      </c>
      <c r="E134" s="38" t="s">
        <v>36</v>
      </c>
      <c r="G134" s="38">
        <v>0.5</v>
      </c>
      <c r="H134" s="38">
        <v>0.5</v>
      </c>
      <c r="I134" s="38">
        <v>2814</v>
      </c>
      <c r="J134" s="38">
        <v>5681</v>
      </c>
      <c r="L134" s="38">
        <v>1297</v>
      </c>
      <c r="M134" s="38">
        <v>3.4910000000000001</v>
      </c>
      <c r="N134" s="38">
        <v>7.0529999999999999</v>
      </c>
      <c r="O134" s="38">
        <v>3.5619999999999998</v>
      </c>
      <c r="Q134" s="38">
        <v>0.184</v>
      </c>
      <c r="R134" s="38">
        <v>1</v>
      </c>
      <c r="S134" s="38">
        <v>0</v>
      </c>
      <c r="T134" s="38">
        <v>0</v>
      </c>
      <c r="V134" s="38">
        <v>0</v>
      </c>
      <c r="Y134" s="38" t="s">
        <v>122</v>
      </c>
      <c r="Z134" s="42">
        <v>0.95584490740740735</v>
      </c>
    </row>
    <row r="135" spans="1:26">
      <c r="A135" s="38">
        <v>62</v>
      </c>
      <c r="B135" s="38">
        <v>27</v>
      </c>
      <c r="C135" s="38" t="s">
        <v>145</v>
      </c>
      <c r="D135" s="38" t="s">
        <v>25</v>
      </c>
      <c r="E135" s="38" t="s">
        <v>36</v>
      </c>
      <c r="G135" s="38">
        <v>0.5</v>
      </c>
      <c r="H135" s="38">
        <v>0.5</v>
      </c>
      <c r="I135" s="38">
        <v>3122</v>
      </c>
      <c r="J135" s="38">
        <v>5557</v>
      </c>
      <c r="L135" s="38">
        <v>1498</v>
      </c>
      <c r="M135" s="38">
        <v>3.8919999999999999</v>
      </c>
      <c r="N135" s="38">
        <v>6.8970000000000002</v>
      </c>
      <c r="O135" s="38">
        <v>3.0049999999999999</v>
      </c>
      <c r="Q135" s="38">
        <v>0.21099999999999999</v>
      </c>
      <c r="R135" s="38">
        <v>1</v>
      </c>
      <c r="S135" s="38">
        <v>0</v>
      </c>
      <c r="T135" s="38">
        <v>0</v>
      </c>
      <c r="V135" s="38">
        <v>0</v>
      </c>
      <c r="Y135" s="38" t="s">
        <v>122</v>
      </c>
      <c r="Z135" s="42">
        <v>4.8125000000000001E-2</v>
      </c>
    </row>
    <row r="136" spans="1:26">
      <c r="A136" s="38">
        <v>63</v>
      </c>
      <c r="B136" s="38">
        <v>28</v>
      </c>
      <c r="C136" s="38" t="s">
        <v>146</v>
      </c>
      <c r="D136" s="38" t="s">
        <v>25</v>
      </c>
      <c r="E136" s="38" t="s">
        <v>36</v>
      </c>
      <c r="G136" s="38">
        <v>0.5</v>
      </c>
      <c r="H136" s="38">
        <v>0.5</v>
      </c>
      <c r="I136" s="38">
        <v>4413</v>
      </c>
      <c r="J136" s="38">
        <v>6969</v>
      </c>
      <c r="L136" s="38">
        <v>1514</v>
      </c>
      <c r="M136" s="38">
        <v>5.5730000000000004</v>
      </c>
      <c r="N136" s="38">
        <v>8.6639999999999997</v>
      </c>
      <c r="O136" s="38">
        <v>3.09</v>
      </c>
      <c r="Q136" s="38">
        <v>0.21299999999999999</v>
      </c>
      <c r="R136" s="38">
        <v>1</v>
      </c>
      <c r="S136" s="38">
        <v>0</v>
      </c>
      <c r="T136" s="38">
        <v>0</v>
      </c>
      <c r="V136" s="38">
        <v>0</v>
      </c>
      <c r="Y136" s="38" t="s">
        <v>122</v>
      </c>
      <c r="Z136" s="42">
        <v>0.96663194444444445</v>
      </c>
    </row>
    <row r="137" spans="1:26">
      <c r="A137" s="38">
        <v>63</v>
      </c>
      <c r="B137" s="38">
        <v>28</v>
      </c>
      <c r="C137" s="38" t="s">
        <v>147</v>
      </c>
      <c r="D137" s="38" t="s">
        <v>25</v>
      </c>
      <c r="E137" s="38" t="s">
        <v>36</v>
      </c>
      <c r="G137" s="38">
        <v>0.5</v>
      </c>
      <c r="H137" s="38">
        <v>0.5</v>
      </c>
      <c r="I137" s="38">
        <v>2705</v>
      </c>
      <c r="J137" s="38">
        <v>5673</v>
      </c>
      <c r="L137" s="38">
        <v>1306</v>
      </c>
      <c r="M137" s="38">
        <v>3.3490000000000002</v>
      </c>
      <c r="N137" s="38">
        <v>7.0419999999999998</v>
      </c>
      <c r="O137" s="38">
        <v>3.6930000000000001</v>
      </c>
      <c r="Q137" s="38">
        <v>0.185</v>
      </c>
      <c r="R137" s="38">
        <v>1</v>
      </c>
      <c r="S137" s="38">
        <v>0</v>
      </c>
      <c r="T137" s="38">
        <v>0</v>
      </c>
      <c r="V137" s="38">
        <v>0</v>
      </c>
      <c r="Y137" s="38" t="s">
        <v>122</v>
      </c>
      <c r="Z137" s="42">
        <v>5.8819444444444445E-2</v>
      </c>
    </row>
    <row r="138" spans="1:26">
      <c r="A138" s="38">
        <v>64</v>
      </c>
      <c r="B138" s="38">
        <v>28</v>
      </c>
      <c r="C138" s="38" t="s">
        <v>146</v>
      </c>
      <c r="D138" s="38" t="s">
        <v>25</v>
      </c>
      <c r="E138" s="38" t="s">
        <v>36</v>
      </c>
      <c r="G138" s="38">
        <v>0.5</v>
      </c>
      <c r="H138" s="38">
        <v>0.5</v>
      </c>
      <c r="I138" s="38">
        <v>4446</v>
      </c>
      <c r="J138" s="38">
        <v>6977</v>
      </c>
      <c r="L138" s="38">
        <v>1534</v>
      </c>
      <c r="M138" s="38">
        <v>5.617</v>
      </c>
      <c r="N138" s="38">
        <v>8.6739999999999995</v>
      </c>
      <c r="O138" s="38">
        <v>3.0569999999999999</v>
      </c>
      <c r="Q138" s="38">
        <v>0.215</v>
      </c>
      <c r="R138" s="38">
        <v>1</v>
      </c>
      <c r="S138" s="38">
        <v>0</v>
      </c>
      <c r="T138" s="38">
        <v>0</v>
      </c>
      <c r="V138" s="38">
        <v>0</v>
      </c>
      <c r="Y138" s="38" t="s">
        <v>122</v>
      </c>
      <c r="Z138" s="42">
        <v>0.97275462962962955</v>
      </c>
    </row>
    <row r="139" spans="1:26">
      <c r="A139" s="38">
        <v>64</v>
      </c>
      <c r="B139" s="38">
        <v>28</v>
      </c>
      <c r="C139" s="38" t="s">
        <v>147</v>
      </c>
      <c r="D139" s="38" t="s">
        <v>25</v>
      </c>
      <c r="E139" s="38" t="s">
        <v>36</v>
      </c>
      <c r="G139" s="38">
        <v>0.5</v>
      </c>
      <c r="H139" s="38">
        <v>0.5</v>
      </c>
      <c r="I139" s="38">
        <v>2703</v>
      </c>
      <c r="J139" s="38">
        <v>5652</v>
      </c>
      <c r="L139" s="38">
        <v>1306</v>
      </c>
      <c r="M139" s="38">
        <v>3.347</v>
      </c>
      <c r="N139" s="38">
        <v>7.016</v>
      </c>
      <c r="O139" s="38">
        <v>3.67</v>
      </c>
      <c r="Q139" s="38">
        <v>0.185</v>
      </c>
      <c r="R139" s="38">
        <v>1</v>
      </c>
      <c r="S139" s="38">
        <v>0</v>
      </c>
      <c r="T139" s="38">
        <v>0</v>
      </c>
      <c r="V139" s="38">
        <v>0</v>
      </c>
      <c r="Y139" s="38" t="s">
        <v>122</v>
      </c>
      <c r="Z139" s="42">
        <v>6.4895833333333333E-2</v>
      </c>
    </row>
    <row r="140" spans="1:26">
      <c r="A140" s="38">
        <v>65</v>
      </c>
      <c r="B140" s="38">
        <v>29</v>
      </c>
      <c r="C140" s="38" t="s">
        <v>148</v>
      </c>
      <c r="D140" s="38" t="s">
        <v>25</v>
      </c>
      <c r="E140" s="38" t="s">
        <v>36</v>
      </c>
      <c r="G140" s="38">
        <v>0.5</v>
      </c>
      <c r="H140" s="38">
        <v>0.5</v>
      </c>
      <c r="I140" s="38">
        <v>8851</v>
      </c>
      <c r="J140" s="38">
        <v>11708</v>
      </c>
      <c r="L140" s="38">
        <v>1378</v>
      </c>
      <c r="M140" s="38">
        <v>11.367000000000001</v>
      </c>
      <c r="N140" s="38">
        <v>14.44</v>
      </c>
      <c r="O140" s="38">
        <v>3.073</v>
      </c>
      <c r="Q140" s="38">
        <v>0.19500000000000001</v>
      </c>
      <c r="R140" s="38">
        <v>1</v>
      </c>
      <c r="S140" s="38">
        <v>0</v>
      </c>
      <c r="T140" s="38">
        <v>0</v>
      </c>
      <c r="V140" s="38">
        <v>0</v>
      </c>
      <c r="Y140" s="38" t="s">
        <v>122</v>
      </c>
      <c r="Z140" s="42">
        <v>0.98399305555555561</v>
      </c>
    </row>
    <row r="141" spans="1:26">
      <c r="A141" s="38">
        <v>65</v>
      </c>
      <c r="B141" s="38">
        <v>29</v>
      </c>
      <c r="C141" s="38" t="s">
        <v>149</v>
      </c>
      <c r="D141" s="38" t="s">
        <v>25</v>
      </c>
      <c r="E141" s="38" t="s">
        <v>36</v>
      </c>
      <c r="G141" s="38">
        <v>0.5</v>
      </c>
      <c r="H141" s="38">
        <v>0.5</v>
      </c>
      <c r="I141" s="38">
        <v>2720</v>
      </c>
      <c r="J141" s="38">
        <v>5849</v>
      </c>
      <c r="L141" s="38">
        <v>1571</v>
      </c>
      <c r="M141" s="38">
        <v>3.3690000000000002</v>
      </c>
      <c r="N141" s="38">
        <v>7.2640000000000002</v>
      </c>
      <c r="O141" s="38">
        <v>3.895</v>
      </c>
      <c r="Q141" s="38">
        <v>0.22</v>
      </c>
      <c r="R141" s="38">
        <v>1</v>
      </c>
      <c r="S141" s="38">
        <v>0</v>
      </c>
      <c r="T141" s="38">
        <v>0</v>
      </c>
      <c r="V141" s="38">
        <v>0</v>
      </c>
      <c r="Y141" s="38" t="s">
        <v>122</v>
      </c>
      <c r="Z141" s="42">
        <v>7.5648148148148145E-2</v>
      </c>
    </row>
    <row r="142" spans="1:26">
      <c r="A142" s="38">
        <v>66</v>
      </c>
      <c r="B142" s="38">
        <v>29</v>
      </c>
      <c r="C142" s="38" t="s">
        <v>148</v>
      </c>
      <c r="D142" s="38" t="s">
        <v>25</v>
      </c>
      <c r="E142" s="38" t="s">
        <v>36</v>
      </c>
      <c r="G142" s="38">
        <v>0.5</v>
      </c>
      <c r="H142" s="38">
        <v>0.5</v>
      </c>
      <c r="I142" s="38">
        <v>8859</v>
      </c>
      <c r="J142" s="38">
        <v>11653</v>
      </c>
      <c r="L142" s="38">
        <v>1328</v>
      </c>
      <c r="M142" s="38">
        <v>11.378</v>
      </c>
      <c r="N142" s="38">
        <v>14.375</v>
      </c>
      <c r="O142" s="38">
        <v>2.9980000000000002</v>
      </c>
      <c r="Q142" s="38">
        <v>0.188</v>
      </c>
      <c r="R142" s="38">
        <v>1</v>
      </c>
      <c r="S142" s="38">
        <v>0</v>
      </c>
      <c r="T142" s="38">
        <v>0</v>
      </c>
      <c r="V142" s="38">
        <v>0</v>
      </c>
      <c r="Y142" s="38" t="s">
        <v>122</v>
      </c>
      <c r="Z142" s="42">
        <v>0.9903819444444445</v>
      </c>
    </row>
    <row r="143" spans="1:26">
      <c r="A143" s="38">
        <v>66</v>
      </c>
      <c r="B143" s="38">
        <v>29</v>
      </c>
      <c r="C143" s="38" t="s">
        <v>149</v>
      </c>
      <c r="D143" s="38" t="s">
        <v>25</v>
      </c>
      <c r="E143" s="38" t="s">
        <v>36</v>
      </c>
      <c r="G143" s="38">
        <v>0.5</v>
      </c>
      <c r="H143" s="38">
        <v>0.5</v>
      </c>
      <c r="I143" s="38">
        <v>2710</v>
      </c>
      <c r="J143" s="38">
        <v>5881</v>
      </c>
      <c r="L143" s="38">
        <v>1592</v>
      </c>
      <c r="M143" s="38">
        <v>3.355</v>
      </c>
      <c r="N143" s="38">
        <v>7.3040000000000003</v>
      </c>
      <c r="O143" s="38">
        <v>3.9489999999999998</v>
      </c>
      <c r="Q143" s="38">
        <v>0.223</v>
      </c>
      <c r="R143" s="38">
        <v>1</v>
      </c>
      <c r="S143" s="38">
        <v>0</v>
      </c>
      <c r="T143" s="38">
        <v>0</v>
      </c>
      <c r="V143" s="38">
        <v>0</v>
      </c>
      <c r="Y143" s="38" t="s">
        <v>122</v>
      </c>
      <c r="Z143" s="42">
        <v>8.1793981481481481E-2</v>
      </c>
    </row>
    <row r="144" spans="1:26">
      <c r="A144" s="38">
        <v>67</v>
      </c>
      <c r="B144" s="38">
        <v>30</v>
      </c>
      <c r="C144" s="38" t="s">
        <v>150</v>
      </c>
      <c r="D144" s="38" t="s">
        <v>25</v>
      </c>
      <c r="E144" s="38" t="s">
        <v>36</v>
      </c>
      <c r="G144" s="38">
        <v>0.5</v>
      </c>
      <c r="H144" s="38">
        <v>0.5</v>
      </c>
      <c r="I144" s="38">
        <v>2745</v>
      </c>
      <c r="J144" s="38">
        <v>5852</v>
      </c>
      <c r="L144" s="38">
        <v>1791</v>
      </c>
      <c r="M144" s="38">
        <v>3.4020000000000001</v>
      </c>
      <c r="N144" s="38">
        <v>7.2679999999999998</v>
      </c>
      <c r="O144" s="38">
        <v>3.8660000000000001</v>
      </c>
      <c r="Q144" s="38">
        <v>0.249</v>
      </c>
      <c r="R144" s="38">
        <v>1</v>
      </c>
      <c r="S144" s="38">
        <v>0</v>
      </c>
      <c r="T144" s="38">
        <v>0</v>
      </c>
      <c r="V144" s="38">
        <v>0</v>
      </c>
      <c r="Y144" s="38" t="s">
        <v>122</v>
      </c>
      <c r="Z144" s="42">
        <v>9.2546296296296293E-2</v>
      </c>
    </row>
    <row r="145" spans="1:26">
      <c r="A145" s="38">
        <v>68</v>
      </c>
      <c r="B145" s="38">
        <v>30</v>
      </c>
      <c r="C145" s="38" t="s">
        <v>150</v>
      </c>
      <c r="D145" s="38" t="s">
        <v>25</v>
      </c>
      <c r="E145" s="38" t="s">
        <v>36</v>
      </c>
      <c r="G145" s="38">
        <v>0.5</v>
      </c>
      <c r="H145" s="38">
        <v>0.5</v>
      </c>
      <c r="I145" s="38">
        <v>2710</v>
      </c>
      <c r="J145" s="38">
        <v>5903</v>
      </c>
      <c r="L145" s="38">
        <v>1743</v>
      </c>
      <c r="M145" s="38">
        <v>3.355</v>
      </c>
      <c r="N145" s="38">
        <v>7.3319999999999999</v>
      </c>
      <c r="O145" s="38">
        <v>3.9769999999999999</v>
      </c>
      <c r="Q145" s="38">
        <v>0.24299999999999999</v>
      </c>
      <c r="R145" s="38">
        <v>1</v>
      </c>
      <c r="S145" s="38">
        <v>0</v>
      </c>
      <c r="T145" s="38">
        <v>0</v>
      </c>
      <c r="V145" s="38">
        <v>0</v>
      </c>
      <c r="Y145" s="38" t="s">
        <v>122</v>
      </c>
      <c r="Z145" s="42">
        <v>9.8680555555555549E-2</v>
      </c>
    </row>
    <row r="146" spans="1:26">
      <c r="A146" s="38">
        <v>10</v>
      </c>
      <c r="B146" s="38">
        <v>5</v>
      </c>
      <c r="C146" s="38" t="s">
        <v>151</v>
      </c>
      <c r="D146" s="38" t="s">
        <v>25</v>
      </c>
      <c r="E146" s="38" t="s">
        <v>36</v>
      </c>
      <c r="G146" s="38">
        <v>0.5</v>
      </c>
      <c r="H146" s="38">
        <v>0.5</v>
      </c>
      <c r="I146" s="38">
        <v>2188</v>
      </c>
      <c r="J146" s="38">
        <v>6155</v>
      </c>
      <c r="L146" s="38">
        <v>2118</v>
      </c>
      <c r="M146" s="38">
        <v>2.677</v>
      </c>
      <c r="N146" s="38">
        <v>7.6479999999999997</v>
      </c>
      <c r="O146" s="38">
        <v>4.9710000000000001</v>
      </c>
      <c r="Q146" s="38">
        <v>0.29299999999999998</v>
      </c>
      <c r="R146" s="38">
        <v>1</v>
      </c>
      <c r="S146" s="38">
        <v>0</v>
      </c>
      <c r="T146" s="38">
        <v>0</v>
      </c>
      <c r="V146" s="38">
        <v>0</v>
      </c>
      <c r="Y146" s="38" t="s">
        <v>152</v>
      </c>
      <c r="Z146" s="42">
        <v>0.68317129629629625</v>
      </c>
    </row>
    <row r="147" spans="1:26">
      <c r="A147" s="38">
        <v>11</v>
      </c>
      <c r="B147" s="38">
        <v>5</v>
      </c>
      <c r="C147" s="38" t="s">
        <v>151</v>
      </c>
      <c r="D147" s="38" t="s">
        <v>25</v>
      </c>
      <c r="E147" s="38" t="s">
        <v>36</v>
      </c>
      <c r="G147" s="38">
        <v>0.5</v>
      </c>
      <c r="H147" s="38">
        <v>0.5</v>
      </c>
      <c r="I147" s="38">
        <v>2268</v>
      </c>
      <c r="J147" s="38">
        <v>6207</v>
      </c>
      <c r="L147" s="38">
        <v>2127</v>
      </c>
      <c r="M147" s="38">
        <v>2.7810000000000001</v>
      </c>
      <c r="N147" s="38">
        <v>7.7130000000000001</v>
      </c>
      <c r="O147" s="38">
        <v>4.9320000000000004</v>
      </c>
      <c r="Q147" s="38">
        <v>0.29399999999999998</v>
      </c>
      <c r="R147" s="38">
        <v>1</v>
      </c>
      <c r="S147" s="38">
        <v>0</v>
      </c>
      <c r="T147" s="38">
        <v>0</v>
      </c>
      <c r="V147" s="38">
        <v>0</v>
      </c>
      <c r="Y147" s="38" t="s">
        <v>152</v>
      </c>
      <c r="Z147" s="42">
        <v>0.68917824074074074</v>
      </c>
    </row>
    <row r="148" spans="1:26">
      <c r="A148" s="38">
        <v>12</v>
      </c>
      <c r="B148" s="38">
        <v>6</v>
      </c>
      <c r="C148" s="38" t="s">
        <v>153</v>
      </c>
      <c r="D148" s="38" t="s">
        <v>25</v>
      </c>
      <c r="E148" s="38" t="s">
        <v>36</v>
      </c>
      <c r="G148" s="38">
        <v>0.5</v>
      </c>
      <c r="H148" s="38">
        <v>0.5</v>
      </c>
      <c r="I148" s="38">
        <v>3945</v>
      </c>
      <c r="J148" s="38">
        <v>6404</v>
      </c>
      <c r="L148" s="38">
        <v>1428</v>
      </c>
      <c r="M148" s="38">
        <v>4.9640000000000004</v>
      </c>
      <c r="N148" s="38">
        <v>7.9589999999999996</v>
      </c>
      <c r="O148" s="38">
        <v>2.9950000000000001</v>
      </c>
      <c r="Q148" s="38">
        <v>0.20100000000000001</v>
      </c>
      <c r="R148" s="38">
        <v>1</v>
      </c>
      <c r="S148" s="38">
        <v>0</v>
      </c>
      <c r="T148" s="38">
        <v>0</v>
      </c>
      <c r="V148" s="38">
        <v>0</v>
      </c>
      <c r="Y148" s="38" t="s">
        <v>152</v>
      </c>
      <c r="Z148" s="42">
        <v>0.6997106481481481</v>
      </c>
    </row>
    <row r="149" spans="1:26">
      <c r="A149" s="38">
        <v>13</v>
      </c>
      <c r="B149" s="38">
        <v>6</v>
      </c>
      <c r="C149" s="38" t="s">
        <v>153</v>
      </c>
      <c r="D149" s="38" t="s">
        <v>25</v>
      </c>
      <c r="E149" s="38" t="s">
        <v>36</v>
      </c>
      <c r="G149" s="38">
        <v>0.5</v>
      </c>
      <c r="H149" s="38">
        <v>0.5</v>
      </c>
      <c r="I149" s="38">
        <v>3935</v>
      </c>
      <c r="J149" s="38">
        <v>6387</v>
      </c>
      <c r="L149" s="38">
        <v>1432</v>
      </c>
      <c r="M149" s="38">
        <v>4.9509999999999996</v>
      </c>
      <c r="N149" s="38">
        <v>7.9390000000000001</v>
      </c>
      <c r="O149" s="38">
        <v>2.988</v>
      </c>
      <c r="Q149" s="38">
        <v>0.20200000000000001</v>
      </c>
      <c r="R149" s="38">
        <v>1</v>
      </c>
      <c r="S149" s="38">
        <v>0</v>
      </c>
      <c r="T149" s="38">
        <v>0</v>
      </c>
      <c r="V149" s="38">
        <v>0</v>
      </c>
      <c r="Y149" s="38" t="s">
        <v>152</v>
      </c>
      <c r="Z149" s="42">
        <v>0.70575231481481471</v>
      </c>
    </row>
    <row r="150" spans="1:26">
      <c r="A150" s="38">
        <v>14</v>
      </c>
      <c r="B150" s="38">
        <v>7</v>
      </c>
      <c r="C150" s="38" t="s">
        <v>154</v>
      </c>
      <c r="D150" s="38" t="s">
        <v>25</v>
      </c>
      <c r="E150" s="38" t="s">
        <v>36</v>
      </c>
      <c r="G150" s="38">
        <v>0.5</v>
      </c>
      <c r="H150" s="38">
        <v>0.5</v>
      </c>
      <c r="I150" s="38">
        <v>2348</v>
      </c>
      <c r="J150" s="38">
        <v>6215</v>
      </c>
      <c r="L150" s="38">
        <v>2103</v>
      </c>
      <c r="M150" s="38">
        <v>2.8839999999999999</v>
      </c>
      <c r="N150" s="38">
        <v>7.7229999999999999</v>
      </c>
      <c r="O150" s="38">
        <v>4.8380000000000001</v>
      </c>
      <c r="Q150" s="38">
        <v>0.29099999999999998</v>
      </c>
      <c r="R150" s="38">
        <v>1</v>
      </c>
      <c r="S150" s="38">
        <v>0</v>
      </c>
      <c r="T150" s="38">
        <v>0</v>
      </c>
      <c r="V150" s="38">
        <v>0</v>
      </c>
      <c r="Y150" s="38" t="s">
        <v>152</v>
      </c>
      <c r="Z150" s="42">
        <v>0.71621527777777771</v>
      </c>
    </row>
    <row r="151" spans="1:26">
      <c r="A151" s="38">
        <v>15</v>
      </c>
      <c r="B151" s="38">
        <v>7</v>
      </c>
      <c r="C151" s="38" t="s">
        <v>154</v>
      </c>
      <c r="D151" s="38" t="s">
        <v>25</v>
      </c>
      <c r="E151" s="38" t="s">
        <v>36</v>
      </c>
      <c r="G151" s="38">
        <v>0.5</v>
      </c>
      <c r="H151" s="38">
        <v>0.5</v>
      </c>
      <c r="I151" s="38">
        <v>2321</v>
      </c>
      <c r="J151" s="38">
        <v>6253</v>
      </c>
      <c r="L151" s="38">
        <v>2167</v>
      </c>
      <c r="M151" s="38">
        <v>2.8490000000000002</v>
      </c>
      <c r="N151" s="38">
        <v>7.77</v>
      </c>
      <c r="O151" s="38">
        <v>4.9210000000000003</v>
      </c>
      <c r="Q151" s="38">
        <v>0.29899999999999999</v>
      </c>
      <c r="R151" s="38">
        <v>1</v>
      </c>
      <c r="S151" s="38">
        <v>0</v>
      </c>
      <c r="T151" s="38">
        <v>0</v>
      </c>
      <c r="V151" s="38">
        <v>0</v>
      </c>
      <c r="Y151" s="38" t="s">
        <v>152</v>
      </c>
      <c r="Z151" s="42">
        <v>0.72226851851851848</v>
      </c>
    </row>
    <row r="152" spans="1:26">
      <c r="A152" s="38">
        <v>16</v>
      </c>
      <c r="B152" s="38">
        <v>8</v>
      </c>
      <c r="C152" s="38" t="s">
        <v>155</v>
      </c>
      <c r="D152" s="38" t="s">
        <v>25</v>
      </c>
      <c r="E152" s="38" t="s">
        <v>36</v>
      </c>
      <c r="G152" s="38">
        <v>0.5</v>
      </c>
      <c r="H152" s="38">
        <v>0.5</v>
      </c>
      <c r="I152" s="38">
        <v>3241</v>
      </c>
      <c r="J152" s="38">
        <v>5589</v>
      </c>
      <c r="L152" s="38">
        <v>1415</v>
      </c>
      <c r="M152" s="38">
        <v>4.0460000000000003</v>
      </c>
      <c r="N152" s="38">
        <v>6.9370000000000003</v>
      </c>
      <c r="O152" s="38">
        <v>2.891</v>
      </c>
      <c r="Q152" s="38">
        <v>0.19900000000000001</v>
      </c>
      <c r="R152" s="38">
        <v>1</v>
      </c>
      <c r="S152" s="38">
        <v>0</v>
      </c>
      <c r="T152" s="38">
        <v>0</v>
      </c>
      <c r="V152" s="38">
        <v>0</v>
      </c>
      <c r="Y152" s="38" t="s">
        <v>152</v>
      </c>
      <c r="Z152" s="42">
        <v>0.73277777777777775</v>
      </c>
    </row>
    <row r="153" spans="1:26">
      <c r="A153" s="38">
        <v>17</v>
      </c>
      <c r="B153" s="38">
        <v>8</v>
      </c>
      <c r="C153" s="38" t="s">
        <v>155</v>
      </c>
      <c r="D153" s="38" t="s">
        <v>25</v>
      </c>
      <c r="E153" s="38" t="s">
        <v>36</v>
      </c>
      <c r="G153" s="38">
        <v>0.5</v>
      </c>
      <c r="H153" s="38">
        <v>0.5</v>
      </c>
      <c r="I153" s="38">
        <v>3203</v>
      </c>
      <c r="J153" s="38">
        <v>5621</v>
      </c>
      <c r="L153" s="38">
        <v>1445</v>
      </c>
      <c r="M153" s="38">
        <v>3.9969999999999999</v>
      </c>
      <c r="N153" s="38">
        <v>6.9770000000000003</v>
      </c>
      <c r="O153" s="38">
        <v>2.98</v>
      </c>
      <c r="Q153" s="38">
        <v>0.20399999999999999</v>
      </c>
      <c r="R153" s="38">
        <v>1</v>
      </c>
      <c r="S153" s="38">
        <v>0</v>
      </c>
      <c r="T153" s="38">
        <v>0</v>
      </c>
      <c r="V153" s="38">
        <v>0</v>
      </c>
      <c r="Y153" s="38" t="s">
        <v>152</v>
      </c>
      <c r="Z153" s="42">
        <v>0.73884259259259266</v>
      </c>
    </row>
    <row r="154" spans="1:26">
      <c r="A154" s="38">
        <v>18</v>
      </c>
      <c r="B154" s="38">
        <v>9</v>
      </c>
      <c r="C154" s="38" t="s">
        <v>156</v>
      </c>
      <c r="D154" s="38" t="s">
        <v>25</v>
      </c>
      <c r="E154" s="38" t="s">
        <v>36</v>
      </c>
      <c r="G154" s="38">
        <v>0.5</v>
      </c>
      <c r="H154" s="38">
        <v>0.5</v>
      </c>
      <c r="I154" s="38">
        <v>2181</v>
      </c>
      <c r="J154" s="38">
        <v>6098</v>
      </c>
      <c r="L154" s="38">
        <v>2124</v>
      </c>
      <c r="M154" s="38">
        <v>2.6669999999999998</v>
      </c>
      <c r="N154" s="38">
        <v>7.5759999999999996</v>
      </c>
      <c r="O154" s="38">
        <v>4.9089999999999998</v>
      </c>
      <c r="Q154" s="38">
        <v>0.29299999999999998</v>
      </c>
      <c r="R154" s="38">
        <v>1</v>
      </c>
      <c r="S154" s="38">
        <v>0</v>
      </c>
      <c r="T154" s="38">
        <v>0</v>
      </c>
      <c r="V154" s="38">
        <v>0</v>
      </c>
      <c r="Y154" s="38" t="s">
        <v>152</v>
      </c>
      <c r="Z154" s="42">
        <v>0.74929398148148152</v>
      </c>
    </row>
    <row r="155" spans="1:26">
      <c r="A155" s="38">
        <v>19</v>
      </c>
      <c r="B155" s="38">
        <v>9</v>
      </c>
      <c r="C155" s="38" t="s">
        <v>156</v>
      </c>
      <c r="D155" s="38" t="s">
        <v>25</v>
      </c>
      <c r="E155" s="38" t="s">
        <v>36</v>
      </c>
      <c r="G155" s="38">
        <v>0.5</v>
      </c>
      <c r="H155" s="38">
        <v>0.5</v>
      </c>
      <c r="I155" s="38">
        <v>2189</v>
      </c>
      <c r="J155" s="38">
        <v>6125</v>
      </c>
      <c r="L155" s="38">
        <v>2098</v>
      </c>
      <c r="M155" s="38">
        <v>2.6779999999999999</v>
      </c>
      <c r="N155" s="38">
        <v>7.61</v>
      </c>
      <c r="O155" s="38">
        <v>4.9320000000000004</v>
      </c>
      <c r="Q155" s="38">
        <v>0.28999999999999998</v>
      </c>
      <c r="R155" s="38">
        <v>1</v>
      </c>
      <c r="S155" s="38">
        <v>0</v>
      </c>
      <c r="T155" s="38">
        <v>0</v>
      </c>
      <c r="V155" s="38">
        <v>0</v>
      </c>
      <c r="Y155" s="38" t="s">
        <v>152</v>
      </c>
      <c r="Z155" s="42">
        <v>0.75528935185185186</v>
      </c>
    </row>
    <row r="156" spans="1:26">
      <c r="A156" s="38">
        <v>20</v>
      </c>
      <c r="B156" s="38">
        <v>10</v>
      </c>
      <c r="C156" s="38" t="s">
        <v>157</v>
      </c>
      <c r="D156" s="38" t="s">
        <v>25</v>
      </c>
      <c r="E156" s="38" t="s">
        <v>36</v>
      </c>
      <c r="G156" s="38">
        <v>0.5</v>
      </c>
      <c r="H156" s="38">
        <v>0.5</v>
      </c>
      <c r="I156" s="38">
        <v>5340</v>
      </c>
      <c r="J156" s="38">
        <v>10532</v>
      </c>
      <c r="L156" s="38">
        <v>4195</v>
      </c>
      <c r="M156" s="38">
        <v>6.782</v>
      </c>
      <c r="N156" s="38">
        <v>13.03</v>
      </c>
      <c r="O156" s="38">
        <v>6.2480000000000002</v>
      </c>
      <c r="Q156" s="38">
        <v>0.56599999999999995</v>
      </c>
      <c r="R156" s="38">
        <v>1</v>
      </c>
      <c r="S156" s="38">
        <v>0</v>
      </c>
      <c r="T156" s="38">
        <v>0</v>
      </c>
      <c r="V156" s="38">
        <v>0</v>
      </c>
      <c r="Y156" s="38" t="s">
        <v>152</v>
      </c>
      <c r="Z156" s="42">
        <v>0.76599537037037047</v>
      </c>
    </row>
    <row r="157" spans="1:26">
      <c r="A157" s="38">
        <v>21</v>
      </c>
      <c r="B157" s="38">
        <v>10</v>
      </c>
      <c r="C157" s="38" t="s">
        <v>157</v>
      </c>
      <c r="D157" s="38" t="s">
        <v>25</v>
      </c>
      <c r="E157" s="38" t="s">
        <v>36</v>
      </c>
      <c r="G157" s="38">
        <v>0.5</v>
      </c>
      <c r="H157" s="38">
        <v>0.5</v>
      </c>
      <c r="I157" s="38">
        <v>5255</v>
      </c>
      <c r="J157" s="38">
        <v>10570</v>
      </c>
      <c r="L157" s="38">
        <v>4216</v>
      </c>
      <c r="M157" s="38">
        <v>6.67</v>
      </c>
      <c r="N157" s="38">
        <v>13.074999999999999</v>
      </c>
      <c r="O157" s="38">
        <v>6.4039999999999999</v>
      </c>
      <c r="Q157" s="38">
        <v>0.56899999999999995</v>
      </c>
      <c r="R157" s="38">
        <v>1</v>
      </c>
      <c r="S157" s="38">
        <v>0</v>
      </c>
      <c r="T157" s="38">
        <v>0</v>
      </c>
      <c r="V157" s="38">
        <v>0</v>
      </c>
      <c r="Y157" s="38" t="s">
        <v>152</v>
      </c>
      <c r="Z157" s="42">
        <v>0.77218749999999992</v>
      </c>
    </row>
    <row r="158" spans="1:26">
      <c r="A158" s="38">
        <v>22</v>
      </c>
      <c r="B158" s="38">
        <v>11</v>
      </c>
      <c r="C158" s="38" t="s">
        <v>158</v>
      </c>
      <c r="D158" s="38" t="s">
        <v>25</v>
      </c>
      <c r="E158" s="38" t="s">
        <v>36</v>
      </c>
      <c r="G158" s="38">
        <v>0.5</v>
      </c>
      <c r="H158" s="38">
        <v>0.5</v>
      </c>
      <c r="I158" s="38">
        <v>3694</v>
      </c>
      <c r="J158" s="38">
        <v>6340</v>
      </c>
      <c r="L158" s="38">
        <v>1877</v>
      </c>
      <c r="M158" s="38">
        <v>4.6369999999999996</v>
      </c>
      <c r="N158" s="38">
        <v>7.8789999999999996</v>
      </c>
      <c r="O158" s="38">
        <v>3.2429999999999999</v>
      </c>
      <c r="Q158" s="38">
        <v>0.26100000000000001</v>
      </c>
      <c r="R158" s="38">
        <v>1</v>
      </c>
      <c r="S158" s="38">
        <v>0</v>
      </c>
      <c r="T158" s="38">
        <v>0</v>
      </c>
      <c r="V158" s="38">
        <v>0</v>
      </c>
      <c r="Y158" s="38" t="s">
        <v>152</v>
      </c>
      <c r="Z158" s="42">
        <v>0.78273148148148142</v>
      </c>
    </row>
    <row r="159" spans="1:26">
      <c r="A159" s="38">
        <v>23</v>
      </c>
      <c r="B159" s="38">
        <v>11</v>
      </c>
      <c r="C159" s="38" t="s">
        <v>158</v>
      </c>
      <c r="D159" s="38" t="s">
        <v>25</v>
      </c>
      <c r="E159" s="38" t="s">
        <v>36</v>
      </c>
      <c r="G159" s="38">
        <v>0.5</v>
      </c>
      <c r="H159" s="38">
        <v>0.5</v>
      </c>
      <c r="I159" s="38">
        <v>3708</v>
      </c>
      <c r="J159" s="38">
        <v>6373</v>
      </c>
      <c r="L159" s="38">
        <v>1874</v>
      </c>
      <c r="M159" s="38">
        <v>4.6550000000000002</v>
      </c>
      <c r="N159" s="38">
        <v>7.9210000000000003</v>
      </c>
      <c r="O159" s="38">
        <v>3.266</v>
      </c>
      <c r="Q159" s="38">
        <v>0.26</v>
      </c>
      <c r="R159" s="38">
        <v>1</v>
      </c>
      <c r="S159" s="38">
        <v>0</v>
      </c>
      <c r="T159" s="38">
        <v>0</v>
      </c>
      <c r="V159" s="38">
        <v>0</v>
      </c>
      <c r="Y159" s="38" t="s">
        <v>152</v>
      </c>
      <c r="Z159" s="42">
        <v>0.78874999999999995</v>
      </c>
    </row>
    <row r="160" spans="1:26">
      <c r="A160" s="38">
        <v>24</v>
      </c>
      <c r="B160" s="38">
        <v>12</v>
      </c>
      <c r="C160" s="38" t="s">
        <v>159</v>
      </c>
      <c r="D160" s="38" t="s">
        <v>25</v>
      </c>
      <c r="E160" s="38" t="s">
        <v>36</v>
      </c>
      <c r="G160" s="38">
        <v>0.5</v>
      </c>
      <c r="H160" s="38">
        <v>0.5</v>
      </c>
      <c r="I160" s="38">
        <v>8740</v>
      </c>
      <c r="J160" s="38">
        <v>11242</v>
      </c>
      <c r="L160" s="38">
        <v>1473</v>
      </c>
      <c r="M160" s="38">
        <v>11.222</v>
      </c>
      <c r="N160" s="38">
        <v>13.882999999999999</v>
      </c>
      <c r="O160" s="38">
        <v>2.6619999999999999</v>
      </c>
      <c r="Q160" s="38">
        <v>0.20699999999999999</v>
      </c>
      <c r="R160" s="38">
        <v>1</v>
      </c>
      <c r="S160" s="38">
        <v>0</v>
      </c>
      <c r="T160" s="38">
        <v>0</v>
      </c>
      <c r="V160" s="38">
        <v>0</v>
      </c>
      <c r="Y160" s="38" t="s">
        <v>152</v>
      </c>
      <c r="Z160" s="42">
        <v>0.79973379629629626</v>
      </c>
    </row>
    <row r="161" spans="1:26">
      <c r="A161" s="38">
        <v>25</v>
      </c>
      <c r="B161" s="38">
        <v>12</v>
      </c>
      <c r="C161" s="38" t="s">
        <v>159</v>
      </c>
      <c r="D161" s="38" t="s">
        <v>25</v>
      </c>
      <c r="E161" s="38" t="s">
        <v>36</v>
      </c>
      <c r="G161" s="38">
        <v>0.5</v>
      </c>
      <c r="H161" s="38">
        <v>0.5</v>
      </c>
      <c r="I161" s="38">
        <v>8663</v>
      </c>
      <c r="J161" s="38">
        <v>11287</v>
      </c>
      <c r="L161" s="38">
        <v>1475</v>
      </c>
      <c r="M161" s="38">
        <v>11.121</v>
      </c>
      <c r="N161" s="38">
        <v>13.936999999999999</v>
      </c>
      <c r="O161" s="38">
        <v>2.8159999999999998</v>
      </c>
      <c r="Q161" s="38">
        <v>0.20699999999999999</v>
      </c>
      <c r="R161" s="38">
        <v>1</v>
      </c>
      <c r="S161" s="38">
        <v>0</v>
      </c>
      <c r="T161" s="38">
        <v>0</v>
      </c>
      <c r="V161" s="38">
        <v>0</v>
      </c>
      <c r="Y161" s="38" t="s">
        <v>152</v>
      </c>
      <c r="Z161" s="42">
        <v>0.80608796296296292</v>
      </c>
    </row>
    <row r="162" spans="1:26">
      <c r="A162" s="38">
        <v>26</v>
      </c>
      <c r="B162" s="38">
        <v>13</v>
      </c>
      <c r="C162" s="38" t="s">
        <v>160</v>
      </c>
      <c r="D162" s="38" t="s">
        <v>25</v>
      </c>
      <c r="E162" s="38" t="s">
        <v>36</v>
      </c>
      <c r="G162" s="38">
        <v>0.5</v>
      </c>
      <c r="H162" s="38">
        <v>0.5</v>
      </c>
      <c r="I162" s="38">
        <v>2640</v>
      </c>
      <c r="J162" s="38">
        <v>5440</v>
      </c>
      <c r="L162" s="38">
        <v>2113</v>
      </c>
      <c r="M162" s="38">
        <v>3.2650000000000001</v>
      </c>
      <c r="N162" s="38">
        <v>6.7489999999999997</v>
      </c>
      <c r="O162" s="38">
        <v>3.484</v>
      </c>
      <c r="Q162" s="38">
        <v>0.29199999999999998</v>
      </c>
      <c r="R162" s="38">
        <v>1</v>
      </c>
      <c r="S162" s="38">
        <v>0</v>
      </c>
      <c r="T162" s="38">
        <v>0</v>
      </c>
      <c r="V162" s="38">
        <v>0</v>
      </c>
      <c r="Y162" s="38" t="s">
        <v>152</v>
      </c>
      <c r="Z162" s="42">
        <v>0.8165972222222222</v>
      </c>
    </row>
    <row r="163" spans="1:26">
      <c r="A163" s="38">
        <v>27</v>
      </c>
      <c r="B163" s="38">
        <v>13</v>
      </c>
      <c r="C163" s="38" t="s">
        <v>160</v>
      </c>
      <c r="D163" s="38" t="s">
        <v>25</v>
      </c>
      <c r="E163" s="38" t="s">
        <v>36</v>
      </c>
      <c r="G163" s="38">
        <v>0.5</v>
      </c>
      <c r="H163" s="38">
        <v>0.5</v>
      </c>
      <c r="I163" s="38">
        <v>2664</v>
      </c>
      <c r="J163" s="38">
        <v>5443</v>
      </c>
      <c r="L163" s="38">
        <v>2146</v>
      </c>
      <c r="M163" s="38">
        <v>3.2949999999999999</v>
      </c>
      <c r="N163" s="38">
        <v>6.7530000000000001</v>
      </c>
      <c r="O163" s="38">
        <v>3.4580000000000002</v>
      </c>
      <c r="Q163" s="38">
        <v>0.29599999999999999</v>
      </c>
      <c r="R163" s="38">
        <v>1</v>
      </c>
      <c r="S163" s="38">
        <v>0</v>
      </c>
      <c r="T163" s="38">
        <v>0</v>
      </c>
      <c r="V163" s="38">
        <v>0</v>
      </c>
      <c r="Y163" s="38" t="s">
        <v>152</v>
      </c>
      <c r="Z163" s="42">
        <v>0.82256944444444446</v>
      </c>
    </row>
    <row r="164" spans="1:26">
      <c r="A164" s="38">
        <v>28</v>
      </c>
      <c r="B164" s="38">
        <v>14</v>
      </c>
      <c r="C164" s="38" t="s">
        <v>161</v>
      </c>
      <c r="D164" s="38" t="s">
        <v>25</v>
      </c>
      <c r="E164" s="38" t="s">
        <v>36</v>
      </c>
      <c r="G164" s="38">
        <v>0.5</v>
      </c>
      <c r="H164" s="38">
        <v>0.5</v>
      </c>
      <c r="I164" s="38">
        <v>2721</v>
      </c>
      <c r="J164" s="38">
        <v>5730</v>
      </c>
      <c r="L164" s="38">
        <v>1488</v>
      </c>
      <c r="M164" s="38">
        <v>3.37</v>
      </c>
      <c r="N164" s="38">
        <v>7.1139999999999999</v>
      </c>
      <c r="O164" s="38">
        <v>3.7440000000000002</v>
      </c>
      <c r="Q164" s="38">
        <v>0.20899999999999999</v>
      </c>
      <c r="R164" s="38">
        <v>1</v>
      </c>
      <c r="S164" s="38">
        <v>0</v>
      </c>
      <c r="T164" s="38">
        <v>0</v>
      </c>
      <c r="V164" s="38">
        <v>0</v>
      </c>
      <c r="Y164" s="38" t="s">
        <v>152</v>
      </c>
      <c r="Z164" s="42">
        <v>0.83299768518518524</v>
      </c>
    </row>
    <row r="165" spans="1:26">
      <c r="A165" s="38">
        <v>29</v>
      </c>
      <c r="B165" s="38">
        <v>14</v>
      </c>
      <c r="C165" s="38" t="s">
        <v>161</v>
      </c>
      <c r="D165" s="38" t="s">
        <v>25</v>
      </c>
      <c r="E165" s="38" t="s">
        <v>36</v>
      </c>
      <c r="G165" s="38">
        <v>0.5</v>
      </c>
      <c r="H165" s="38">
        <v>0.5</v>
      </c>
      <c r="I165" s="38">
        <v>2689</v>
      </c>
      <c r="J165" s="38">
        <v>5657</v>
      </c>
      <c r="L165" s="38">
        <v>1514</v>
      </c>
      <c r="M165" s="38">
        <v>3.3290000000000002</v>
      </c>
      <c r="N165" s="38">
        <v>7.0229999999999997</v>
      </c>
      <c r="O165" s="38">
        <v>3.694</v>
      </c>
      <c r="Q165" s="38">
        <v>0.21299999999999999</v>
      </c>
      <c r="R165" s="38">
        <v>1</v>
      </c>
      <c r="S165" s="38">
        <v>0</v>
      </c>
      <c r="T165" s="38">
        <v>0</v>
      </c>
      <c r="V165" s="38">
        <v>0</v>
      </c>
      <c r="Y165" s="38" t="s">
        <v>152</v>
      </c>
      <c r="Z165" s="42">
        <v>0.8389699074074074</v>
      </c>
    </row>
    <row r="166" spans="1:26">
      <c r="A166" s="38">
        <v>30</v>
      </c>
      <c r="B166" s="38">
        <v>15</v>
      </c>
      <c r="C166" s="38" t="s">
        <v>162</v>
      </c>
      <c r="D166" s="38" t="s">
        <v>25</v>
      </c>
      <c r="E166" s="38" t="s">
        <v>36</v>
      </c>
      <c r="G166" s="38">
        <v>0.5</v>
      </c>
      <c r="H166" s="38">
        <v>0.5</v>
      </c>
      <c r="I166" s="38">
        <v>3064</v>
      </c>
      <c r="J166" s="38">
        <v>5575</v>
      </c>
      <c r="L166" s="38">
        <v>1783</v>
      </c>
      <c r="M166" s="38">
        <v>3.8159999999999998</v>
      </c>
      <c r="N166" s="38">
        <v>6.9189999999999996</v>
      </c>
      <c r="O166" s="38">
        <v>3.1030000000000002</v>
      </c>
      <c r="Q166" s="38">
        <v>0.248</v>
      </c>
      <c r="R166" s="38">
        <v>1</v>
      </c>
      <c r="S166" s="38">
        <v>0</v>
      </c>
      <c r="T166" s="38">
        <v>0</v>
      </c>
      <c r="V166" s="38">
        <v>0</v>
      </c>
      <c r="Y166" s="38" t="s">
        <v>152</v>
      </c>
      <c r="Z166" s="42">
        <v>0.8494328703703703</v>
      </c>
    </row>
    <row r="167" spans="1:26">
      <c r="A167" s="38">
        <v>31</v>
      </c>
      <c r="B167" s="38">
        <v>15</v>
      </c>
      <c r="C167" s="38" t="s">
        <v>162</v>
      </c>
      <c r="D167" s="38" t="s">
        <v>25</v>
      </c>
      <c r="E167" s="38" t="s">
        <v>36</v>
      </c>
      <c r="G167" s="38">
        <v>0.5</v>
      </c>
      <c r="H167" s="38">
        <v>0.5</v>
      </c>
      <c r="I167" s="38">
        <v>3043</v>
      </c>
      <c r="J167" s="38">
        <v>5533</v>
      </c>
      <c r="L167" s="38">
        <v>1772</v>
      </c>
      <c r="M167" s="38">
        <v>3.7890000000000001</v>
      </c>
      <c r="N167" s="38">
        <v>6.8659999999999997</v>
      </c>
      <c r="O167" s="38">
        <v>3.0779999999999998</v>
      </c>
      <c r="Q167" s="38">
        <v>0.247</v>
      </c>
      <c r="R167" s="38">
        <v>1</v>
      </c>
      <c r="S167" s="38">
        <v>0</v>
      </c>
      <c r="T167" s="38">
        <v>0</v>
      </c>
      <c r="V167" s="38">
        <v>0</v>
      </c>
      <c r="Y167" s="38" t="s">
        <v>152</v>
      </c>
      <c r="Z167" s="42">
        <v>0.85541666666666671</v>
      </c>
    </row>
    <row r="168" spans="1:26">
      <c r="A168" s="38">
        <v>32</v>
      </c>
      <c r="B168" s="38">
        <v>16</v>
      </c>
      <c r="C168" s="38" t="s">
        <v>163</v>
      </c>
      <c r="D168" s="38" t="s">
        <v>25</v>
      </c>
      <c r="E168" s="38" t="s">
        <v>36</v>
      </c>
      <c r="G168" s="38">
        <v>0.5</v>
      </c>
      <c r="H168" s="38">
        <v>0.5</v>
      </c>
      <c r="I168" s="38">
        <v>2330</v>
      </c>
      <c r="J168" s="38">
        <v>5083</v>
      </c>
      <c r="L168" s="38">
        <v>1608</v>
      </c>
      <c r="M168" s="38">
        <v>2.8620000000000001</v>
      </c>
      <c r="N168" s="38">
        <v>6.2990000000000004</v>
      </c>
      <c r="O168" s="38">
        <v>3.4369999999999998</v>
      </c>
      <c r="Q168" s="38">
        <v>0.22500000000000001</v>
      </c>
      <c r="R168" s="38">
        <v>1</v>
      </c>
      <c r="S168" s="38">
        <v>0</v>
      </c>
      <c r="T168" s="38">
        <v>0</v>
      </c>
      <c r="V168" s="38">
        <v>0</v>
      </c>
      <c r="Y168" s="38" t="s">
        <v>152</v>
      </c>
      <c r="Z168" s="42">
        <v>0.86581018518518515</v>
      </c>
    </row>
    <row r="169" spans="1:26">
      <c r="A169" s="38">
        <v>33</v>
      </c>
      <c r="B169" s="38">
        <v>16</v>
      </c>
      <c r="C169" s="38" t="s">
        <v>163</v>
      </c>
      <c r="D169" s="38" t="s">
        <v>25</v>
      </c>
      <c r="E169" s="38" t="s">
        <v>36</v>
      </c>
      <c r="G169" s="38">
        <v>0.5</v>
      </c>
      <c r="H169" s="38">
        <v>0.5</v>
      </c>
      <c r="I169" s="38">
        <v>2328</v>
      </c>
      <c r="J169" s="38">
        <v>5098</v>
      </c>
      <c r="L169" s="38">
        <v>1597</v>
      </c>
      <c r="M169" s="38">
        <v>2.8580000000000001</v>
      </c>
      <c r="N169" s="38">
        <v>6.3179999999999996</v>
      </c>
      <c r="O169" s="38">
        <v>3.46</v>
      </c>
      <c r="Q169" s="38">
        <v>0.224</v>
      </c>
      <c r="R169" s="38">
        <v>1</v>
      </c>
      <c r="S169" s="38">
        <v>0</v>
      </c>
      <c r="T169" s="38">
        <v>0</v>
      </c>
      <c r="V169" s="38">
        <v>0</v>
      </c>
      <c r="Y169" s="38" t="s">
        <v>152</v>
      </c>
      <c r="Z169" s="42">
        <v>0.87181712962962965</v>
      </c>
    </row>
    <row r="170" spans="1:26">
      <c r="A170" s="38">
        <v>45</v>
      </c>
      <c r="B170" s="38">
        <v>19</v>
      </c>
      <c r="C170" s="38" t="s">
        <v>164</v>
      </c>
      <c r="D170" s="38" t="s">
        <v>25</v>
      </c>
      <c r="E170" s="38" t="s">
        <v>36</v>
      </c>
      <c r="G170" s="38">
        <v>0.5</v>
      </c>
      <c r="H170" s="38">
        <v>0.5</v>
      </c>
      <c r="I170" s="38">
        <v>3462</v>
      </c>
      <c r="J170" s="38">
        <v>5816</v>
      </c>
      <c r="L170" s="38">
        <v>1457</v>
      </c>
      <c r="M170" s="38">
        <v>4.335</v>
      </c>
      <c r="N170" s="38">
        <v>7.2220000000000004</v>
      </c>
      <c r="O170" s="38">
        <v>2.887</v>
      </c>
      <c r="Q170" s="38">
        <v>0.20499999999999999</v>
      </c>
      <c r="R170" s="38">
        <v>1</v>
      </c>
      <c r="S170" s="38">
        <v>0</v>
      </c>
      <c r="T170" s="38">
        <v>0</v>
      </c>
      <c r="V170" s="38">
        <v>0</v>
      </c>
      <c r="Y170" s="38" t="s">
        <v>152</v>
      </c>
      <c r="Z170" s="42">
        <v>0.96892361111111114</v>
      </c>
    </row>
    <row r="171" spans="1:26">
      <c r="A171" s="38">
        <v>46</v>
      </c>
      <c r="B171" s="38">
        <v>19</v>
      </c>
      <c r="C171" s="38" t="s">
        <v>164</v>
      </c>
      <c r="D171" s="38" t="s">
        <v>25</v>
      </c>
      <c r="E171" s="38" t="s">
        <v>36</v>
      </c>
      <c r="G171" s="38">
        <v>0.5</v>
      </c>
      <c r="H171" s="38">
        <v>0.5</v>
      </c>
      <c r="I171" s="38">
        <v>3458</v>
      </c>
      <c r="J171" s="38">
        <v>5850</v>
      </c>
      <c r="L171" s="38">
        <v>1411</v>
      </c>
      <c r="M171" s="38">
        <v>4.3289999999999997</v>
      </c>
      <c r="N171" s="38">
        <v>7.266</v>
      </c>
      <c r="O171" s="38">
        <v>2.9369999999999998</v>
      </c>
      <c r="Q171" s="38">
        <v>0.19900000000000001</v>
      </c>
      <c r="R171" s="38">
        <v>1</v>
      </c>
      <c r="S171" s="38">
        <v>0</v>
      </c>
      <c r="T171" s="38">
        <v>0</v>
      </c>
      <c r="V171" s="38">
        <v>0</v>
      </c>
      <c r="Y171" s="38" t="s">
        <v>152</v>
      </c>
      <c r="Z171" s="42">
        <v>0.97493055555555552</v>
      </c>
    </row>
    <row r="172" spans="1:26">
      <c r="A172" s="38">
        <v>47</v>
      </c>
      <c r="B172" s="38">
        <v>20</v>
      </c>
      <c r="C172" s="38" t="s">
        <v>165</v>
      </c>
      <c r="D172" s="38" t="s">
        <v>25</v>
      </c>
      <c r="E172" s="38" t="s">
        <v>36</v>
      </c>
      <c r="G172" s="38">
        <v>0.5</v>
      </c>
      <c r="H172" s="38">
        <v>0.5</v>
      </c>
      <c r="I172" s="38">
        <v>3128</v>
      </c>
      <c r="J172" s="38">
        <v>5697</v>
      </c>
      <c r="L172" s="38">
        <v>1825</v>
      </c>
      <c r="M172" s="38">
        <v>3.899</v>
      </c>
      <c r="N172" s="38">
        <v>7.0730000000000004</v>
      </c>
      <c r="O172" s="38">
        <v>3.173</v>
      </c>
      <c r="Q172" s="38">
        <v>0.254</v>
      </c>
      <c r="R172" s="38">
        <v>1</v>
      </c>
      <c r="S172" s="38">
        <v>0</v>
      </c>
      <c r="T172" s="38">
        <v>0</v>
      </c>
      <c r="V172" s="38">
        <v>0</v>
      </c>
      <c r="Y172" s="38" t="s">
        <v>152</v>
      </c>
      <c r="Z172" s="42">
        <v>0.98528935185185185</v>
      </c>
    </row>
    <row r="173" spans="1:26">
      <c r="A173" s="38">
        <v>48</v>
      </c>
      <c r="B173" s="38">
        <v>20</v>
      </c>
      <c r="C173" s="38" t="s">
        <v>165</v>
      </c>
      <c r="D173" s="38" t="s">
        <v>25</v>
      </c>
      <c r="E173" s="38" t="s">
        <v>36</v>
      </c>
      <c r="G173" s="38">
        <v>0.5</v>
      </c>
      <c r="H173" s="38">
        <v>0.5</v>
      </c>
      <c r="I173" s="38">
        <v>3167</v>
      </c>
      <c r="J173" s="38">
        <v>5692</v>
      </c>
      <c r="L173" s="38">
        <v>1890</v>
      </c>
      <c r="M173" s="38">
        <v>3.9510000000000001</v>
      </c>
      <c r="N173" s="38">
        <v>7.0670000000000002</v>
      </c>
      <c r="O173" s="38">
        <v>3.1160000000000001</v>
      </c>
      <c r="Q173" s="38">
        <v>0.26200000000000001</v>
      </c>
      <c r="R173" s="38">
        <v>1</v>
      </c>
      <c r="S173" s="38">
        <v>0</v>
      </c>
      <c r="T173" s="38">
        <v>0</v>
      </c>
      <c r="V173" s="38">
        <v>0</v>
      </c>
      <c r="Y173" s="38" t="s">
        <v>152</v>
      </c>
      <c r="Z173" s="42">
        <v>0.99126157407407411</v>
      </c>
    </row>
    <row r="174" spans="1:26">
      <c r="A174" s="38">
        <v>67</v>
      </c>
      <c r="B174" s="38">
        <v>30</v>
      </c>
      <c r="C174" s="38" t="s">
        <v>166</v>
      </c>
      <c r="D174" s="38" t="s">
        <v>25</v>
      </c>
      <c r="E174" s="38" t="s">
        <v>36</v>
      </c>
      <c r="G174" s="38">
        <v>0.5</v>
      </c>
      <c r="H174" s="38">
        <v>0.5</v>
      </c>
      <c r="I174" s="38">
        <v>3948</v>
      </c>
      <c r="J174" s="38">
        <v>6455</v>
      </c>
      <c r="L174" s="38">
        <v>1426</v>
      </c>
      <c r="M174" s="38">
        <v>4.968</v>
      </c>
      <c r="N174" s="38">
        <v>8.0229999999999997</v>
      </c>
      <c r="O174" s="38">
        <v>3.0550000000000002</v>
      </c>
      <c r="Q174" s="38">
        <v>0.20100000000000001</v>
      </c>
      <c r="R174" s="38">
        <v>1</v>
      </c>
      <c r="S174" s="38">
        <v>0</v>
      </c>
      <c r="T174" s="38">
        <v>0</v>
      </c>
      <c r="V174" s="38">
        <v>0</v>
      </c>
      <c r="Y174" s="38" t="s">
        <v>152</v>
      </c>
      <c r="Z174" s="42">
        <v>1.1574074074074073E-3</v>
      </c>
    </row>
    <row r="175" spans="1:26">
      <c r="A175" s="38">
        <v>68</v>
      </c>
      <c r="B175" s="38">
        <v>30</v>
      </c>
      <c r="C175" s="38" t="s">
        <v>166</v>
      </c>
      <c r="D175" s="38" t="s">
        <v>25</v>
      </c>
      <c r="E175" s="38" t="s">
        <v>36</v>
      </c>
      <c r="G175" s="38">
        <v>0.5</v>
      </c>
      <c r="H175" s="38">
        <v>0.5</v>
      </c>
      <c r="I175" s="38">
        <v>3935</v>
      </c>
      <c r="J175" s="38">
        <v>6771</v>
      </c>
      <c r="L175" s="38">
        <v>1459</v>
      </c>
      <c r="M175" s="38">
        <v>4.95</v>
      </c>
      <c r="N175" s="38">
        <v>8.4169999999999998</v>
      </c>
      <c r="O175" s="38">
        <v>3.4670000000000001</v>
      </c>
      <c r="Q175" s="38">
        <v>0.20499999999999999</v>
      </c>
      <c r="R175" s="38">
        <v>1</v>
      </c>
      <c r="S175" s="38">
        <v>0</v>
      </c>
      <c r="T175" s="38">
        <v>0</v>
      </c>
      <c r="V175" s="38">
        <v>0</v>
      </c>
      <c r="Y175" s="38" t="s">
        <v>152</v>
      </c>
      <c r="Z175" s="42">
        <v>7.3611111111111108E-3</v>
      </c>
    </row>
    <row r="176" spans="1:26">
      <c r="A176" s="38">
        <v>10</v>
      </c>
      <c r="B176" s="38">
        <v>5</v>
      </c>
      <c r="C176" s="38" t="s">
        <v>167</v>
      </c>
      <c r="D176" s="38" t="s">
        <v>25</v>
      </c>
      <c r="E176" s="38" t="s">
        <v>36</v>
      </c>
      <c r="G176" s="38">
        <v>0.5</v>
      </c>
      <c r="H176" s="38">
        <v>0.5</v>
      </c>
      <c r="I176" s="38">
        <v>4283</v>
      </c>
      <c r="J176" s="38">
        <v>7559</v>
      </c>
      <c r="L176" s="38">
        <v>10119</v>
      </c>
      <c r="M176" s="38">
        <v>5.4039999999999999</v>
      </c>
      <c r="N176" s="38">
        <v>9.3970000000000002</v>
      </c>
      <c r="O176" s="38">
        <v>3.9929999999999999</v>
      </c>
      <c r="Q176" s="38">
        <v>1.331</v>
      </c>
      <c r="R176" s="38">
        <v>1</v>
      </c>
      <c r="S176" s="38">
        <v>0</v>
      </c>
      <c r="T176" s="38">
        <v>0</v>
      </c>
      <c r="V176" s="38">
        <v>0</v>
      </c>
      <c r="Y176" s="38" t="s">
        <v>168</v>
      </c>
      <c r="Z176" s="42">
        <v>0.55252314814814818</v>
      </c>
    </row>
    <row r="177" spans="1:26">
      <c r="A177" s="38">
        <v>11</v>
      </c>
      <c r="B177" s="38">
        <v>5</v>
      </c>
      <c r="C177" s="38" t="s">
        <v>167</v>
      </c>
      <c r="D177" s="38" t="s">
        <v>25</v>
      </c>
      <c r="E177" s="38" t="s">
        <v>36</v>
      </c>
      <c r="G177" s="38">
        <v>0.5</v>
      </c>
      <c r="H177" s="38">
        <v>0.5</v>
      </c>
      <c r="I177" s="38">
        <v>4298</v>
      </c>
      <c r="J177" s="38">
        <v>7547</v>
      </c>
      <c r="L177" s="38">
        <v>10058</v>
      </c>
      <c r="M177" s="38">
        <v>5.4240000000000004</v>
      </c>
      <c r="N177" s="38">
        <v>9.3819999999999997</v>
      </c>
      <c r="O177" s="38">
        <v>3.9580000000000002</v>
      </c>
      <c r="Q177" s="38">
        <v>1.323</v>
      </c>
      <c r="R177" s="38">
        <v>1</v>
      </c>
      <c r="S177" s="38">
        <v>0</v>
      </c>
      <c r="T177" s="38">
        <v>0</v>
      </c>
      <c r="V177" s="38">
        <v>0</v>
      </c>
      <c r="Y177" s="38" t="s">
        <v>168</v>
      </c>
      <c r="Z177" s="42">
        <v>0.55858796296296298</v>
      </c>
    </row>
    <row r="178" spans="1:26">
      <c r="A178" s="38">
        <v>12</v>
      </c>
      <c r="B178" s="38">
        <v>6</v>
      </c>
      <c r="C178" s="38" t="s">
        <v>169</v>
      </c>
      <c r="D178" s="38" t="s">
        <v>25</v>
      </c>
      <c r="E178" s="38" t="s">
        <v>36</v>
      </c>
      <c r="G178" s="38">
        <v>0.5</v>
      </c>
      <c r="H178" s="38">
        <v>0.5</v>
      </c>
      <c r="I178" s="38">
        <v>2352</v>
      </c>
      <c r="J178" s="38">
        <v>5844</v>
      </c>
      <c r="L178" s="38">
        <v>1749</v>
      </c>
      <c r="M178" s="38">
        <v>2.8889999999999998</v>
      </c>
      <c r="N178" s="38">
        <v>7.258</v>
      </c>
      <c r="O178" s="38">
        <v>4.3680000000000003</v>
      </c>
      <c r="Q178" s="38">
        <v>0.24399999999999999</v>
      </c>
      <c r="R178" s="38">
        <v>1</v>
      </c>
      <c r="S178" s="38">
        <v>0</v>
      </c>
      <c r="T178" s="38">
        <v>0</v>
      </c>
      <c r="V178" s="38">
        <v>0</v>
      </c>
      <c r="Y178" s="38" t="s">
        <v>168</v>
      </c>
      <c r="Z178" s="42">
        <v>0.5689467592592593</v>
      </c>
    </row>
    <row r="179" spans="1:26">
      <c r="A179" s="38">
        <v>13</v>
      </c>
      <c r="B179" s="38">
        <v>6</v>
      </c>
      <c r="C179" s="38" t="s">
        <v>169</v>
      </c>
      <c r="D179" s="38" t="s">
        <v>25</v>
      </c>
      <c r="E179" s="38" t="s">
        <v>36</v>
      </c>
      <c r="G179" s="38">
        <v>0.5</v>
      </c>
      <c r="H179" s="38">
        <v>0.5</v>
      </c>
      <c r="I179" s="38">
        <v>2431</v>
      </c>
      <c r="J179" s="38">
        <v>5858</v>
      </c>
      <c r="L179" s="38">
        <v>1668</v>
      </c>
      <c r="M179" s="38">
        <v>2.9929999999999999</v>
      </c>
      <c r="N179" s="38">
        <v>7.2750000000000004</v>
      </c>
      <c r="O179" s="38">
        <v>4.282</v>
      </c>
      <c r="Q179" s="38">
        <v>0.23300000000000001</v>
      </c>
      <c r="R179" s="38">
        <v>1</v>
      </c>
      <c r="S179" s="38">
        <v>0</v>
      </c>
      <c r="T179" s="38">
        <v>0</v>
      </c>
      <c r="V179" s="38">
        <v>0</v>
      </c>
      <c r="Y179" s="38" t="s">
        <v>168</v>
      </c>
      <c r="Z179" s="42">
        <v>0.57495370370370369</v>
      </c>
    </row>
    <row r="180" spans="1:26">
      <c r="A180" s="38">
        <v>14</v>
      </c>
      <c r="B180" s="38">
        <v>7</v>
      </c>
      <c r="C180" s="38" t="s">
        <v>170</v>
      </c>
      <c r="D180" s="38" t="s">
        <v>25</v>
      </c>
      <c r="E180" s="38" t="s">
        <v>36</v>
      </c>
      <c r="G180" s="38">
        <v>0.5</v>
      </c>
      <c r="H180" s="38">
        <v>0.5</v>
      </c>
      <c r="I180" s="38">
        <v>2326</v>
      </c>
      <c r="J180" s="38">
        <v>5231</v>
      </c>
      <c r="L180" s="38">
        <v>1442</v>
      </c>
      <c r="M180" s="38">
        <v>2.8559999999999999</v>
      </c>
      <c r="N180" s="38">
        <v>6.4859999999999998</v>
      </c>
      <c r="O180" s="38">
        <v>3.63</v>
      </c>
      <c r="Q180" s="38">
        <v>0.20300000000000001</v>
      </c>
      <c r="R180" s="38">
        <v>1</v>
      </c>
      <c r="S180" s="38">
        <v>0</v>
      </c>
      <c r="T180" s="38">
        <v>0</v>
      </c>
      <c r="V180" s="38">
        <v>0</v>
      </c>
      <c r="Y180" s="38" t="s">
        <v>168</v>
      </c>
      <c r="Z180" s="42">
        <v>0.58530092592592597</v>
      </c>
    </row>
    <row r="181" spans="1:26">
      <c r="A181" s="38">
        <v>15</v>
      </c>
      <c r="B181" s="38">
        <v>7</v>
      </c>
      <c r="C181" s="38" t="s">
        <v>170</v>
      </c>
      <c r="D181" s="38" t="s">
        <v>25</v>
      </c>
      <c r="E181" s="38" t="s">
        <v>36</v>
      </c>
      <c r="G181" s="38">
        <v>0.5</v>
      </c>
      <c r="H181" s="38">
        <v>0.5</v>
      </c>
      <c r="I181" s="38">
        <v>2307</v>
      </c>
      <c r="J181" s="38">
        <v>5285</v>
      </c>
      <c r="L181" s="38">
        <v>1429</v>
      </c>
      <c r="M181" s="38">
        <v>2.831</v>
      </c>
      <c r="N181" s="38">
        <v>6.5540000000000003</v>
      </c>
      <c r="O181" s="38">
        <v>3.7229999999999999</v>
      </c>
      <c r="Q181" s="38">
        <v>0.20100000000000001</v>
      </c>
      <c r="R181" s="38">
        <v>1</v>
      </c>
      <c r="S181" s="38">
        <v>0</v>
      </c>
      <c r="T181" s="38">
        <v>0</v>
      </c>
      <c r="V181" s="38">
        <v>0</v>
      </c>
      <c r="Y181" s="38" t="s">
        <v>168</v>
      </c>
      <c r="Z181" s="42">
        <v>0.59130787037037036</v>
      </c>
    </row>
    <row r="182" spans="1:26">
      <c r="A182" s="38">
        <v>16</v>
      </c>
      <c r="B182" s="38">
        <v>8</v>
      </c>
      <c r="C182" s="38" t="s">
        <v>171</v>
      </c>
      <c r="D182" s="38" t="s">
        <v>25</v>
      </c>
      <c r="E182" s="38" t="s">
        <v>36</v>
      </c>
      <c r="G182" s="38">
        <v>0.5</v>
      </c>
      <c r="H182" s="38">
        <v>0.5</v>
      </c>
      <c r="I182" s="38">
        <v>4313</v>
      </c>
      <c r="J182" s="38">
        <v>6532</v>
      </c>
      <c r="L182" s="38">
        <v>1569</v>
      </c>
      <c r="M182" s="38">
        <v>5.444</v>
      </c>
      <c r="N182" s="38">
        <v>8.1189999999999998</v>
      </c>
      <c r="O182" s="38">
        <v>2.6760000000000002</v>
      </c>
      <c r="Q182" s="38">
        <v>0.22</v>
      </c>
      <c r="R182" s="38">
        <v>1</v>
      </c>
      <c r="S182" s="38">
        <v>0</v>
      </c>
      <c r="T182" s="38">
        <v>0</v>
      </c>
      <c r="V182" s="38">
        <v>0</v>
      </c>
      <c r="Y182" s="38" t="s">
        <v>168</v>
      </c>
      <c r="Z182" s="42">
        <v>0.60171296296296295</v>
      </c>
    </row>
    <row r="183" spans="1:26">
      <c r="A183" s="38">
        <v>17</v>
      </c>
      <c r="B183" s="38">
        <v>8</v>
      </c>
      <c r="C183" s="38" t="s">
        <v>171</v>
      </c>
      <c r="D183" s="38" t="s">
        <v>25</v>
      </c>
      <c r="E183" s="38" t="s">
        <v>36</v>
      </c>
      <c r="G183" s="38">
        <v>0.5</v>
      </c>
      <c r="H183" s="38">
        <v>0.5</v>
      </c>
      <c r="I183" s="38">
        <v>4352</v>
      </c>
      <c r="J183" s="38">
        <v>6599</v>
      </c>
      <c r="L183" s="38">
        <v>1541</v>
      </c>
      <c r="M183" s="38">
        <v>5.4930000000000003</v>
      </c>
      <c r="N183" s="38">
        <v>8.2029999999999994</v>
      </c>
      <c r="O183" s="38">
        <v>2.7090000000000001</v>
      </c>
      <c r="Q183" s="38">
        <v>0.216</v>
      </c>
      <c r="R183" s="38">
        <v>1</v>
      </c>
      <c r="S183" s="38">
        <v>0</v>
      </c>
      <c r="T183" s="38">
        <v>0</v>
      </c>
      <c r="V183" s="38">
        <v>0</v>
      </c>
      <c r="Y183" s="38" t="s">
        <v>168</v>
      </c>
      <c r="Z183" s="42">
        <v>0.60775462962962956</v>
      </c>
    </row>
    <row r="184" spans="1:26">
      <c r="A184" s="38">
        <v>18</v>
      </c>
      <c r="B184" s="38">
        <v>9</v>
      </c>
      <c r="C184" s="38" t="s">
        <v>172</v>
      </c>
      <c r="D184" s="38" t="s">
        <v>25</v>
      </c>
      <c r="E184" s="38" t="s">
        <v>36</v>
      </c>
      <c r="G184" s="38">
        <v>0.5</v>
      </c>
      <c r="H184" s="38">
        <v>0.5</v>
      </c>
      <c r="I184" s="38">
        <v>4266</v>
      </c>
      <c r="J184" s="38">
        <v>7194</v>
      </c>
      <c r="L184" s="38">
        <v>8513</v>
      </c>
      <c r="M184" s="38">
        <v>5.3819999999999997</v>
      </c>
      <c r="N184" s="38">
        <v>8.9440000000000008</v>
      </c>
      <c r="O184" s="38">
        <v>3.5619999999999998</v>
      </c>
      <c r="Q184" s="38">
        <v>1.1259999999999999</v>
      </c>
      <c r="R184" s="38">
        <v>1</v>
      </c>
      <c r="S184" s="38">
        <v>0</v>
      </c>
      <c r="T184" s="38">
        <v>0</v>
      </c>
      <c r="V184" s="38">
        <v>0</v>
      </c>
      <c r="Y184" s="38" t="s">
        <v>168</v>
      </c>
      <c r="Z184" s="42">
        <v>0.61831018518518521</v>
      </c>
    </row>
    <row r="185" spans="1:26">
      <c r="A185" s="38">
        <v>19</v>
      </c>
      <c r="B185" s="38">
        <v>9</v>
      </c>
      <c r="C185" s="38" t="s">
        <v>172</v>
      </c>
      <c r="D185" s="38" t="s">
        <v>25</v>
      </c>
      <c r="E185" s="38" t="s">
        <v>36</v>
      </c>
      <c r="G185" s="38">
        <v>0.5</v>
      </c>
      <c r="H185" s="38">
        <v>0.5</v>
      </c>
      <c r="I185" s="38">
        <v>4207</v>
      </c>
      <c r="J185" s="38">
        <v>7162</v>
      </c>
      <c r="L185" s="38">
        <v>8515</v>
      </c>
      <c r="M185" s="38">
        <v>5.3049999999999997</v>
      </c>
      <c r="N185" s="38">
        <v>8.9039999999999999</v>
      </c>
      <c r="O185" s="38">
        <v>3.5979999999999999</v>
      </c>
      <c r="Q185" s="38">
        <v>1.1259999999999999</v>
      </c>
      <c r="R185" s="38">
        <v>1</v>
      </c>
      <c r="S185" s="38">
        <v>0</v>
      </c>
      <c r="T185" s="38">
        <v>0</v>
      </c>
      <c r="V185" s="38">
        <v>0</v>
      </c>
      <c r="Y185" s="38" t="s">
        <v>168</v>
      </c>
      <c r="Z185" s="42">
        <v>0.62434027777777779</v>
      </c>
    </row>
    <row r="186" spans="1:26">
      <c r="A186" s="38">
        <v>20</v>
      </c>
      <c r="B186" s="38">
        <v>10</v>
      </c>
      <c r="C186" s="38" t="s">
        <v>173</v>
      </c>
      <c r="D186" s="38" t="s">
        <v>25</v>
      </c>
      <c r="E186" s="38" t="s">
        <v>36</v>
      </c>
      <c r="G186" s="38">
        <v>0.5</v>
      </c>
      <c r="H186" s="38">
        <v>0.5</v>
      </c>
      <c r="I186" s="38">
        <v>2714</v>
      </c>
      <c r="J186" s="38">
        <v>4083</v>
      </c>
      <c r="L186" s="38">
        <v>1699</v>
      </c>
      <c r="M186" s="38">
        <v>3.3620000000000001</v>
      </c>
      <c r="N186" s="38">
        <v>5.0289999999999999</v>
      </c>
      <c r="O186" s="38">
        <v>1.667</v>
      </c>
      <c r="Q186" s="38">
        <v>0.23699999999999999</v>
      </c>
      <c r="R186" s="38">
        <v>1</v>
      </c>
      <c r="S186" s="38">
        <v>0</v>
      </c>
      <c r="T186" s="38">
        <v>0</v>
      </c>
      <c r="V186" s="38">
        <v>0</v>
      </c>
      <c r="Y186" s="38" t="s">
        <v>168</v>
      </c>
      <c r="Z186" s="42">
        <v>0.63466435185185188</v>
      </c>
    </row>
    <row r="187" spans="1:26">
      <c r="A187" s="38">
        <v>21</v>
      </c>
      <c r="B187" s="38">
        <v>10</v>
      </c>
      <c r="C187" s="38" t="s">
        <v>173</v>
      </c>
      <c r="D187" s="38" t="s">
        <v>25</v>
      </c>
      <c r="E187" s="38" t="s">
        <v>36</v>
      </c>
      <c r="G187" s="38">
        <v>0.5</v>
      </c>
      <c r="H187" s="38">
        <v>0.5</v>
      </c>
      <c r="I187" s="38">
        <v>2709</v>
      </c>
      <c r="J187" s="38">
        <v>4125</v>
      </c>
      <c r="L187" s="38">
        <v>1787</v>
      </c>
      <c r="M187" s="38">
        <v>3.3540000000000001</v>
      </c>
      <c r="N187" s="38">
        <v>5.0830000000000002</v>
      </c>
      <c r="O187" s="38">
        <v>1.728</v>
      </c>
      <c r="Q187" s="38">
        <v>0.249</v>
      </c>
      <c r="R187" s="38">
        <v>1</v>
      </c>
      <c r="S187" s="38">
        <v>0</v>
      </c>
      <c r="T187" s="38">
        <v>0</v>
      </c>
      <c r="V187" s="38">
        <v>0</v>
      </c>
      <c r="Y187" s="38" t="s">
        <v>168</v>
      </c>
      <c r="Z187" s="42">
        <v>0.64060185185185181</v>
      </c>
    </row>
    <row r="188" spans="1:26">
      <c r="A188" s="38">
        <v>22</v>
      </c>
      <c r="B188" s="38">
        <v>11</v>
      </c>
      <c r="C188" s="38" t="s">
        <v>174</v>
      </c>
      <c r="D188" s="38" t="s">
        <v>25</v>
      </c>
      <c r="E188" s="38" t="s">
        <v>36</v>
      </c>
      <c r="G188" s="38">
        <v>0.5</v>
      </c>
      <c r="H188" s="38">
        <v>0.5</v>
      </c>
      <c r="I188" s="38">
        <v>3032</v>
      </c>
      <c r="J188" s="38">
        <v>4242</v>
      </c>
      <c r="L188" s="38">
        <v>2708</v>
      </c>
      <c r="M188" s="38">
        <v>3.7749999999999999</v>
      </c>
      <c r="N188" s="38">
        <v>5.2309999999999999</v>
      </c>
      <c r="O188" s="38">
        <v>1.456</v>
      </c>
      <c r="Q188" s="38">
        <v>0.37</v>
      </c>
      <c r="R188" s="38">
        <v>1</v>
      </c>
      <c r="S188" s="38">
        <v>0</v>
      </c>
      <c r="T188" s="38">
        <v>0</v>
      </c>
      <c r="V188" s="38">
        <v>0</v>
      </c>
      <c r="Y188" s="38" t="s">
        <v>168</v>
      </c>
      <c r="Z188" s="42">
        <v>0.65090277777777772</v>
      </c>
    </row>
    <row r="189" spans="1:26">
      <c r="A189" s="38">
        <v>23</v>
      </c>
      <c r="B189" s="38">
        <v>11</v>
      </c>
      <c r="C189" s="38" t="s">
        <v>174</v>
      </c>
      <c r="D189" s="38" t="s">
        <v>25</v>
      </c>
      <c r="E189" s="38" t="s">
        <v>36</v>
      </c>
      <c r="G189" s="38">
        <v>0.5</v>
      </c>
      <c r="H189" s="38">
        <v>0.5</v>
      </c>
      <c r="I189" s="38">
        <v>3110</v>
      </c>
      <c r="J189" s="38">
        <v>4246</v>
      </c>
      <c r="L189" s="38">
        <v>2661</v>
      </c>
      <c r="M189" s="38">
        <v>3.8759999999999999</v>
      </c>
      <c r="N189" s="38">
        <v>5.2370000000000001</v>
      </c>
      <c r="O189" s="38">
        <v>1.36</v>
      </c>
      <c r="Q189" s="38">
        <v>0.36399999999999999</v>
      </c>
      <c r="R189" s="38">
        <v>1</v>
      </c>
      <c r="S189" s="38">
        <v>0</v>
      </c>
      <c r="T189" s="38">
        <v>0</v>
      </c>
      <c r="V189" s="38">
        <v>0</v>
      </c>
      <c r="Y189" s="38" t="s">
        <v>168</v>
      </c>
      <c r="Z189" s="42">
        <v>0.65689814814814818</v>
      </c>
    </row>
    <row r="190" spans="1:26">
      <c r="A190" s="38">
        <v>24</v>
      </c>
      <c r="B190" s="38">
        <v>12</v>
      </c>
      <c r="C190" s="38" t="s">
        <v>175</v>
      </c>
      <c r="D190" s="38" t="s">
        <v>25</v>
      </c>
      <c r="E190" s="38" t="s">
        <v>36</v>
      </c>
      <c r="G190" s="38">
        <v>0.5</v>
      </c>
      <c r="H190" s="38">
        <v>0.5</v>
      </c>
      <c r="I190" s="38">
        <v>9964</v>
      </c>
      <c r="J190" s="38">
        <v>12100</v>
      </c>
      <c r="L190" s="38">
        <v>1587</v>
      </c>
      <c r="M190" s="38">
        <v>12.824</v>
      </c>
      <c r="N190" s="38">
        <v>14.907</v>
      </c>
      <c r="O190" s="38">
        <v>2.0840000000000001</v>
      </c>
      <c r="Q190" s="38">
        <v>0.222</v>
      </c>
      <c r="R190" s="38">
        <v>1</v>
      </c>
      <c r="S190" s="38">
        <v>0</v>
      </c>
      <c r="T190" s="38">
        <v>0</v>
      </c>
      <c r="V190" s="38">
        <v>0</v>
      </c>
      <c r="Y190" s="38" t="s">
        <v>168</v>
      </c>
      <c r="Z190" s="42">
        <v>0.6678587962962963</v>
      </c>
    </row>
    <row r="191" spans="1:26">
      <c r="A191" s="38">
        <v>25</v>
      </c>
      <c r="B191" s="38">
        <v>12</v>
      </c>
      <c r="C191" s="38" t="s">
        <v>175</v>
      </c>
      <c r="D191" s="38" t="s">
        <v>25</v>
      </c>
      <c r="E191" s="38" t="s">
        <v>36</v>
      </c>
      <c r="G191" s="38">
        <v>0.5</v>
      </c>
      <c r="H191" s="38">
        <v>0.5</v>
      </c>
      <c r="I191" s="38">
        <v>9869</v>
      </c>
      <c r="J191" s="38">
        <v>12084</v>
      </c>
      <c r="L191" s="38">
        <v>1590</v>
      </c>
      <c r="M191" s="38">
        <v>12.698</v>
      </c>
      <c r="N191" s="38">
        <v>14.888</v>
      </c>
      <c r="O191" s="38">
        <v>2.19</v>
      </c>
      <c r="Q191" s="38">
        <v>0.223</v>
      </c>
      <c r="R191" s="38">
        <v>1</v>
      </c>
      <c r="S191" s="38">
        <v>0</v>
      </c>
      <c r="T191" s="38">
        <v>0</v>
      </c>
      <c r="V191" s="38">
        <v>0</v>
      </c>
      <c r="Y191" s="38" t="s">
        <v>168</v>
      </c>
      <c r="Z191" s="42">
        <v>0.67416666666666669</v>
      </c>
    </row>
    <row r="192" spans="1:26">
      <c r="A192" s="38">
        <v>26</v>
      </c>
      <c r="B192" s="38">
        <v>13</v>
      </c>
      <c r="C192" s="38" t="s">
        <v>176</v>
      </c>
      <c r="D192" s="38" t="s">
        <v>25</v>
      </c>
      <c r="E192" s="38" t="s">
        <v>36</v>
      </c>
      <c r="G192" s="38">
        <v>0.5</v>
      </c>
      <c r="H192" s="38">
        <v>0.5</v>
      </c>
      <c r="I192" s="38">
        <v>4479</v>
      </c>
      <c r="J192" s="38">
        <v>6745</v>
      </c>
      <c r="L192" s="38">
        <v>1494</v>
      </c>
      <c r="M192" s="38">
        <v>5.66</v>
      </c>
      <c r="N192" s="38">
        <v>8.3849999999999998</v>
      </c>
      <c r="O192" s="38">
        <v>2.726</v>
      </c>
      <c r="Q192" s="38">
        <v>0.21</v>
      </c>
      <c r="R192" s="38">
        <v>1</v>
      </c>
      <c r="S192" s="38">
        <v>0</v>
      </c>
      <c r="T192" s="38">
        <v>0</v>
      </c>
      <c r="V192" s="38">
        <v>0</v>
      </c>
      <c r="Y192" s="38" t="s">
        <v>168</v>
      </c>
      <c r="Z192" s="42">
        <v>0.68479166666666658</v>
      </c>
    </row>
    <row r="193" spans="1:26">
      <c r="A193" s="38">
        <v>27</v>
      </c>
      <c r="B193" s="38">
        <v>13</v>
      </c>
      <c r="C193" s="38" t="s">
        <v>176</v>
      </c>
      <c r="D193" s="38" t="s">
        <v>25</v>
      </c>
      <c r="E193" s="38" t="s">
        <v>36</v>
      </c>
      <c r="G193" s="38">
        <v>0.5</v>
      </c>
      <c r="H193" s="38">
        <v>0.5</v>
      </c>
      <c r="I193" s="38">
        <v>4523</v>
      </c>
      <c r="J193" s="38">
        <v>6758</v>
      </c>
      <c r="L193" s="38">
        <v>1515</v>
      </c>
      <c r="M193" s="38">
        <v>5.7169999999999996</v>
      </c>
      <c r="N193" s="38">
        <v>8.4009999999999998</v>
      </c>
      <c r="O193" s="38">
        <v>2.6840000000000002</v>
      </c>
      <c r="Q193" s="38">
        <v>0.21299999999999999</v>
      </c>
      <c r="R193" s="38">
        <v>1</v>
      </c>
      <c r="S193" s="38">
        <v>0</v>
      </c>
      <c r="T193" s="38">
        <v>0</v>
      </c>
      <c r="V193" s="38">
        <v>0</v>
      </c>
      <c r="Y193" s="38" t="s">
        <v>168</v>
      </c>
      <c r="Z193" s="42">
        <v>0.69082175925925926</v>
      </c>
    </row>
    <row r="194" spans="1:26">
      <c r="A194" s="38">
        <v>28</v>
      </c>
      <c r="B194" s="38">
        <v>14</v>
      </c>
      <c r="C194" s="38" t="s">
        <v>177</v>
      </c>
      <c r="D194" s="38" t="s">
        <v>25</v>
      </c>
      <c r="E194" s="38" t="s">
        <v>36</v>
      </c>
      <c r="G194" s="38">
        <v>0.5</v>
      </c>
      <c r="H194" s="38">
        <v>0.5</v>
      </c>
      <c r="I194" s="38">
        <v>4421</v>
      </c>
      <c r="J194" s="38">
        <v>6840</v>
      </c>
      <c r="L194" s="38">
        <v>1928</v>
      </c>
      <c r="M194" s="38">
        <v>5.5839999999999996</v>
      </c>
      <c r="N194" s="38">
        <v>8.5030000000000001</v>
      </c>
      <c r="O194" s="38">
        <v>2.919</v>
      </c>
      <c r="Q194" s="38">
        <v>0.26700000000000002</v>
      </c>
      <c r="R194" s="38">
        <v>1</v>
      </c>
      <c r="S194" s="38">
        <v>0</v>
      </c>
      <c r="T194" s="38">
        <v>0</v>
      </c>
      <c r="V194" s="38">
        <v>0</v>
      </c>
      <c r="Y194" s="38" t="s">
        <v>168</v>
      </c>
      <c r="Z194" s="42">
        <v>0.70134259259259257</v>
      </c>
    </row>
    <row r="195" spans="1:26">
      <c r="A195" s="38">
        <v>29</v>
      </c>
      <c r="B195" s="38">
        <v>14</v>
      </c>
      <c r="C195" s="38" t="s">
        <v>177</v>
      </c>
      <c r="D195" s="38" t="s">
        <v>25</v>
      </c>
      <c r="E195" s="38" t="s">
        <v>36</v>
      </c>
      <c r="G195" s="38">
        <v>0.5</v>
      </c>
      <c r="H195" s="38">
        <v>0.5</v>
      </c>
      <c r="I195" s="38">
        <v>4383</v>
      </c>
      <c r="J195" s="38">
        <v>6839</v>
      </c>
      <c r="L195" s="38">
        <v>1962</v>
      </c>
      <c r="M195" s="38">
        <v>5.5339999999999998</v>
      </c>
      <c r="N195" s="38">
        <v>8.5020000000000007</v>
      </c>
      <c r="O195" s="38">
        <v>2.968</v>
      </c>
      <c r="Q195" s="38">
        <v>0.27200000000000002</v>
      </c>
      <c r="R195" s="38">
        <v>1</v>
      </c>
      <c r="S195" s="38">
        <v>0</v>
      </c>
      <c r="T195" s="38">
        <v>0</v>
      </c>
      <c r="V195" s="38">
        <v>0</v>
      </c>
      <c r="Y195" s="38" t="s">
        <v>168</v>
      </c>
      <c r="Z195" s="42">
        <v>0.7073842592592593</v>
      </c>
    </row>
    <row r="196" spans="1:26">
      <c r="A196" s="38">
        <v>30</v>
      </c>
      <c r="B196" s="38">
        <v>15</v>
      </c>
      <c r="C196" s="38" t="s">
        <v>178</v>
      </c>
      <c r="D196" s="38" t="s">
        <v>25</v>
      </c>
      <c r="E196" s="38" t="s">
        <v>36</v>
      </c>
      <c r="G196" s="38">
        <v>0.5</v>
      </c>
      <c r="H196" s="38">
        <v>0.5</v>
      </c>
      <c r="I196" s="38">
        <v>2654</v>
      </c>
      <c r="J196" s="38">
        <v>5463</v>
      </c>
      <c r="L196" s="38">
        <v>1798</v>
      </c>
      <c r="M196" s="38">
        <v>3.2829999999999999</v>
      </c>
      <c r="N196" s="38">
        <v>6.7779999999999996</v>
      </c>
      <c r="O196" s="38">
        <v>3.4950000000000001</v>
      </c>
      <c r="Q196" s="38">
        <v>0.25</v>
      </c>
      <c r="R196" s="38">
        <v>1</v>
      </c>
      <c r="S196" s="38">
        <v>0</v>
      </c>
      <c r="T196" s="38">
        <v>0</v>
      </c>
      <c r="V196" s="38">
        <v>0</v>
      </c>
      <c r="Y196" s="38" t="s">
        <v>168</v>
      </c>
      <c r="Z196" s="42">
        <v>0.71775462962962966</v>
      </c>
    </row>
    <row r="197" spans="1:26">
      <c r="A197" s="38">
        <v>31</v>
      </c>
      <c r="B197" s="38">
        <v>15</v>
      </c>
      <c r="C197" s="38" t="s">
        <v>178</v>
      </c>
      <c r="D197" s="38" t="s">
        <v>25</v>
      </c>
      <c r="E197" s="38" t="s">
        <v>36</v>
      </c>
      <c r="G197" s="38">
        <v>0.5</v>
      </c>
      <c r="H197" s="38">
        <v>0.5</v>
      </c>
      <c r="I197" s="38">
        <v>2680</v>
      </c>
      <c r="J197" s="38">
        <v>5909</v>
      </c>
      <c r="L197" s="38">
        <v>1903</v>
      </c>
      <c r="M197" s="38">
        <v>3.3170000000000002</v>
      </c>
      <c r="N197" s="38">
        <v>7.3390000000000004</v>
      </c>
      <c r="O197" s="38">
        <v>4.0220000000000002</v>
      </c>
      <c r="Q197" s="38">
        <v>0.26400000000000001</v>
      </c>
      <c r="R197" s="38">
        <v>1</v>
      </c>
      <c r="S197" s="38">
        <v>0</v>
      </c>
      <c r="T197" s="38">
        <v>0</v>
      </c>
      <c r="V197" s="38">
        <v>0</v>
      </c>
      <c r="Y197" s="38" t="s">
        <v>168</v>
      </c>
      <c r="Z197" s="42">
        <v>0.72369212962962959</v>
      </c>
    </row>
    <row r="198" spans="1:26">
      <c r="A198" s="38">
        <v>32</v>
      </c>
      <c r="B198" s="38">
        <v>16</v>
      </c>
      <c r="C198" s="38" t="s">
        <v>179</v>
      </c>
      <c r="D198" s="38" t="s">
        <v>25</v>
      </c>
      <c r="E198" s="38" t="s">
        <v>36</v>
      </c>
      <c r="G198" s="38">
        <v>0.5</v>
      </c>
      <c r="H198" s="38">
        <v>0.5</v>
      </c>
      <c r="I198" s="38">
        <v>3939</v>
      </c>
      <c r="J198" s="38">
        <v>6843</v>
      </c>
      <c r="L198" s="38">
        <v>7238</v>
      </c>
      <c r="M198" s="38">
        <v>4.9550000000000001</v>
      </c>
      <c r="N198" s="38">
        <v>8.5069999999999997</v>
      </c>
      <c r="O198" s="38">
        <v>3.5510000000000002</v>
      </c>
      <c r="Q198" s="38">
        <v>0.96199999999999997</v>
      </c>
      <c r="R198" s="38">
        <v>1</v>
      </c>
      <c r="S198" s="38">
        <v>0</v>
      </c>
      <c r="T198" s="38">
        <v>0</v>
      </c>
      <c r="V198" s="38">
        <v>0</v>
      </c>
      <c r="Y198" s="38" t="s">
        <v>168</v>
      </c>
      <c r="Z198" s="42">
        <v>0.73424768518518524</v>
      </c>
    </row>
    <row r="199" spans="1:26">
      <c r="A199" s="38">
        <v>33</v>
      </c>
      <c r="B199" s="38">
        <v>16</v>
      </c>
      <c r="C199" s="38" t="s">
        <v>179</v>
      </c>
      <c r="D199" s="38" t="s">
        <v>25</v>
      </c>
      <c r="E199" s="38" t="s">
        <v>36</v>
      </c>
      <c r="G199" s="38">
        <v>0.5</v>
      </c>
      <c r="H199" s="38">
        <v>0.5</v>
      </c>
      <c r="I199" s="38">
        <v>3895</v>
      </c>
      <c r="J199" s="38">
        <v>6788</v>
      </c>
      <c r="L199" s="38">
        <v>7154</v>
      </c>
      <c r="M199" s="38">
        <v>4.899</v>
      </c>
      <c r="N199" s="38">
        <v>8.4390000000000001</v>
      </c>
      <c r="O199" s="38">
        <v>3.54</v>
      </c>
      <c r="Q199" s="38">
        <v>0.95099999999999996</v>
      </c>
      <c r="R199" s="38">
        <v>1</v>
      </c>
      <c r="S199" s="38">
        <v>0</v>
      </c>
      <c r="T199" s="38">
        <v>0</v>
      </c>
      <c r="V199" s="38">
        <v>0</v>
      </c>
      <c r="Y199" s="38" t="s">
        <v>168</v>
      </c>
      <c r="Z199" s="42">
        <v>0.74025462962962962</v>
      </c>
    </row>
    <row r="200" spans="1:26">
      <c r="A200" s="38">
        <v>45</v>
      </c>
      <c r="B200" s="38">
        <v>19</v>
      </c>
      <c r="C200" s="38" t="s">
        <v>180</v>
      </c>
      <c r="D200" s="38" t="s">
        <v>25</v>
      </c>
      <c r="E200" s="38" t="s">
        <v>36</v>
      </c>
      <c r="G200" s="38">
        <v>0.5</v>
      </c>
      <c r="H200" s="38">
        <v>0.5</v>
      </c>
      <c r="I200" s="38">
        <v>2682</v>
      </c>
      <c r="J200" s="38">
        <v>5411</v>
      </c>
      <c r="L200" s="38">
        <v>1450</v>
      </c>
      <c r="M200" s="38">
        <v>3.319</v>
      </c>
      <c r="N200" s="38">
        <v>6.7130000000000001</v>
      </c>
      <c r="O200" s="38">
        <v>3.3929999999999998</v>
      </c>
      <c r="Q200" s="38">
        <v>0.20399999999999999</v>
      </c>
      <c r="R200" s="38">
        <v>1</v>
      </c>
      <c r="S200" s="38">
        <v>0</v>
      </c>
      <c r="T200" s="38">
        <v>0</v>
      </c>
      <c r="V200" s="38">
        <v>0</v>
      </c>
      <c r="Y200" s="38" t="s">
        <v>168</v>
      </c>
      <c r="Z200" s="42">
        <v>0.83681712962962962</v>
      </c>
    </row>
    <row r="201" spans="1:26">
      <c r="A201" s="38">
        <v>46</v>
      </c>
      <c r="B201" s="38">
        <v>19</v>
      </c>
      <c r="C201" s="38" t="s">
        <v>180</v>
      </c>
      <c r="D201" s="38" t="s">
        <v>25</v>
      </c>
      <c r="E201" s="38" t="s">
        <v>36</v>
      </c>
      <c r="G201" s="38">
        <v>0.5</v>
      </c>
      <c r="H201" s="38">
        <v>0.5</v>
      </c>
      <c r="I201" s="38">
        <v>2695</v>
      </c>
      <c r="J201" s="38">
        <v>5415</v>
      </c>
      <c r="L201" s="38">
        <v>1455</v>
      </c>
      <c r="M201" s="38">
        <v>3.3359999999999999</v>
      </c>
      <c r="N201" s="38">
        <v>6.718</v>
      </c>
      <c r="O201" s="38">
        <v>3.3820000000000001</v>
      </c>
      <c r="Q201" s="38">
        <v>0.20499999999999999</v>
      </c>
      <c r="R201" s="38">
        <v>1</v>
      </c>
      <c r="S201" s="38">
        <v>0</v>
      </c>
      <c r="T201" s="38">
        <v>0</v>
      </c>
      <c r="V201" s="38">
        <v>0</v>
      </c>
      <c r="Y201" s="38" t="s">
        <v>168</v>
      </c>
      <c r="Z201" s="42">
        <v>0.84285879629629623</v>
      </c>
    </row>
    <row r="202" spans="1:26">
      <c r="A202" s="38">
        <v>47</v>
      </c>
      <c r="B202" s="38">
        <v>20</v>
      </c>
      <c r="C202" s="38" t="s">
        <v>181</v>
      </c>
      <c r="D202" s="38" t="s">
        <v>25</v>
      </c>
      <c r="E202" s="38" t="s">
        <v>36</v>
      </c>
      <c r="G202" s="38">
        <v>0.5</v>
      </c>
      <c r="H202" s="38">
        <v>0.5</v>
      </c>
      <c r="I202" s="38">
        <v>4629</v>
      </c>
      <c r="J202" s="38">
        <v>7658</v>
      </c>
      <c r="L202" s="38">
        <v>13517</v>
      </c>
      <c r="M202" s="38">
        <v>5.8550000000000004</v>
      </c>
      <c r="N202" s="38">
        <v>9.5190000000000001</v>
      </c>
      <c r="O202" s="38">
        <v>3.6640000000000001</v>
      </c>
      <c r="Q202" s="38">
        <v>1.76</v>
      </c>
      <c r="R202" s="38">
        <v>1</v>
      </c>
      <c r="S202" s="38">
        <v>0</v>
      </c>
      <c r="T202" s="38">
        <v>0</v>
      </c>
      <c r="V202" s="38">
        <v>0</v>
      </c>
      <c r="Y202" s="38" t="s">
        <v>168</v>
      </c>
      <c r="Z202" s="42">
        <v>0.85331018518518509</v>
      </c>
    </row>
    <row r="203" spans="1:26">
      <c r="A203" s="38">
        <v>48</v>
      </c>
      <c r="B203" s="38">
        <v>20</v>
      </c>
      <c r="C203" s="38" t="s">
        <v>181</v>
      </c>
      <c r="D203" s="38" t="s">
        <v>25</v>
      </c>
      <c r="E203" s="38" t="s">
        <v>36</v>
      </c>
      <c r="G203" s="38">
        <v>0.5</v>
      </c>
      <c r="H203" s="38">
        <v>0.5</v>
      </c>
      <c r="I203" s="38">
        <v>4742</v>
      </c>
      <c r="J203" s="38">
        <v>7702</v>
      </c>
      <c r="L203" s="38">
        <v>13532</v>
      </c>
      <c r="M203" s="38">
        <v>6.0030000000000001</v>
      </c>
      <c r="N203" s="38">
        <v>9.5730000000000004</v>
      </c>
      <c r="O203" s="38">
        <v>3.5710000000000002</v>
      </c>
      <c r="Q203" s="38">
        <v>1.762</v>
      </c>
      <c r="R203" s="38">
        <v>1</v>
      </c>
      <c r="S203" s="38">
        <v>0</v>
      </c>
      <c r="T203" s="38">
        <v>0</v>
      </c>
      <c r="V203" s="38">
        <v>0</v>
      </c>
      <c r="Y203" s="38" t="s">
        <v>168</v>
      </c>
      <c r="Z203" s="42">
        <v>0.85946759259259264</v>
      </c>
    </row>
    <row r="204" spans="1:26">
      <c r="A204" s="38">
        <v>49</v>
      </c>
      <c r="B204" s="38">
        <v>21</v>
      </c>
      <c r="C204" s="38" t="s">
        <v>182</v>
      </c>
      <c r="D204" s="38" t="s">
        <v>25</v>
      </c>
      <c r="E204" s="38" t="s">
        <v>36</v>
      </c>
      <c r="G204" s="38">
        <v>0.5</v>
      </c>
      <c r="H204" s="38">
        <v>0.5</v>
      </c>
      <c r="I204" s="38">
        <v>2354</v>
      </c>
      <c r="J204" s="38">
        <v>4789</v>
      </c>
      <c r="L204" s="38">
        <v>1581</v>
      </c>
      <c r="M204" s="38">
        <v>2.8929999999999998</v>
      </c>
      <c r="N204" s="38">
        <v>5.9260000000000002</v>
      </c>
      <c r="O204" s="38">
        <v>3.0329999999999999</v>
      </c>
      <c r="Q204" s="38">
        <v>0.222</v>
      </c>
      <c r="R204" s="38">
        <v>1</v>
      </c>
      <c r="S204" s="38">
        <v>0</v>
      </c>
      <c r="T204" s="38">
        <v>0</v>
      </c>
      <c r="V204" s="38">
        <v>0</v>
      </c>
      <c r="Y204" s="38" t="s">
        <v>168</v>
      </c>
      <c r="Z204" s="42">
        <v>0.86989583333333342</v>
      </c>
    </row>
    <row r="205" spans="1:26">
      <c r="A205" s="38">
        <v>49</v>
      </c>
      <c r="B205" s="38">
        <v>21</v>
      </c>
      <c r="C205" s="38" t="s">
        <v>183</v>
      </c>
      <c r="D205" s="38" t="s">
        <v>25</v>
      </c>
      <c r="E205" s="38" t="s">
        <v>36</v>
      </c>
      <c r="G205" s="38">
        <v>0.5</v>
      </c>
      <c r="H205" s="38">
        <v>0.5</v>
      </c>
      <c r="I205" s="38">
        <v>2691</v>
      </c>
      <c r="J205" s="38">
        <v>5387</v>
      </c>
      <c r="L205" s="38">
        <v>1474</v>
      </c>
      <c r="M205" s="38">
        <v>3.331</v>
      </c>
      <c r="N205" s="38">
        <v>6.6820000000000004</v>
      </c>
      <c r="O205" s="38">
        <v>3.3519999999999999</v>
      </c>
      <c r="Q205" s="38">
        <v>0.20699999999999999</v>
      </c>
      <c r="R205" s="38">
        <v>1</v>
      </c>
      <c r="S205" s="38">
        <v>0</v>
      </c>
      <c r="T205" s="38">
        <v>0</v>
      </c>
      <c r="V205" s="38">
        <v>0</v>
      </c>
      <c r="Y205" s="38" t="s">
        <v>168</v>
      </c>
      <c r="Z205" s="42">
        <v>1.6666666666666668E-3</v>
      </c>
    </row>
    <row r="206" spans="1:26">
      <c r="A206" s="38">
        <v>50</v>
      </c>
      <c r="B206" s="38">
        <v>21</v>
      </c>
      <c r="C206" s="38" t="s">
        <v>182</v>
      </c>
      <c r="D206" s="38" t="s">
        <v>25</v>
      </c>
      <c r="E206" s="38" t="s">
        <v>36</v>
      </c>
      <c r="G206" s="38">
        <v>0.5</v>
      </c>
      <c r="H206" s="38">
        <v>0.5</v>
      </c>
      <c r="I206" s="38">
        <v>2326</v>
      </c>
      <c r="J206" s="38">
        <v>5168</v>
      </c>
      <c r="L206" s="38">
        <v>1706</v>
      </c>
      <c r="M206" s="38">
        <v>2.8559999999999999</v>
      </c>
      <c r="N206" s="38">
        <v>6.4050000000000002</v>
      </c>
      <c r="O206" s="38">
        <v>3.5489999999999999</v>
      </c>
      <c r="Q206" s="38">
        <v>0.23799999999999999</v>
      </c>
      <c r="R206" s="38">
        <v>1</v>
      </c>
      <c r="S206" s="38">
        <v>0</v>
      </c>
      <c r="T206" s="38">
        <v>0</v>
      </c>
      <c r="V206" s="38">
        <v>0</v>
      </c>
      <c r="Y206" s="38" t="s">
        <v>168</v>
      </c>
      <c r="Z206" s="42">
        <v>0.8758217592592592</v>
      </c>
    </row>
    <row r="207" spans="1:26">
      <c r="A207" s="38">
        <v>50</v>
      </c>
      <c r="B207" s="38">
        <v>21</v>
      </c>
      <c r="C207" s="38" t="s">
        <v>183</v>
      </c>
      <c r="D207" s="38" t="s">
        <v>25</v>
      </c>
      <c r="E207" s="38" t="s">
        <v>36</v>
      </c>
      <c r="G207" s="38">
        <v>0.5</v>
      </c>
      <c r="H207" s="38">
        <v>0.5</v>
      </c>
      <c r="I207" s="38">
        <v>2683</v>
      </c>
      <c r="J207" s="38">
        <v>5414</v>
      </c>
      <c r="L207" s="38">
        <v>1427</v>
      </c>
      <c r="M207" s="38">
        <v>3.3210000000000002</v>
      </c>
      <c r="N207" s="38">
        <v>6.7169999999999996</v>
      </c>
      <c r="O207" s="38">
        <v>3.3959999999999999</v>
      </c>
      <c r="Q207" s="38">
        <v>0.20100000000000001</v>
      </c>
      <c r="R207" s="38">
        <v>1</v>
      </c>
      <c r="S207" s="38">
        <v>0</v>
      </c>
      <c r="T207" s="38">
        <v>0</v>
      </c>
      <c r="V207" s="38">
        <v>0</v>
      </c>
      <c r="Y207" s="38" t="s">
        <v>168</v>
      </c>
      <c r="Z207" s="42">
        <v>7.6736111111111111E-3</v>
      </c>
    </row>
    <row r="208" spans="1:26">
      <c r="A208" s="38">
        <v>51</v>
      </c>
      <c r="B208" s="38">
        <v>22</v>
      </c>
      <c r="C208" s="38" t="s">
        <v>184</v>
      </c>
      <c r="D208" s="38" t="s">
        <v>25</v>
      </c>
      <c r="E208" s="38" t="s">
        <v>36</v>
      </c>
      <c r="G208" s="38">
        <v>0.5</v>
      </c>
      <c r="H208" s="38">
        <v>0.5</v>
      </c>
      <c r="I208" s="38">
        <v>2778</v>
      </c>
      <c r="J208" s="38">
        <v>5431</v>
      </c>
      <c r="L208" s="38">
        <v>1808</v>
      </c>
      <c r="M208" s="38">
        <v>3.444</v>
      </c>
      <c r="N208" s="38">
        <v>6.7380000000000004</v>
      </c>
      <c r="O208" s="38">
        <v>3.2930000000000001</v>
      </c>
      <c r="Q208" s="38">
        <v>0.252</v>
      </c>
      <c r="R208" s="38">
        <v>1</v>
      </c>
      <c r="S208" s="38">
        <v>0</v>
      </c>
      <c r="T208" s="38">
        <v>0</v>
      </c>
      <c r="V208" s="38">
        <v>0</v>
      </c>
      <c r="Y208" s="38" t="s">
        <v>168</v>
      </c>
      <c r="Z208" s="42">
        <v>1.8090277777777778E-2</v>
      </c>
    </row>
    <row r="209" spans="1:26">
      <c r="A209" s="38">
        <v>51</v>
      </c>
      <c r="B209" s="38">
        <v>22</v>
      </c>
      <c r="C209" s="38" t="s">
        <v>185</v>
      </c>
      <c r="D209" s="38" t="s">
        <v>25</v>
      </c>
      <c r="E209" s="38" t="s">
        <v>36</v>
      </c>
      <c r="G209" s="38">
        <v>0.5</v>
      </c>
      <c r="H209" s="38">
        <v>0.5</v>
      </c>
      <c r="I209" s="38">
        <v>3807</v>
      </c>
      <c r="J209" s="38">
        <v>5657</v>
      </c>
      <c r="L209" s="38">
        <v>1174</v>
      </c>
      <c r="M209" s="38">
        <v>4.7839999999999998</v>
      </c>
      <c r="N209" s="38">
        <v>7.0220000000000002</v>
      </c>
      <c r="O209" s="38">
        <v>2.238</v>
      </c>
      <c r="Q209" s="38">
        <v>0.16800000000000001</v>
      </c>
      <c r="R209" s="38">
        <v>1</v>
      </c>
      <c r="S209" s="38">
        <v>0</v>
      </c>
      <c r="T209" s="38">
        <v>0</v>
      </c>
      <c r="V209" s="38">
        <v>0</v>
      </c>
      <c r="Y209" s="38" t="s">
        <v>168</v>
      </c>
      <c r="Z209" s="42">
        <v>0.88619212962962957</v>
      </c>
    </row>
    <row r="210" spans="1:26">
      <c r="A210" s="38">
        <v>52</v>
      </c>
      <c r="B210" s="38">
        <v>22</v>
      </c>
      <c r="C210" s="38" t="s">
        <v>184</v>
      </c>
      <c r="D210" s="38" t="s">
        <v>25</v>
      </c>
      <c r="E210" s="38" t="s">
        <v>36</v>
      </c>
      <c r="G210" s="38">
        <v>0.5</v>
      </c>
      <c r="H210" s="38">
        <v>0.5</v>
      </c>
      <c r="I210" s="38">
        <v>2778</v>
      </c>
      <c r="J210" s="38">
        <v>5390</v>
      </c>
      <c r="L210" s="38">
        <v>1775</v>
      </c>
      <c r="M210" s="38">
        <v>3.4449999999999998</v>
      </c>
      <c r="N210" s="38">
        <v>6.6859999999999999</v>
      </c>
      <c r="O210" s="38">
        <v>3.2410000000000001</v>
      </c>
      <c r="Q210" s="38">
        <v>0.247</v>
      </c>
      <c r="R210" s="38">
        <v>1</v>
      </c>
      <c r="S210" s="38">
        <v>0</v>
      </c>
      <c r="T210" s="38">
        <v>0</v>
      </c>
      <c r="V210" s="38">
        <v>0</v>
      </c>
      <c r="Y210" s="38" t="s">
        <v>168</v>
      </c>
      <c r="Z210" s="42">
        <v>2.4062500000000001E-2</v>
      </c>
    </row>
    <row r="211" spans="1:26">
      <c r="A211" s="38">
        <v>52</v>
      </c>
      <c r="B211" s="38">
        <v>22</v>
      </c>
      <c r="C211" s="38" t="s">
        <v>185</v>
      </c>
      <c r="D211" s="38" t="s">
        <v>25</v>
      </c>
      <c r="E211" s="38" t="s">
        <v>36</v>
      </c>
      <c r="G211" s="38">
        <v>0.5</v>
      </c>
      <c r="H211" s="38">
        <v>0.5</v>
      </c>
      <c r="I211" s="38">
        <v>3782</v>
      </c>
      <c r="J211" s="38">
        <v>6138</v>
      </c>
      <c r="L211" s="38">
        <v>1245</v>
      </c>
      <c r="M211" s="38">
        <v>4.7519999999999998</v>
      </c>
      <c r="N211" s="38">
        <v>7.6269999999999998</v>
      </c>
      <c r="O211" s="38">
        <v>2.875</v>
      </c>
      <c r="Q211" s="38">
        <v>0.17699999999999999</v>
      </c>
      <c r="R211" s="38">
        <v>1</v>
      </c>
      <c r="S211" s="38">
        <v>0</v>
      </c>
      <c r="T211" s="38">
        <v>0</v>
      </c>
      <c r="V211" s="38">
        <v>0</v>
      </c>
      <c r="Y211" s="38" t="s">
        <v>168</v>
      </c>
      <c r="Z211" s="42">
        <v>0.89212962962962961</v>
      </c>
    </row>
    <row r="212" spans="1:26">
      <c r="A212" s="38">
        <v>53</v>
      </c>
      <c r="B212" s="38">
        <v>23</v>
      </c>
      <c r="C212" s="38" t="s">
        <v>186</v>
      </c>
      <c r="D212" s="38" t="s">
        <v>25</v>
      </c>
      <c r="E212" s="38" t="s">
        <v>36</v>
      </c>
      <c r="G212" s="38">
        <v>0.5</v>
      </c>
      <c r="H212" s="38">
        <v>0.5</v>
      </c>
      <c r="I212" s="38">
        <v>2980</v>
      </c>
      <c r="J212" s="38">
        <v>5549</v>
      </c>
      <c r="L212" s="38">
        <v>1554</v>
      </c>
      <c r="M212" s="38">
        <v>3.7069999999999999</v>
      </c>
      <c r="N212" s="38">
        <v>6.8869999999999996</v>
      </c>
      <c r="O212" s="38">
        <v>3.18</v>
      </c>
      <c r="Q212" s="38">
        <v>0.218</v>
      </c>
      <c r="R212" s="38">
        <v>1</v>
      </c>
      <c r="S212" s="38">
        <v>0</v>
      </c>
      <c r="T212" s="38">
        <v>0</v>
      </c>
      <c r="V212" s="38">
        <v>0</v>
      </c>
      <c r="Y212" s="38" t="s">
        <v>168</v>
      </c>
      <c r="Z212" s="42">
        <v>0.90255787037037039</v>
      </c>
    </row>
    <row r="213" spans="1:26">
      <c r="A213" s="38">
        <v>53</v>
      </c>
      <c r="B213" s="38">
        <v>23</v>
      </c>
      <c r="C213" s="38" t="s">
        <v>187</v>
      </c>
      <c r="D213" s="38" t="s">
        <v>25</v>
      </c>
      <c r="E213" s="38" t="s">
        <v>36</v>
      </c>
      <c r="G213" s="38">
        <v>0.5</v>
      </c>
      <c r="H213" s="38">
        <v>0.5</v>
      </c>
      <c r="I213" s="38">
        <v>3442</v>
      </c>
      <c r="J213" s="38">
        <v>5798</v>
      </c>
      <c r="L213" s="38">
        <v>1263</v>
      </c>
      <c r="M213" s="38">
        <v>4.3079999999999998</v>
      </c>
      <c r="N213" s="38">
        <v>7.1989999999999998</v>
      </c>
      <c r="O213" s="38">
        <v>2.891</v>
      </c>
      <c r="Q213" s="38">
        <v>0.17899999999999999</v>
      </c>
      <c r="R213" s="38">
        <v>1</v>
      </c>
      <c r="S213" s="38">
        <v>0</v>
      </c>
      <c r="T213" s="38">
        <v>0</v>
      </c>
      <c r="V213" s="38">
        <v>0</v>
      </c>
      <c r="Y213" s="38" t="s">
        <v>168</v>
      </c>
      <c r="Z213" s="42">
        <v>3.4513888888888893E-2</v>
      </c>
    </row>
    <row r="214" spans="1:26">
      <c r="A214" s="38">
        <v>54</v>
      </c>
      <c r="B214" s="38">
        <v>23</v>
      </c>
      <c r="C214" s="38" t="s">
        <v>186</v>
      </c>
      <c r="D214" s="38" t="s">
        <v>25</v>
      </c>
      <c r="E214" s="38" t="s">
        <v>36</v>
      </c>
      <c r="G214" s="38">
        <v>0.5</v>
      </c>
      <c r="H214" s="38">
        <v>0.5</v>
      </c>
      <c r="I214" s="38">
        <v>3065</v>
      </c>
      <c r="J214" s="38">
        <v>5626</v>
      </c>
      <c r="L214" s="38">
        <v>1558</v>
      </c>
      <c r="M214" s="38">
        <v>3.8170000000000002</v>
      </c>
      <c r="N214" s="38">
        <v>6.9829999999999997</v>
      </c>
      <c r="O214" s="38">
        <v>3.1659999999999999</v>
      </c>
      <c r="Q214" s="38">
        <v>0.218</v>
      </c>
      <c r="R214" s="38">
        <v>1</v>
      </c>
      <c r="S214" s="38">
        <v>0</v>
      </c>
      <c r="T214" s="38">
        <v>0</v>
      </c>
      <c r="V214" s="38">
        <v>0</v>
      </c>
      <c r="Y214" s="38" t="s">
        <v>168</v>
      </c>
      <c r="Z214" s="42">
        <v>0.90856481481481488</v>
      </c>
    </row>
    <row r="215" spans="1:26">
      <c r="A215" s="38">
        <v>54</v>
      </c>
      <c r="B215" s="38">
        <v>23</v>
      </c>
      <c r="C215" s="38" t="s">
        <v>187</v>
      </c>
      <c r="D215" s="38" t="s">
        <v>25</v>
      </c>
      <c r="E215" s="38" t="s">
        <v>36</v>
      </c>
      <c r="G215" s="38">
        <v>0.5</v>
      </c>
      <c r="H215" s="38">
        <v>0.5</v>
      </c>
      <c r="I215" s="38">
        <v>3431</v>
      </c>
      <c r="J215" s="38">
        <v>5833</v>
      </c>
      <c r="L215" s="38">
        <v>1262</v>
      </c>
      <c r="M215" s="38">
        <v>4.2939999999999996</v>
      </c>
      <c r="N215" s="38">
        <v>7.2439999999999998</v>
      </c>
      <c r="O215" s="38">
        <v>2.95</v>
      </c>
      <c r="Q215" s="38">
        <v>0.17899999999999999</v>
      </c>
      <c r="R215" s="38">
        <v>1</v>
      </c>
      <c r="S215" s="38">
        <v>0</v>
      </c>
      <c r="T215" s="38">
        <v>0</v>
      </c>
      <c r="V215" s="38">
        <v>0</v>
      </c>
      <c r="Y215" s="38" t="s">
        <v>168</v>
      </c>
      <c r="Z215" s="42">
        <v>4.0497685185185185E-2</v>
      </c>
    </row>
    <row r="216" spans="1:26">
      <c r="A216" s="38">
        <v>55</v>
      </c>
      <c r="B216" s="38">
        <v>24</v>
      </c>
      <c r="C216" s="38" t="s">
        <v>188</v>
      </c>
      <c r="D216" s="38" t="s">
        <v>25</v>
      </c>
      <c r="E216" s="38" t="s">
        <v>36</v>
      </c>
      <c r="G216" s="38">
        <v>0.5</v>
      </c>
      <c r="H216" s="38">
        <v>0.5</v>
      </c>
      <c r="I216" s="38">
        <v>4216</v>
      </c>
      <c r="J216" s="38">
        <v>6507</v>
      </c>
      <c r="L216" s="38">
        <v>1406</v>
      </c>
      <c r="M216" s="38">
        <v>5.3159999999999998</v>
      </c>
      <c r="N216" s="38">
        <v>8.0890000000000004</v>
      </c>
      <c r="O216" s="38">
        <v>2.7730000000000001</v>
      </c>
      <c r="Q216" s="38">
        <v>0.19800000000000001</v>
      </c>
      <c r="R216" s="38">
        <v>1</v>
      </c>
      <c r="S216" s="38">
        <v>0</v>
      </c>
      <c r="T216" s="38">
        <v>0</v>
      </c>
      <c r="V216" s="38">
        <v>0</v>
      </c>
      <c r="Y216" s="38" t="s">
        <v>168</v>
      </c>
      <c r="Z216" s="42">
        <v>5.1006944444444445E-2</v>
      </c>
    </row>
    <row r="217" spans="1:26">
      <c r="A217" s="38">
        <v>55</v>
      </c>
      <c r="B217" s="38">
        <v>24</v>
      </c>
      <c r="C217" s="38" t="s">
        <v>189</v>
      </c>
      <c r="D217" s="38" t="s">
        <v>25</v>
      </c>
      <c r="E217" s="38" t="s">
        <v>36</v>
      </c>
      <c r="G217" s="38">
        <v>0.5</v>
      </c>
      <c r="H217" s="38">
        <v>0.5</v>
      </c>
      <c r="I217" s="38">
        <v>2633</v>
      </c>
      <c r="J217" s="38">
        <v>5343</v>
      </c>
      <c r="L217" s="38">
        <v>1379</v>
      </c>
      <c r="M217" s="38">
        <v>3.2559999999999998</v>
      </c>
      <c r="N217" s="38">
        <v>6.6260000000000003</v>
      </c>
      <c r="O217" s="38">
        <v>3.371</v>
      </c>
      <c r="Q217" s="38">
        <v>0.19500000000000001</v>
      </c>
      <c r="R217" s="38">
        <v>1</v>
      </c>
      <c r="S217" s="38">
        <v>0</v>
      </c>
      <c r="T217" s="38">
        <v>0</v>
      </c>
      <c r="V217" s="38">
        <v>0</v>
      </c>
      <c r="Y217" s="38" t="s">
        <v>168</v>
      </c>
      <c r="Z217" s="42">
        <v>0.91896990740740747</v>
      </c>
    </row>
    <row r="218" spans="1:26">
      <c r="A218" s="38">
        <v>56</v>
      </c>
      <c r="B218" s="38">
        <v>24</v>
      </c>
      <c r="C218" s="38" t="s">
        <v>188</v>
      </c>
      <c r="D218" s="38" t="s">
        <v>25</v>
      </c>
      <c r="E218" s="38" t="s">
        <v>36</v>
      </c>
      <c r="G218" s="38">
        <v>0.5</v>
      </c>
      <c r="H218" s="38">
        <v>0.5</v>
      </c>
      <c r="I218" s="38">
        <v>4157</v>
      </c>
      <c r="J218" s="38">
        <v>6518</v>
      </c>
      <c r="L218" s="38">
        <v>1428</v>
      </c>
      <c r="M218" s="38">
        <v>5.24</v>
      </c>
      <c r="N218" s="38">
        <v>8.1020000000000003</v>
      </c>
      <c r="O218" s="38">
        <v>2.8620000000000001</v>
      </c>
      <c r="Q218" s="38">
        <v>0.20100000000000001</v>
      </c>
      <c r="R218" s="38">
        <v>1</v>
      </c>
      <c r="S218" s="38">
        <v>0</v>
      </c>
      <c r="T218" s="38">
        <v>0</v>
      </c>
      <c r="V218" s="38">
        <v>0</v>
      </c>
      <c r="Y218" s="38" t="s">
        <v>168</v>
      </c>
      <c r="Z218" s="42">
        <v>5.7060185185185186E-2</v>
      </c>
    </row>
    <row r="219" spans="1:26">
      <c r="A219" s="38">
        <v>56</v>
      </c>
      <c r="B219" s="38">
        <v>24</v>
      </c>
      <c r="C219" s="38" t="s">
        <v>189</v>
      </c>
      <c r="D219" s="38" t="s">
        <v>25</v>
      </c>
      <c r="E219" s="38" t="s">
        <v>36</v>
      </c>
      <c r="G219" s="38">
        <v>0.5</v>
      </c>
      <c r="H219" s="38">
        <v>0.5</v>
      </c>
      <c r="I219" s="38">
        <v>2624</v>
      </c>
      <c r="J219" s="38">
        <v>5317</v>
      </c>
      <c r="L219" s="38">
        <v>1415</v>
      </c>
      <c r="M219" s="38">
        <v>3.2440000000000002</v>
      </c>
      <c r="N219" s="38">
        <v>6.5940000000000003</v>
      </c>
      <c r="O219" s="38">
        <v>3.35</v>
      </c>
      <c r="Q219" s="38">
        <v>0.19900000000000001</v>
      </c>
      <c r="R219" s="38">
        <v>1</v>
      </c>
      <c r="S219" s="38">
        <v>0</v>
      </c>
      <c r="T219" s="38">
        <v>0</v>
      </c>
      <c r="V219" s="38">
        <v>0</v>
      </c>
      <c r="Y219" s="38" t="s">
        <v>168</v>
      </c>
      <c r="Z219" s="42">
        <v>0.92493055555555559</v>
      </c>
    </row>
    <row r="220" spans="1:26">
      <c r="A220" s="38">
        <v>57</v>
      </c>
      <c r="B220" s="38">
        <v>25</v>
      </c>
      <c r="C220" s="38" t="s">
        <v>190</v>
      </c>
      <c r="D220" s="38" t="s">
        <v>25</v>
      </c>
      <c r="E220" s="38" t="s">
        <v>36</v>
      </c>
      <c r="G220" s="38">
        <v>0.5</v>
      </c>
      <c r="H220" s="38">
        <v>0.5</v>
      </c>
      <c r="I220" s="38">
        <v>8526</v>
      </c>
      <c r="J220" s="38">
        <v>10219</v>
      </c>
      <c r="L220" s="38">
        <v>1272</v>
      </c>
      <c r="M220" s="38">
        <v>10.941000000000001</v>
      </c>
      <c r="N220" s="38">
        <v>12.651</v>
      </c>
      <c r="O220" s="38">
        <v>1.71</v>
      </c>
      <c r="Q220" s="38">
        <v>0.18099999999999999</v>
      </c>
      <c r="R220" s="38">
        <v>1</v>
      </c>
      <c r="S220" s="38">
        <v>0</v>
      </c>
      <c r="T220" s="38">
        <v>0</v>
      </c>
      <c r="V220" s="38">
        <v>0</v>
      </c>
      <c r="Y220" s="38" t="s">
        <v>168</v>
      </c>
      <c r="Z220" s="42">
        <v>0.93574074074074076</v>
      </c>
    </row>
    <row r="221" spans="1:26">
      <c r="A221" s="38">
        <v>57</v>
      </c>
      <c r="B221" s="38">
        <v>25</v>
      </c>
      <c r="C221" s="38" t="s">
        <v>191</v>
      </c>
      <c r="D221" s="38" t="s">
        <v>25</v>
      </c>
      <c r="E221" s="38" t="s">
        <v>36</v>
      </c>
      <c r="G221" s="38">
        <v>0.5</v>
      </c>
      <c r="H221" s="38">
        <v>0.5</v>
      </c>
      <c r="I221" s="38">
        <v>3911</v>
      </c>
      <c r="J221" s="38">
        <v>6294</v>
      </c>
      <c r="L221" s="38">
        <v>1461</v>
      </c>
      <c r="M221" s="38">
        <v>4.9189999999999996</v>
      </c>
      <c r="N221" s="38">
        <v>7.8220000000000001</v>
      </c>
      <c r="O221" s="38">
        <v>2.903</v>
      </c>
      <c r="Q221" s="38">
        <v>0.20599999999999999</v>
      </c>
      <c r="R221" s="38">
        <v>1</v>
      </c>
      <c r="S221" s="38">
        <v>0</v>
      </c>
      <c r="T221" s="38">
        <v>0</v>
      </c>
      <c r="V221" s="38">
        <v>0</v>
      </c>
      <c r="Y221" s="38" t="s">
        <v>168</v>
      </c>
      <c r="Z221" s="42">
        <v>6.7500000000000004E-2</v>
      </c>
    </row>
    <row r="222" spans="1:26">
      <c r="A222" s="38">
        <v>58</v>
      </c>
      <c r="B222" s="38">
        <v>25</v>
      </c>
      <c r="C222" s="38" t="s">
        <v>190</v>
      </c>
      <c r="D222" s="38" t="s">
        <v>25</v>
      </c>
      <c r="E222" s="38" t="s">
        <v>36</v>
      </c>
      <c r="G222" s="38">
        <v>0.5</v>
      </c>
      <c r="H222" s="38">
        <v>0.5</v>
      </c>
      <c r="I222" s="38">
        <v>8405</v>
      </c>
      <c r="J222" s="38">
        <v>11068</v>
      </c>
      <c r="L222" s="38">
        <v>1381</v>
      </c>
      <c r="M222" s="38">
        <v>10.784000000000001</v>
      </c>
      <c r="N222" s="38">
        <v>13.673999999999999</v>
      </c>
      <c r="O222" s="38">
        <v>2.891</v>
      </c>
      <c r="Q222" s="38">
        <v>0.19500000000000001</v>
      </c>
      <c r="R222" s="38">
        <v>1</v>
      </c>
      <c r="S222" s="38">
        <v>0</v>
      </c>
      <c r="T222" s="38">
        <v>0</v>
      </c>
      <c r="V222" s="38">
        <v>0</v>
      </c>
      <c r="Y222" s="38" t="s">
        <v>168</v>
      </c>
      <c r="Z222" s="42">
        <v>0.94201388888888893</v>
      </c>
    </row>
    <row r="223" spans="1:26">
      <c r="A223" s="38">
        <v>58</v>
      </c>
      <c r="B223" s="38">
        <v>25</v>
      </c>
      <c r="C223" s="38" t="s">
        <v>191</v>
      </c>
      <c r="D223" s="38" t="s">
        <v>25</v>
      </c>
      <c r="E223" s="38" t="s">
        <v>36</v>
      </c>
      <c r="G223" s="38">
        <v>0.5</v>
      </c>
      <c r="H223" s="38">
        <v>0.5</v>
      </c>
      <c r="I223" s="38">
        <v>3883</v>
      </c>
      <c r="J223" s="38">
        <v>6290</v>
      </c>
      <c r="L223" s="38">
        <v>1458</v>
      </c>
      <c r="M223" s="38">
        <v>4.8819999999999997</v>
      </c>
      <c r="N223" s="38">
        <v>7.8170000000000002</v>
      </c>
      <c r="O223" s="38">
        <v>2.9350000000000001</v>
      </c>
      <c r="Q223" s="38">
        <v>0.20499999999999999</v>
      </c>
      <c r="R223" s="38">
        <v>1</v>
      </c>
      <c r="S223" s="38">
        <v>0</v>
      </c>
      <c r="T223" s="38">
        <v>0</v>
      </c>
      <c r="V223" s="38">
        <v>0</v>
      </c>
      <c r="Y223" s="38" t="s">
        <v>168</v>
      </c>
      <c r="Z223" s="42">
        <v>7.3495370370370364E-2</v>
      </c>
    </row>
    <row r="224" spans="1:26">
      <c r="A224" s="38">
        <v>59</v>
      </c>
      <c r="B224" s="38">
        <v>26</v>
      </c>
      <c r="C224" s="38" t="s">
        <v>192</v>
      </c>
      <c r="D224" s="38" t="s">
        <v>25</v>
      </c>
      <c r="E224" s="38" t="s">
        <v>36</v>
      </c>
      <c r="G224" s="38">
        <v>0.5</v>
      </c>
      <c r="H224" s="38">
        <v>0.5</v>
      </c>
      <c r="I224" s="38">
        <v>3932</v>
      </c>
      <c r="J224" s="38">
        <v>6174</v>
      </c>
      <c r="L224" s="38">
        <v>1345</v>
      </c>
      <c r="M224" s="38">
        <v>4.9459999999999997</v>
      </c>
      <c r="N224" s="38">
        <v>7.6719999999999997</v>
      </c>
      <c r="O224" s="38">
        <v>2.7250000000000001</v>
      </c>
      <c r="Q224" s="38">
        <v>0.19</v>
      </c>
      <c r="R224" s="38">
        <v>1</v>
      </c>
      <c r="S224" s="38">
        <v>0</v>
      </c>
      <c r="T224" s="38">
        <v>0</v>
      </c>
      <c r="V224" s="38">
        <v>0</v>
      </c>
      <c r="Y224" s="38" t="s">
        <v>168</v>
      </c>
      <c r="Z224" s="42">
        <v>0.95267361111111104</v>
      </c>
    </row>
    <row r="225" spans="1:26">
      <c r="A225" s="38">
        <v>59</v>
      </c>
      <c r="B225" s="38">
        <v>26</v>
      </c>
      <c r="C225" s="38" t="s">
        <v>193</v>
      </c>
      <c r="D225" s="38" t="s">
        <v>25</v>
      </c>
      <c r="E225" s="38" t="s">
        <v>36</v>
      </c>
      <c r="G225" s="38">
        <v>0.5</v>
      </c>
      <c r="H225" s="38">
        <v>0.5</v>
      </c>
      <c r="I225" s="38">
        <v>2536</v>
      </c>
      <c r="J225" s="38">
        <v>5222</v>
      </c>
      <c r="L225" s="38">
        <v>1713</v>
      </c>
      <c r="M225" s="38">
        <v>3.129</v>
      </c>
      <c r="N225" s="38">
        <v>6.4740000000000002</v>
      </c>
      <c r="O225" s="38">
        <v>3.3450000000000002</v>
      </c>
      <c r="Q225" s="38">
        <v>0.23899999999999999</v>
      </c>
      <c r="R225" s="38">
        <v>1</v>
      </c>
      <c r="S225" s="38">
        <v>0</v>
      </c>
      <c r="T225" s="38">
        <v>0</v>
      </c>
      <c r="V225" s="38">
        <v>0</v>
      </c>
      <c r="Y225" s="38" t="s">
        <v>168</v>
      </c>
      <c r="Z225" s="42">
        <v>8.3865740740740755E-2</v>
      </c>
    </row>
    <row r="226" spans="1:26">
      <c r="A226" s="38">
        <v>60</v>
      </c>
      <c r="B226" s="38">
        <v>26</v>
      </c>
      <c r="C226" s="38" t="s">
        <v>192</v>
      </c>
      <c r="D226" s="38" t="s">
        <v>25</v>
      </c>
      <c r="E226" s="38" t="s">
        <v>36</v>
      </c>
      <c r="G226" s="38">
        <v>0.5</v>
      </c>
      <c r="H226" s="38">
        <v>0.5</v>
      </c>
      <c r="I226" s="38">
        <v>3928</v>
      </c>
      <c r="J226" s="38">
        <v>6178</v>
      </c>
      <c r="L226" s="38">
        <v>1333</v>
      </c>
      <c r="M226" s="38">
        <v>4.9409999999999998</v>
      </c>
      <c r="N226" s="38">
        <v>7.6760000000000002</v>
      </c>
      <c r="O226" s="38">
        <v>2.7349999999999999</v>
      </c>
      <c r="Q226" s="38">
        <v>0.189</v>
      </c>
      <c r="R226" s="38">
        <v>1</v>
      </c>
      <c r="S226" s="38">
        <v>0</v>
      </c>
      <c r="T226" s="38">
        <v>0</v>
      </c>
      <c r="V226" s="38">
        <v>0</v>
      </c>
      <c r="Y226" s="38" t="s">
        <v>168</v>
      </c>
      <c r="Z226" s="42">
        <v>0.95869212962962969</v>
      </c>
    </row>
    <row r="227" spans="1:26">
      <c r="A227" s="38">
        <v>60</v>
      </c>
      <c r="B227" s="38">
        <v>26</v>
      </c>
      <c r="C227" s="38" t="s">
        <v>193</v>
      </c>
      <c r="D227" s="38" t="s">
        <v>25</v>
      </c>
      <c r="E227" s="38" t="s">
        <v>36</v>
      </c>
      <c r="G227" s="38">
        <v>0.5</v>
      </c>
      <c r="H227" s="38">
        <v>0.5</v>
      </c>
      <c r="I227" s="38">
        <v>2563</v>
      </c>
      <c r="J227" s="38">
        <v>5237</v>
      </c>
      <c r="L227" s="38">
        <v>1712</v>
      </c>
      <c r="M227" s="38">
        <v>3.165</v>
      </c>
      <c r="N227" s="38">
        <v>6.4930000000000003</v>
      </c>
      <c r="O227" s="38">
        <v>3.3279999999999998</v>
      </c>
      <c r="Q227" s="38">
        <v>0.23899999999999999</v>
      </c>
      <c r="R227" s="38">
        <v>1</v>
      </c>
      <c r="S227" s="38">
        <v>0</v>
      </c>
      <c r="T227" s="38">
        <v>0</v>
      </c>
      <c r="V227" s="38">
        <v>0</v>
      </c>
      <c r="Y227" s="38" t="s">
        <v>168</v>
      </c>
      <c r="Z227" s="42">
        <v>8.9791666666666659E-2</v>
      </c>
    </row>
    <row r="228" spans="1:26">
      <c r="A228" s="38">
        <v>61</v>
      </c>
      <c r="B228" s="38">
        <v>27</v>
      </c>
      <c r="C228" s="38" t="s">
        <v>194</v>
      </c>
      <c r="D228" s="38" t="s">
        <v>25</v>
      </c>
      <c r="E228" s="38" t="s">
        <v>36</v>
      </c>
      <c r="G228" s="38">
        <v>0.5</v>
      </c>
      <c r="H228" s="38">
        <v>0.5</v>
      </c>
      <c r="I228" s="38">
        <v>3665</v>
      </c>
      <c r="J228" s="38">
        <v>5901</v>
      </c>
      <c r="L228" s="38">
        <v>1306</v>
      </c>
      <c r="M228" s="38">
        <v>4.5990000000000002</v>
      </c>
      <c r="N228" s="38">
        <v>7.3289999999999997</v>
      </c>
      <c r="O228" s="38">
        <v>2.7309999999999999</v>
      </c>
      <c r="Q228" s="38">
        <v>0.185</v>
      </c>
      <c r="R228" s="38">
        <v>1</v>
      </c>
      <c r="S228" s="38">
        <v>0</v>
      </c>
      <c r="T228" s="38">
        <v>0</v>
      </c>
      <c r="V228" s="38">
        <v>0</v>
      </c>
      <c r="Y228" s="38" t="s">
        <v>168</v>
      </c>
      <c r="Z228" s="42">
        <v>0.96912037037037047</v>
      </c>
    </row>
    <row r="229" spans="1:26">
      <c r="A229" s="38">
        <v>61</v>
      </c>
      <c r="B229" s="38">
        <v>27</v>
      </c>
      <c r="C229" s="38" t="s">
        <v>195</v>
      </c>
      <c r="D229" s="38" t="s">
        <v>25</v>
      </c>
      <c r="E229" s="38" t="s">
        <v>36</v>
      </c>
      <c r="G229" s="38">
        <v>0.5</v>
      </c>
      <c r="H229" s="38">
        <v>0.5</v>
      </c>
      <c r="I229" s="38">
        <v>2335</v>
      </c>
      <c r="J229" s="38">
        <v>4842</v>
      </c>
      <c r="L229" s="38">
        <v>1433</v>
      </c>
      <c r="M229" s="38">
        <v>2.8679999999999999</v>
      </c>
      <c r="N229" s="38">
        <v>5.9930000000000003</v>
      </c>
      <c r="O229" s="38">
        <v>3.125</v>
      </c>
      <c r="Q229" s="38">
        <v>0.20200000000000001</v>
      </c>
      <c r="R229" s="38">
        <v>1</v>
      </c>
      <c r="S229" s="38">
        <v>0</v>
      </c>
      <c r="T229" s="38">
        <v>0</v>
      </c>
      <c r="V229" s="38">
        <v>0</v>
      </c>
      <c r="Y229" s="38" t="s">
        <v>168</v>
      </c>
      <c r="Z229" s="42">
        <v>0.10010416666666666</v>
      </c>
    </row>
    <row r="230" spans="1:26">
      <c r="A230" s="38">
        <v>62</v>
      </c>
      <c r="B230" s="38">
        <v>27</v>
      </c>
      <c r="C230" s="38" t="s">
        <v>194</v>
      </c>
      <c r="D230" s="38" t="s">
        <v>25</v>
      </c>
      <c r="E230" s="38" t="s">
        <v>36</v>
      </c>
      <c r="G230" s="38">
        <v>0.5</v>
      </c>
      <c r="H230" s="38">
        <v>0.5</v>
      </c>
      <c r="I230" s="38">
        <v>3726</v>
      </c>
      <c r="J230" s="38">
        <v>5951</v>
      </c>
      <c r="L230" s="38">
        <v>1342</v>
      </c>
      <c r="M230" s="38">
        <v>4.6779999999999999</v>
      </c>
      <c r="N230" s="38">
        <v>7.3920000000000003</v>
      </c>
      <c r="O230" s="38">
        <v>2.714</v>
      </c>
      <c r="Q230" s="38">
        <v>0.19</v>
      </c>
      <c r="R230" s="38">
        <v>1</v>
      </c>
      <c r="S230" s="38">
        <v>0</v>
      </c>
      <c r="T230" s="38">
        <v>0</v>
      </c>
      <c r="V230" s="38">
        <v>0</v>
      </c>
      <c r="Y230" s="38" t="s">
        <v>168</v>
      </c>
      <c r="Z230" s="42">
        <v>0.97516203703703708</v>
      </c>
    </row>
    <row r="231" spans="1:26">
      <c r="A231" s="38">
        <v>62</v>
      </c>
      <c r="B231" s="38">
        <v>27</v>
      </c>
      <c r="C231" s="38" t="s">
        <v>195</v>
      </c>
      <c r="D231" s="38" t="s">
        <v>25</v>
      </c>
      <c r="E231" s="38" t="s">
        <v>36</v>
      </c>
      <c r="G231" s="38">
        <v>0.5</v>
      </c>
      <c r="H231" s="38">
        <v>0.5</v>
      </c>
      <c r="I231" s="38">
        <v>2317</v>
      </c>
      <c r="J231" s="38">
        <v>4903</v>
      </c>
      <c r="L231" s="38">
        <v>1460</v>
      </c>
      <c r="M231" s="38">
        <v>2.8439999999999999</v>
      </c>
      <c r="N231" s="38">
        <v>6.0709999999999997</v>
      </c>
      <c r="O231" s="38">
        <v>3.2269999999999999</v>
      </c>
      <c r="Q231" s="38">
        <v>0.20499999999999999</v>
      </c>
      <c r="R231" s="38">
        <v>1</v>
      </c>
      <c r="S231" s="38">
        <v>0</v>
      </c>
      <c r="T231" s="38">
        <v>0</v>
      </c>
      <c r="V231" s="38">
        <v>0</v>
      </c>
      <c r="Y231" s="38" t="s">
        <v>168</v>
      </c>
      <c r="Z231" s="42">
        <v>0.10601851851851851</v>
      </c>
    </row>
    <row r="232" spans="1:26">
      <c r="A232" s="38">
        <v>63</v>
      </c>
      <c r="B232" s="38">
        <v>28</v>
      </c>
      <c r="C232" s="38" t="s">
        <v>196</v>
      </c>
      <c r="D232" s="38" t="s">
        <v>25</v>
      </c>
      <c r="E232" s="38" t="s">
        <v>36</v>
      </c>
      <c r="G232" s="38">
        <v>0.5</v>
      </c>
      <c r="H232" s="38">
        <v>0.5</v>
      </c>
      <c r="I232" s="38">
        <v>4349</v>
      </c>
      <c r="J232" s="38">
        <v>6483</v>
      </c>
      <c r="L232" s="38">
        <v>8128</v>
      </c>
      <c r="M232" s="38">
        <v>5.49</v>
      </c>
      <c r="N232" s="38">
        <v>8.0579999999999998</v>
      </c>
      <c r="O232" s="38">
        <v>2.569</v>
      </c>
      <c r="Q232" s="38">
        <v>1.0760000000000001</v>
      </c>
      <c r="R232" s="38">
        <v>1</v>
      </c>
      <c r="S232" s="38">
        <v>0</v>
      </c>
      <c r="T232" s="38">
        <v>0</v>
      </c>
      <c r="V232" s="38">
        <v>0</v>
      </c>
      <c r="Y232" s="38" t="s">
        <v>168</v>
      </c>
      <c r="Z232" s="42">
        <v>0.98555555555555552</v>
      </c>
    </row>
    <row r="233" spans="1:26">
      <c r="A233" s="38">
        <v>63</v>
      </c>
      <c r="B233" s="38">
        <v>28</v>
      </c>
      <c r="C233" s="38" t="s">
        <v>197</v>
      </c>
      <c r="D233" s="38" t="s">
        <v>25</v>
      </c>
      <c r="E233" s="38" t="s">
        <v>36</v>
      </c>
      <c r="G233" s="38">
        <v>0.5</v>
      </c>
      <c r="H233" s="38">
        <v>0.5</v>
      </c>
      <c r="I233" s="38">
        <v>10075</v>
      </c>
      <c r="J233" s="38">
        <v>12145</v>
      </c>
      <c r="L233" s="38">
        <v>1830</v>
      </c>
      <c r="M233" s="38">
        <v>12.968999999999999</v>
      </c>
      <c r="N233" s="38">
        <v>14.961</v>
      </c>
      <c r="O233" s="38">
        <v>1.992</v>
      </c>
      <c r="Q233" s="38">
        <v>0.255</v>
      </c>
      <c r="R233" s="38">
        <v>1</v>
      </c>
      <c r="S233" s="38">
        <v>0</v>
      </c>
      <c r="T233" s="38">
        <v>0</v>
      </c>
      <c r="V233" s="38">
        <v>0</v>
      </c>
      <c r="Y233" s="38" t="s">
        <v>168</v>
      </c>
      <c r="Z233" s="42">
        <v>0.11702546296296296</v>
      </c>
    </row>
    <row r="234" spans="1:26">
      <c r="A234" s="38">
        <v>64</v>
      </c>
      <c r="B234" s="38">
        <v>28</v>
      </c>
      <c r="C234" s="38" t="s">
        <v>196</v>
      </c>
      <c r="D234" s="38" t="s">
        <v>25</v>
      </c>
      <c r="E234" s="38" t="s">
        <v>36</v>
      </c>
      <c r="G234" s="38">
        <v>0.5</v>
      </c>
      <c r="H234" s="38">
        <v>0.5</v>
      </c>
      <c r="I234" s="38">
        <v>4365</v>
      </c>
      <c r="J234" s="38">
        <v>7090</v>
      </c>
      <c r="L234" s="38">
        <v>9404</v>
      </c>
      <c r="M234" s="38">
        <v>5.5110000000000001</v>
      </c>
      <c r="N234" s="38">
        <v>8.8149999999999995</v>
      </c>
      <c r="O234" s="38">
        <v>3.3050000000000002</v>
      </c>
      <c r="Q234" s="38">
        <v>1.24</v>
      </c>
      <c r="R234" s="38">
        <v>1</v>
      </c>
      <c r="S234" s="38">
        <v>0</v>
      </c>
      <c r="T234" s="38">
        <v>0</v>
      </c>
      <c r="V234" s="38">
        <v>0</v>
      </c>
      <c r="Y234" s="38" t="s">
        <v>168</v>
      </c>
      <c r="Z234" s="42">
        <v>0.99156250000000001</v>
      </c>
    </row>
    <row r="235" spans="1:26">
      <c r="A235" s="38">
        <v>64</v>
      </c>
      <c r="B235" s="38">
        <v>28</v>
      </c>
      <c r="C235" s="38" t="s">
        <v>197</v>
      </c>
      <c r="D235" s="38" t="s">
        <v>25</v>
      </c>
      <c r="E235" s="38" t="s">
        <v>36</v>
      </c>
      <c r="G235" s="38">
        <v>0.5</v>
      </c>
      <c r="H235" s="38">
        <v>0.5</v>
      </c>
      <c r="I235" s="38">
        <v>9857</v>
      </c>
      <c r="J235" s="38">
        <v>12187</v>
      </c>
      <c r="L235" s="38">
        <v>1829</v>
      </c>
      <c r="M235" s="38">
        <v>12.683999999999999</v>
      </c>
      <c r="N235" s="38">
        <v>15.010999999999999</v>
      </c>
      <c r="O235" s="38">
        <v>2.3279999999999998</v>
      </c>
      <c r="Q235" s="38">
        <v>0.254</v>
      </c>
      <c r="R235" s="38">
        <v>1</v>
      </c>
      <c r="S235" s="38">
        <v>0</v>
      </c>
      <c r="T235" s="38">
        <v>0</v>
      </c>
      <c r="V235" s="38">
        <v>0</v>
      </c>
      <c r="Y235" s="38" t="s">
        <v>168</v>
      </c>
      <c r="Z235" s="42">
        <v>0.12321759259259259</v>
      </c>
    </row>
    <row r="236" spans="1:26">
      <c r="A236" s="38">
        <v>65</v>
      </c>
      <c r="B236" s="38">
        <v>29</v>
      </c>
      <c r="C236" s="38" t="s">
        <v>198</v>
      </c>
      <c r="D236" s="38" t="s">
        <v>25</v>
      </c>
      <c r="E236" s="38" t="s">
        <v>36</v>
      </c>
      <c r="G236" s="38">
        <v>0.5</v>
      </c>
      <c r="H236" s="38">
        <v>0.5</v>
      </c>
      <c r="I236" s="38">
        <v>3672</v>
      </c>
      <c r="J236" s="38">
        <v>6644</v>
      </c>
      <c r="L236" s="38">
        <v>5563</v>
      </c>
      <c r="M236" s="38">
        <v>4.609</v>
      </c>
      <c r="N236" s="38">
        <v>8.2590000000000003</v>
      </c>
      <c r="O236" s="38">
        <v>3.6509999999999998</v>
      </c>
      <c r="Q236" s="38">
        <v>0.74399999999999999</v>
      </c>
      <c r="R236" s="38">
        <v>1</v>
      </c>
      <c r="S236" s="38">
        <v>0</v>
      </c>
      <c r="T236" s="38">
        <v>0</v>
      </c>
      <c r="V236" s="38">
        <v>0</v>
      </c>
      <c r="Y236" s="38" t="s">
        <v>168</v>
      </c>
      <c r="Z236" s="42">
        <v>0.13376157407407407</v>
      </c>
    </row>
    <row r="237" spans="1:26">
      <c r="A237" s="38">
        <v>66</v>
      </c>
      <c r="B237" s="38">
        <v>29</v>
      </c>
      <c r="C237" s="38" t="s">
        <v>198</v>
      </c>
      <c r="D237" s="38" t="s">
        <v>25</v>
      </c>
      <c r="E237" s="38" t="s">
        <v>36</v>
      </c>
      <c r="G237" s="38">
        <v>0.5</v>
      </c>
      <c r="H237" s="38">
        <v>0.5</v>
      </c>
      <c r="I237" s="38">
        <v>3714</v>
      </c>
      <c r="J237" s="38">
        <v>6676</v>
      </c>
      <c r="L237" s="38">
        <v>5514</v>
      </c>
      <c r="M237" s="38">
        <v>4.6630000000000003</v>
      </c>
      <c r="N237" s="38">
        <v>8.2989999999999995</v>
      </c>
      <c r="O237" s="38">
        <v>3.6360000000000001</v>
      </c>
      <c r="Q237" s="38">
        <v>0.73799999999999999</v>
      </c>
      <c r="R237" s="38">
        <v>1</v>
      </c>
      <c r="S237" s="38">
        <v>0</v>
      </c>
      <c r="T237" s="38">
        <v>0</v>
      </c>
      <c r="V237" s="38">
        <v>0</v>
      </c>
      <c r="Y237" s="38" t="s">
        <v>168</v>
      </c>
      <c r="Z237" s="42">
        <v>0.13978009259259258</v>
      </c>
    </row>
    <row r="238" spans="1:26">
      <c r="A238" s="38">
        <v>67</v>
      </c>
      <c r="B238" s="38">
        <v>30</v>
      </c>
      <c r="C238" s="38" t="s">
        <v>199</v>
      </c>
      <c r="D238" s="38" t="s">
        <v>25</v>
      </c>
      <c r="E238" s="38" t="s">
        <v>36</v>
      </c>
      <c r="G238" s="38">
        <v>0.5</v>
      </c>
      <c r="H238" s="38">
        <v>0.5</v>
      </c>
      <c r="I238" s="38">
        <v>6561</v>
      </c>
      <c r="J238" s="38">
        <v>9598</v>
      </c>
      <c r="L238" s="38">
        <v>1335</v>
      </c>
      <c r="M238" s="38">
        <v>8.375</v>
      </c>
      <c r="N238" s="38">
        <v>11.898</v>
      </c>
      <c r="O238" s="38">
        <v>3.5230000000000001</v>
      </c>
      <c r="Q238" s="38">
        <v>0.189</v>
      </c>
      <c r="R238" s="38">
        <v>1</v>
      </c>
      <c r="S238" s="38">
        <v>0</v>
      </c>
      <c r="T238" s="38">
        <v>0</v>
      </c>
      <c r="V238" s="38">
        <v>0</v>
      </c>
      <c r="Y238" s="38" t="s">
        <v>168</v>
      </c>
      <c r="Z238" s="42">
        <v>0.15054398148148149</v>
      </c>
    </row>
    <row r="239" spans="1:26">
      <c r="A239" s="38">
        <v>68</v>
      </c>
      <c r="B239" s="38">
        <v>30</v>
      </c>
      <c r="C239" s="38" t="s">
        <v>199</v>
      </c>
      <c r="D239" s="38" t="s">
        <v>25</v>
      </c>
      <c r="E239" s="38" t="s">
        <v>36</v>
      </c>
      <c r="G239" s="38">
        <v>0.5</v>
      </c>
      <c r="H239" s="38">
        <v>0.5</v>
      </c>
      <c r="I239" s="38">
        <v>6560</v>
      </c>
      <c r="J239" s="38">
        <v>9610</v>
      </c>
      <c r="L239" s="38">
        <v>1346</v>
      </c>
      <c r="M239" s="38">
        <v>8.3740000000000006</v>
      </c>
      <c r="N239" s="38">
        <v>11.913</v>
      </c>
      <c r="O239" s="38">
        <v>3.5390000000000001</v>
      </c>
      <c r="Q239" s="38">
        <v>0.19</v>
      </c>
      <c r="R239" s="38">
        <v>1</v>
      </c>
      <c r="S239" s="38">
        <v>0</v>
      </c>
      <c r="T239" s="38">
        <v>0</v>
      </c>
      <c r="V239" s="38">
        <v>0</v>
      </c>
      <c r="Y239" s="38" t="s">
        <v>168</v>
      </c>
      <c r="Z239" s="42">
        <v>0.15666666666666665</v>
      </c>
    </row>
    <row r="240" spans="1:26">
      <c r="A240" s="38">
        <v>65</v>
      </c>
      <c r="B240" s="38">
        <v>29</v>
      </c>
      <c r="C240" s="38" t="s">
        <v>200</v>
      </c>
      <c r="D240" s="38" t="s">
        <v>25</v>
      </c>
      <c r="E240" s="38" t="s">
        <v>36</v>
      </c>
      <c r="G240" s="38">
        <v>0.5</v>
      </c>
      <c r="H240" s="38">
        <v>0.5</v>
      </c>
      <c r="I240" s="38">
        <v>2599</v>
      </c>
      <c r="J240" s="38">
        <v>5211</v>
      </c>
      <c r="L240" s="38">
        <v>1606</v>
      </c>
      <c r="M240" s="38">
        <v>3.2120000000000002</v>
      </c>
      <c r="N240" s="38">
        <v>6.46</v>
      </c>
      <c r="O240" s="38">
        <v>3.2480000000000002</v>
      </c>
      <c r="Q240" s="38">
        <v>0.22500000000000001</v>
      </c>
      <c r="R240" s="38">
        <v>1</v>
      </c>
      <c r="S240" s="38">
        <v>0</v>
      </c>
      <c r="T240" s="38">
        <v>0</v>
      </c>
      <c r="V240" s="38">
        <v>0</v>
      </c>
      <c r="Y240" s="38" t="s">
        <v>201</v>
      </c>
      <c r="Z240" s="42">
        <v>1.9675925925925928E-3</v>
      </c>
    </row>
    <row r="241" spans="1:26">
      <c r="A241" s="38">
        <v>66</v>
      </c>
      <c r="B241" s="38">
        <v>29</v>
      </c>
      <c r="C241" s="38" t="s">
        <v>200</v>
      </c>
      <c r="D241" s="38" t="s">
        <v>25</v>
      </c>
      <c r="E241" s="38" t="s">
        <v>36</v>
      </c>
      <c r="G241" s="38">
        <v>0.5</v>
      </c>
      <c r="H241" s="38">
        <v>0.5</v>
      </c>
      <c r="I241" s="38">
        <v>2616</v>
      </c>
      <c r="J241" s="38">
        <v>4924</v>
      </c>
      <c r="L241" s="38">
        <v>1489</v>
      </c>
      <c r="M241" s="38">
        <v>3.2330000000000001</v>
      </c>
      <c r="N241" s="38">
        <v>6.0970000000000004</v>
      </c>
      <c r="O241" s="38">
        <v>2.8639999999999999</v>
      </c>
      <c r="Q241" s="38">
        <v>0.20899999999999999</v>
      </c>
      <c r="R241" s="38">
        <v>1</v>
      </c>
      <c r="S241" s="38">
        <v>0</v>
      </c>
      <c r="T241" s="38">
        <v>0</v>
      </c>
      <c r="V241" s="38">
        <v>0</v>
      </c>
      <c r="Y241" s="38" t="s">
        <v>201</v>
      </c>
      <c r="Z241" s="42">
        <v>8.0208333333333329E-3</v>
      </c>
    </row>
    <row r="242" spans="1:26">
      <c r="A242" s="38">
        <v>67</v>
      </c>
      <c r="B242" s="38">
        <v>30</v>
      </c>
      <c r="C242" s="38" t="s">
        <v>202</v>
      </c>
      <c r="D242" s="38" t="s">
        <v>25</v>
      </c>
      <c r="E242" s="38" t="s">
        <v>36</v>
      </c>
      <c r="G242" s="38">
        <v>0.5</v>
      </c>
      <c r="H242" s="38">
        <v>0.5</v>
      </c>
      <c r="I242" s="38">
        <v>4834</v>
      </c>
      <c r="J242" s="38">
        <v>8255</v>
      </c>
      <c r="L242" s="38">
        <v>15256</v>
      </c>
      <c r="M242" s="38">
        <v>6.1219999999999999</v>
      </c>
      <c r="N242" s="38">
        <v>10.256</v>
      </c>
      <c r="O242" s="38">
        <v>4.1340000000000003</v>
      </c>
      <c r="Q242" s="38">
        <v>1.978</v>
      </c>
      <c r="R242" s="38">
        <v>1</v>
      </c>
      <c r="S242" s="38">
        <v>0</v>
      </c>
      <c r="T242" s="38">
        <v>0</v>
      </c>
      <c r="V242" s="38">
        <v>0</v>
      </c>
      <c r="Y242" s="38" t="s">
        <v>201</v>
      </c>
      <c r="Z242" s="42">
        <v>1.8541666666666668E-2</v>
      </c>
    </row>
    <row r="243" spans="1:26">
      <c r="A243" s="38">
        <v>68</v>
      </c>
      <c r="B243" s="38">
        <v>30</v>
      </c>
      <c r="C243" s="38" t="s">
        <v>202</v>
      </c>
      <c r="D243" s="38" t="s">
        <v>25</v>
      </c>
      <c r="E243" s="38" t="s">
        <v>36</v>
      </c>
      <c r="G243" s="38">
        <v>0.5</v>
      </c>
      <c r="H243" s="38">
        <v>0.5</v>
      </c>
      <c r="I243" s="38">
        <v>4860</v>
      </c>
      <c r="J243" s="38">
        <v>8320</v>
      </c>
      <c r="L243" s="38">
        <v>15273</v>
      </c>
      <c r="M243" s="38">
        <v>6.1559999999999997</v>
      </c>
      <c r="N243" s="38">
        <v>10.335000000000001</v>
      </c>
      <c r="O243" s="38">
        <v>4.1790000000000003</v>
      </c>
      <c r="Q243" s="38">
        <v>1.98</v>
      </c>
      <c r="R243" s="38">
        <v>1</v>
      </c>
      <c r="S243" s="38">
        <v>0</v>
      </c>
      <c r="T243" s="38">
        <v>0</v>
      </c>
      <c r="V243" s="38">
        <v>0</v>
      </c>
      <c r="Y243" s="38" t="s">
        <v>201</v>
      </c>
      <c r="Z243" s="42">
        <v>2.461805555555556E-2</v>
      </c>
    </row>
    <row r="244" spans="1:26">
      <c r="A244" s="38">
        <v>10</v>
      </c>
      <c r="B244" s="38">
        <v>5</v>
      </c>
      <c r="C244" s="38" t="s">
        <v>203</v>
      </c>
      <c r="D244" s="38" t="s">
        <v>25</v>
      </c>
      <c r="E244" s="38" t="s">
        <v>36</v>
      </c>
      <c r="G244" s="38">
        <v>0.5</v>
      </c>
      <c r="H244" s="38">
        <v>0.5</v>
      </c>
      <c r="I244" s="38">
        <v>3409</v>
      </c>
      <c r="J244" s="38">
        <v>6492</v>
      </c>
      <c r="L244" s="38">
        <v>1724</v>
      </c>
      <c r="M244" s="38">
        <v>4.2649999999999997</v>
      </c>
      <c r="N244" s="38">
        <v>8.0690000000000008</v>
      </c>
      <c r="O244" s="38">
        <v>3.8039999999999998</v>
      </c>
      <c r="Q244" s="38">
        <v>0.24</v>
      </c>
      <c r="R244" s="38">
        <v>1</v>
      </c>
      <c r="S244" s="38">
        <v>0</v>
      </c>
      <c r="T244" s="38">
        <v>0</v>
      </c>
      <c r="V244" s="38">
        <v>0</v>
      </c>
      <c r="Y244" s="38" t="s">
        <v>204</v>
      </c>
      <c r="Z244" s="42">
        <v>0.54276620370370365</v>
      </c>
    </row>
    <row r="245" spans="1:26">
      <c r="A245" s="38">
        <v>11</v>
      </c>
      <c r="B245" s="38">
        <v>5</v>
      </c>
      <c r="C245" s="38" t="s">
        <v>203</v>
      </c>
      <c r="D245" s="38" t="s">
        <v>25</v>
      </c>
      <c r="E245" s="38" t="s">
        <v>36</v>
      </c>
      <c r="G245" s="38">
        <v>0.5</v>
      </c>
      <c r="H245" s="38">
        <v>0.5</v>
      </c>
      <c r="I245" s="38">
        <v>3447</v>
      </c>
      <c r="J245" s="38">
        <v>6513</v>
      </c>
      <c r="L245" s="38">
        <v>1738</v>
      </c>
      <c r="M245" s="38">
        <v>4.3150000000000004</v>
      </c>
      <c r="N245" s="38">
        <v>8.0960000000000001</v>
      </c>
      <c r="O245" s="38">
        <v>3.7810000000000001</v>
      </c>
      <c r="Q245" s="38">
        <v>0.24199999999999999</v>
      </c>
      <c r="R245" s="38">
        <v>1</v>
      </c>
      <c r="S245" s="38">
        <v>0</v>
      </c>
      <c r="T245" s="38">
        <v>0</v>
      </c>
      <c r="V245" s="38">
        <v>0</v>
      </c>
      <c r="Y245" s="38" t="s">
        <v>204</v>
      </c>
      <c r="Z245" s="42">
        <v>0.54913194444444446</v>
      </c>
    </row>
    <row r="246" spans="1:26">
      <c r="A246" s="38">
        <v>12</v>
      </c>
      <c r="B246" s="38">
        <v>6</v>
      </c>
      <c r="C246" s="38" t="s">
        <v>205</v>
      </c>
      <c r="D246" s="38" t="s">
        <v>25</v>
      </c>
      <c r="E246" s="38" t="s">
        <v>36</v>
      </c>
      <c r="G246" s="38">
        <v>0.5</v>
      </c>
      <c r="H246" s="38">
        <v>0.5</v>
      </c>
      <c r="I246" s="38">
        <v>8201</v>
      </c>
      <c r="J246" s="38">
        <v>10853</v>
      </c>
      <c r="L246" s="38">
        <v>1669</v>
      </c>
      <c r="M246" s="38">
        <v>10.516</v>
      </c>
      <c r="N246" s="38">
        <v>13.416</v>
      </c>
      <c r="O246" s="38">
        <v>2.9</v>
      </c>
      <c r="Q246" s="38">
        <v>0.23300000000000001</v>
      </c>
      <c r="R246" s="38">
        <v>1</v>
      </c>
      <c r="S246" s="38">
        <v>0</v>
      </c>
      <c r="T246" s="38">
        <v>0</v>
      </c>
      <c r="V246" s="38">
        <v>0</v>
      </c>
      <c r="Y246" s="38" t="s">
        <v>204</v>
      </c>
      <c r="Z246" s="42">
        <v>0.56690972222222225</v>
      </c>
    </row>
    <row r="247" spans="1:26">
      <c r="A247" s="38">
        <v>13</v>
      </c>
      <c r="B247" s="38">
        <v>6</v>
      </c>
      <c r="C247" s="38" t="s">
        <v>205</v>
      </c>
      <c r="D247" s="38" t="s">
        <v>25</v>
      </c>
      <c r="E247" s="38" t="s">
        <v>36</v>
      </c>
      <c r="G247" s="38">
        <v>0.5</v>
      </c>
      <c r="H247" s="38">
        <v>0.5</v>
      </c>
      <c r="I247" s="38">
        <v>8394</v>
      </c>
      <c r="J247" s="38">
        <v>10873</v>
      </c>
      <c r="L247" s="38">
        <v>1690</v>
      </c>
      <c r="M247" s="38">
        <v>10.77</v>
      </c>
      <c r="N247" s="38">
        <v>13.44</v>
      </c>
      <c r="O247" s="38">
        <v>2.67</v>
      </c>
      <c r="Q247" s="38">
        <v>0.23599999999999999</v>
      </c>
      <c r="R247" s="38">
        <v>1</v>
      </c>
      <c r="S247" s="38">
        <v>0</v>
      </c>
      <c r="T247" s="38">
        <v>0</v>
      </c>
      <c r="V247" s="38">
        <v>0</v>
      </c>
      <c r="Y247" s="38" t="s">
        <v>204</v>
      </c>
      <c r="Z247" s="42">
        <v>0.57373842592592594</v>
      </c>
    </row>
    <row r="248" spans="1:26">
      <c r="A248" s="38">
        <v>14</v>
      </c>
      <c r="B248" s="38">
        <v>7</v>
      </c>
      <c r="C248" s="38" t="s">
        <v>206</v>
      </c>
      <c r="D248" s="38" t="s">
        <v>25</v>
      </c>
      <c r="E248" s="38" t="s">
        <v>36</v>
      </c>
      <c r="G248" s="38">
        <v>0.5</v>
      </c>
      <c r="H248" s="38">
        <v>0.5</v>
      </c>
      <c r="I248" s="38">
        <v>2993</v>
      </c>
      <c r="J248" s="38">
        <v>5861</v>
      </c>
      <c r="L248" s="38">
        <v>1383</v>
      </c>
      <c r="M248" s="38">
        <v>3.7240000000000002</v>
      </c>
      <c r="N248" s="38">
        <v>7.2789999999999999</v>
      </c>
      <c r="O248" s="38">
        <v>3.556</v>
      </c>
      <c r="Q248" s="38">
        <v>0.19500000000000001</v>
      </c>
      <c r="R248" s="38">
        <v>1</v>
      </c>
      <c r="S248" s="38">
        <v>0</v>
      </c>
      <c r="T248" s="38">
        <v>0</v>
      </c>
      <c r="V248" s="38">
        <v>0</v>
      </c>
      <c r="Y248" s="38" t="s">
        <v>204</v>
      </c>
      <c r="Z248" s="42">
        <v>0.59104166666666669</v>
      </c>
    </row>
    <row r="249" spans="1:26">
      <c r="A249" s="38">
        <v>15</v>
      </c>
      <c r="B249" s="38">
        <v>7</v>
      </c>
      <c r="C249" s="38" t="s">
        <v>206</v>
      </c>
      <c r="D249" s="38" t="s">
        <v>25</v>
      </c>
      <c r="E249" s="38" t="s">
        <v>36</v>
      </c>
      <c r="G249" s="38">
        <v>0.5</v>
      </c>
      <c r="H249" s="38">
        <v>0.5</v>
      </c>
      <c r="I249" s="38">
        <v>3102</v>
      </c>
      <c r="J249" s="38">
        <v>5828</v>
      </c>
      <c r="L249" s="38">
        <v>1359</v>
      </c>
      <c r="M249" s="38">
        <v>3.8660000000000001</v>
      </c>
      <c r="N249" s="38">
        <v>7.2380000000000004</v>
      </c>
      <c r="O249" s="38">
        <v>3.3719999999999999</v>
      </c>
      <c r="Q249" s="38">
        <v>0.192</v>
      </c>
      <c r="R249" s="38">
        <v>1</v>
      </c>
      <c r="S249" s="38">
        <v>0</v>
      </c>
      <c r="T249" s="38">
        <v>0</v>
      </c>
      <c r="V249" s="38">
        <v>0</v>
      </c>
      <c r="Y249" s="38" t="s">
        <v>204</v>
      </c>
      <c r="Z249" s="42">
        <v>0.59734953703703708</v>
      </c>
    </row>
    <row r="250" spans="1:26">
      <c r="A250" s="38">
        <v>16</v>
      </c>
      <c r="B250" s="38">
        <v>8</v>
      </c>
      <c r="C250" s="38" t="s">
        <v>207</v>
      </c>
      <c r="D250" s="38" t="s">
        <v>25</v>
      </c>
      <c r="E250" s="38" t="s">
        <v>36</v>
      </c>
      <c r="G250" s="38">
        <v>0.5</v>
      </c>
      <c r="H250" s="38">
        <v>0.5</v>
      </c>
      <c r="I250" s="38">
        <v>3521</v>
      </c>
      <c r="J250" s="38">
        <v>6307</v>
      </c>
      <c r="L250" s="38">
        <v>1604</v>
      </c>
      <c r="M250" s="38">
        <v>4.4109999999999996</v>
      </c>
      <c r="N250" s="38">
        <v>7.8380000000000001</v>
      </c>
      <c r="O250" s="38">
        <v>3.4260000000000002</v>
      </c>
      <c r="Q250" s="38">
        <v>0.22500000000000001</v>
      </c>
      <c r="R250" s="38">
        <v>1</v>
      </c>
      <c r="S250" s="38">
        <v>0</v>
      </c>
      <c r="T250" s="38">
        <v>0</v>
      </c>
      <c r="V250" s="38">
        <v>0</v>
      </c>
      <c r="Y250" s="38" t="s">
        <v>204</v>
      </c>
      <c r="Z250" s="42">
        <v>0.61449074074074073</v>
      </c>
    </row>
    <row r="251" spans="1:26">
      <c r="A251" s="38">
        <v>17</v>
      </c>
      <c r="B251" s="38">
        <v>8</v>
      </c>
      <c r="C251" s="38" t="s">
        <v>207</v>
      </c>
      <c r="D251" s="38" t="s">
        <v>25</v>
      </c>
      <c r="E251" s="38" t="s">
        <v>36</v>
      </c>
      <c r="G251" s="38">
        <v>0.5</v>
      </c>
      <c r="H251" s="38">
        <v>0.5</v>
      </c>
      <c r="I251" s="38">
        <v>3504</v>
      </c>
      <c r="J251" s="38">
        <v>6310</v>
      </c>
      <c r="L251" s="38">
        <v>1669</v>
      </c>
      <c r="M251" s="38">
        <v>4.3899999999999997</v>
      </c>
      <c r="N251" s="38">
        <v>7.8419999999999996</v>
      </c>
      <c r="O251" s="38">
        <v>3.452</v>
      </c>
      <c r="Q251" s="38">
        <v>0.23300000000000001</v>
      </c>
      <c r="R251" s="38">
        <v>1</v>
      </c>
      <c r="S251" s="38">
        <v>0</v>
      </c>
      <c r="T251" s="38">
        <v>0</v>
      </c>
      <c r="V251" s="38">
        <v>0</v>
      </c>
      <c r="Y251" s="38" t="s">
        <v>204</v>
      </c>
      <c r="Z251" s="42">
        <v>0.62083333333333335</v>
      </c>
    </row>
    <row r="252" spans="1:26">
      <c r="A252" s="38">
        <v>18</v>
      </c>
      <c r="B252" s="38">
        <v>9</v>
      </c>
      <c r="C252" s="38" t="s">
        <v>208</v>
      </c>
      <c r="D252" s="38" t="s">
        <v>25</v>
      </c>
      <c r="E252" s="38" t="s">
        <v>36</v>
      </c>
      <c r="G252" s="38">
        <v>0.5</v>
      </c>
      <c r="H252" s="38">
        <v>0.5</v>
      </c>
      <c r="I252" s="38">
        <v>7709</v>
      </c>
      <c r="J252" s="38">
        <v>10888</v>
      </c>
      <c r="L252" s="38">
        <v>1194</v>
      </c>
      <c r="M252" s="38">
        <v>9.8740000000000006</v>
      </c>
      <c r="N252" s="38">
        <v>13.459</v>
      </c>
      <c r="O252" s="38">
        <v>3.585</v>
      </c>
      <c r="Q252" s="38">
        <v>0.17</v>
      </c>
      <c r="R252" s="38">
        <v>1</v>
      </c>
      <c r="S252" s="38">
        <v>0</v>
      </c>
      <c r="T252" s="38">
        <v>0</v>
      </c>
      <c r="V252" s="38">
        <v>0</v>
      </c>
      <c r="Y252" s="38" t="s">
        <v>204</v>
      </c>
      <c r="Z252" s="42">
        <v>0.63875000000000004</v>
      </c>
    </row>
    <row r="253" spans="1:26">
      <c r="A253" s="38">
        <v>19</v>
      </c>
      <c r="B253" s="38">
        <v>9</v>
      </c>
      <c r="C253" s="38" t="s">
        <v>208</v>
      </c>
      <c r="D253" s="38" t="s">
        <v>25</v>
      </c>
      <c r="E253" s="38" t="s">
        <v>36</v>
      </c>
      <c r="G253" s="38">
        <v>0.5</v>
      </c>
      <c r="H253" s="38">
        <v>0.5</v>
      </c>
      <c r="I253" s="38">
        <v>7919</v>
      </c>
      <c r="J253" s="38">
        <v>10903</v>
      </c>
      <c r="L253" s="38">
        <v>1208</v>
      </c>
      <c r="M253" s="38">
        <v>10.148999999999999</v>
      </c>
      <c r="N253" s="38">
        <v>13.476000000000001</v>
      </c>
      <c r="O253" s="38">
        <v>3.327</v>
      </c>
      <c r="Q253" s="38">
        <v>0.17199999999999999</v>
      </c>
      <c r="R253" s="38">
        <v>1</v>
      </c>
      <c r="S253" s="38">
        <v>0</v>
      </c>
      <c r="T253" s="38">
        <v>0</v>
      </c>
      <c r="V253" s="38">
        <v>0</v>
      </c>
      <c r="Y253" s="38" t="s">
        <v>204</v>
      </c>
      <c r="Z253" s="42">
        <v>0.645625</v>
      </c>
    </row>
    <row r="254" spans="1:26">
      <c r="A254" s="38">
        <v>20</v>
      </c>
      <c r="B254" s="38">
        <v>10</v>
      </c>
      <c r="C254" s="38" t="s">
        <v>209</v>
      </c>
      <c r="D254" s="38" t="s">
        <v>25</v>
      </c>
      <c r="E254" s="38" t="s">
        <v>36</v>
      </c>
      <c r="G254" s="38">
        <v>0.5</v>
      </c>
      <c r="H254" s="38">
        <v>0.5</v>
      </c>
      <c r="I254" s="38">
        <v>2710</v>
      </c>
      <c r="J254" s="38">
        <v>5404</v>
      </c>
      <c r="L254" s="38">
        <v>1341</v>
      </c>
      <c r="M254" s="38">
        <v>3.3559999999999999</v>
      </c>
      <c r="N254" s="38">
        <v>6.7030000000000003</v>
      </c>
      <c r="O254" s="38">
        <v>3.347</v>
      </c>
      <c r="Q254" s="38">
        <v>0.19</v>
      </c>
      <c r="R254" s="38">
        <v>1</v>
      </c>
      <c r="S254" s="38">
        <v>0</v>
      </c>
      <c r="T254" s="38">
        <v>0</v>
      </c>
      <c r="V254" s="38">
        <v>0</v>
      </c>
      <c r="Y254" s="38" t="s">
        <v>204</v>
      </c>
      <c r="Z254" s="42">
        <v>0.66268518518518515</v>
      </c>
    </row>
    <row r="255" spans="1:26">
      <c r="A255" s="38">
        <v>21</v>
      </c>
      <c r="B255" s="38">
        <v>10</v>
      </c>
      <c r="C255" s="38" t="s">
        <v>209</v>
      </c>
      <c r="D255" s="38" t="s">
        <v>25</v>
      </c>
      <c r="E255" s="38" t="s">
        <v>36</v>
      </c>
      <c r="G255" s="38">
        <v>0.5</v>
      </c>
      <c r="H255" s="38">
        <v>0.5</v>
      </c>
      <c r="I255" s="38">
        <v>2811</v>
      </c>
      <c r="J255" s="38">
        <v>5333</v>
      </c>
      <c r="L255" s="38">
        <v>1386</v>
      </c>
      <c r="M255" s="38">
        <v>3.488</v>
      </c>
      <c r="N255" s="38">
        <v>6.6139999999999999</v>
      </c>
      <c r="O255" s="38">
        <v>3.1259999999999999</v>
      </c>
      <c r="Q255" s="38">
        <v>0.19600000000000001</v>
      </c>
      <c r="R255" s="38">
        <v>1</v>
      </c>
      <c r="S255" s="38">
        <v>0</v>
      </c>
      <c r="T255" s="38">
        <v>0</v>
      </c>
      <c r="V255" s="38">
        <v>0</v>
      </c>
      <c r="Y255" s="38" t="s">
        <v>204</v>
      </c>
      <c r="Z255" s="42">
        <v>0.66896990740740747</v>
      </c>
    </row>
    <row r="256" spans="1:26">
      <c r="A256" s="38">
        <v>22</v>
      </c>
      <c r="B256" s="38">
        <v>11</v>
      </c>
      <c r="C256" s="38" t="s">
        <v>210</v>
      </c>
      <c r="D256" s="38" t="s">
        <v>25</v>
      </c>
      <c r="E256" s="38" t="s">
        <v>36</v>
      </c>
      <c r="G256" s="38">
        <v>0.5</v>
      </c>
      <c r="H256" s="38">
        <v>0.5</v>
      </c>
      <c r="I256" s="38">
        <v>3338</v>
      </c>
      <c r="J256" s="38">
        <v>6175</v>
      </c>
      <c r="L256" s="38">
        <v>1766</v>
      </c>
      <c r="M256" s="38">
        <v>4.173</v>
      </c>
      <c r="N256" s="38">
        <v>7.673</v>
      </c>
      <c r="O256" s="38">
        <v>3.5</v>
      </c>
      <c r="Q256" s="38">
        <v>0.246</v>
      </c>
      <c r="R256" s="38">
        <v>1</v>
      </c>
      <c r="S256" s="38">
        <v>0</v>
      </c>
      <c r="T256" s="38">
        <v>0</v>
      </c>
      <c r="V256" s="38">
        <v>0</v>
      </c>
      <c r="Y256" s="38" t="s">
        <v>204</v>
      </c>
      <c r="Z256" s="42">
        <v>0.68608796296296293</v>
      </c>
    </row>
    <row r="257" spans="1:26">
      <c r="A257" s="38">
        <v>23</v>
      </c>
      <c r="B257" s="38">
        <v>11</v>
      </c>
      <c r="C257" s="38" t="s">
        <v>210</v>
      </c>
      <c r="D257" s="38" t="s">
        <v>25</v>
      </c>
      <c r="E257" s="38" t="s">
        <v>36</v>
      </c>
      <c r="G257" s="38">
        <v>0.5</v>
      </c>
      <c r="H257" s="38">
        <v>0.5</v>
      </c>
      <c r="I257" s="38">
        <v>3438</v>
      </c>
      <c r="J257" s="38">
        <v>6183</v>
      </c>
      <c r="L257" s="38">
        <v>1841</v>
      </c>
      <c r="M257" s="38">
        <v>4.3040000000000003</v>
      </c>
      <c r="N257" s="38">
        <v>7.6829999999999998</v>
      </c>
      <c r="O257" s="38">
        <v>3.379</v>
      </c>
      <c r="Q257" s="38">
        <v>0.25600000000000001</v>
      </c>
      <c r="R257" s="38">
        <v>1</v>
      </c>
      <c r="S257" s="38">
        <v>0</v>
      </c>
      <c r="T257" s="38">
        <v>0</v>
      </c>
      <c r="V257" s="38">
        <v>0</v>
      </c>
      <c r="Y257" s="38" t="s">
        <v>204</v>
      </c>
      <c r="Z257" s="42">
        <v>0.69241898148148151</v>
      </c>
    </row>
    <row r="258" spans="1:26">
      <c r="A258" s="38">
        <v>24</v>
      </c>
      <c r="B258" s="38">
        <v>12</v>
      </c>
      <c r="C258" s="38" t="s">
        <v>211</v>
      </c>
      <c r="D258" s="38" t="s">
        <v>25</v>
      </c>
      <c r="E258" s="38" t="s">
        <v>36</v>
      </c>
      <c r="G258" s="38">
        <v>0.5</v>
      </c>
      <c r="H258" s="38">
        <v>0.5</v>
      </c>
      <c r="I258" s="38">
        <v>3300</v>
      </c>
      <c r="J258" s="38">
        <v>5947</v>
      </c>
      <c r="L258" s="38">
        <v>1353</v>
      </c>
      <c r="M258" s="38">
        <v>4.1239999999999997</v>
      </c>
      <c r="N258" s="38">
        <v>7.3869999999999996</v>
      </c>
      <c r="O258" s="38">
        <v>3.2629999999999999</v>
      </c>
      <c r="Q258" s="38">
        <v>0.191</v>
      </c>
      <c r="R258" s="38">
        <v>1</v>
      </c>
      <c r="S258" s="38">
        <v>0</v>
      </c>
      <c r="T258" s="38">
        <v>0</v>
      </c>
      <c r="V258" s="38">
        <v>0</v>
      </c>
      <c r="Y258" s="38" t="s">
        <v>204</v>
      </c>
      <c r="Z258" s="42">
        <v>0.70953703703703708</v>
      </c>
    </row>
    <row r="259" spans="1:26">
      <c r="A259" s="38">
        <v>25</v>
      </c>
      <c r="B259" s="38">
        <v>12</v>
      </c>
      <c r="C259" s="38" t="s">
        <v>211</v>
      </c>
      <c r="D259" s="38" t="s">
        <v>25</v>
      </c>
      <c r="E259" s="38" t="s">
        <v>36</v>
      </c>
      <c r="G259" s="38">
        <v>0.5</v>
      </c>
      <c r="H259" s="38">
        <v>0.5</v>
      </c>
      <c r="I259" s="38">
        <v>3329</v>
      </c>
      <c r="J259" s="38">
        <v>6013</v>
      </c>
      <c r="L259" s="38">
        <v>1486</v>
      </c>
      <c r="M259" s="38">
        <v>4.1619999999999999</v>
      </c>
      <c r="N259" s="38">
        <v>7.47</v>
      </c>
      <c r="O259" s="38">
        <v>3.3079999999999998</v>
      </c>
      <c r="Q259" s="38">
        <v>0.20899999999999999</v>
      </c>
      <c r="R259" s="38">
        <v>1</v>
      </c>
      <c r="S259" s="38">
        <v>0</v>
      </c>
      <c r="T259" s="38">
        <v>0</v>
      </c>
      <c r="V259" s="38">
        <v>0</v>
      </c>
      <c r="Y259" s="38" t="s">
        <v>204</v>
      </c>
      <c r="Z259" s="42">
        <v>0.71587962962962959</v>
      </c>
    </row>
    <row r="260" spans="1:26">
      <c r="A260" s="38">
        <v>26</v>
      </c>
      <c r="B260" s="38">
        <v>13</v>
      </c>
      <c r="C260" s="38" t="s">
        <v>212</v>
      </c>
      <c r="D260" s="38" t="s">
        <v>25</v>
      </c>
      <c r="E260" s="38" t="s">
        <v>36</v>
      </c>
      <c r="G260" s="38">
        <v>0.5</v>
      </c>
      <c r="H260" s="38">
        <v>0.5</v>
      </c>
      <c r="I260" s="38">
        <v>2987</v>
      </c>
      <c r="J260" s="38">
        <v>5874</v>
      </c>
      <c r="L260" s="38">
        <v>1330</v>
      </c>
      <c r="M260" s="38">
        <v>3.7160000000000002</v>
      </c>
      <c r="N260" s="38">
        <v>7.2949999999999999</v>
      </c>
      <c r="O260" s="38">
        <v>3.5790000000000002</v>
      </c>
      <c r="Q260" s="38">
        <v>0.188</v>
      </c>
      <c r="R260" s="38">
        <v>1</v>
      </c>
      <c r="S260" s="38">
        <v>0</v>
      </c>
      <c r="T260" s="38">
        <v>0</v>
      </c>
      <c r="V260" s="38">
        <v>0</v>
      </c>
      <c r="Y260" s="38" t="s">
        <v>204</v>
      </c>
      <c r="Z260" s="42">
        <v>0.73305555555555557</v>
      </c>
    </row>
    <row r="261" spans="1:26">
      <c r="A261" s="38">
        <v>27</v>
      </c>
      <c r="B261" s="38">
        <v>13</v>
      </c>
      <c r="C261" s="38" t="s">
        <v>212</v>
      </c>
      <c r="D261" s="38" t="s">
        <v>25</v>
      </c>
      <c r="E261" s="38" t="s">
        <v>36</v>
      </c>
      <c r="G261" s="38">
        <v>0.5</v>
      </c>
      <c r="H261" s="38">
        <v>0.5</v>
      </c>
      <c r="I261" s="38">
        <v>3061</v>
      </c>
      <c r="J261" s="38">
        <v>5829</v>
      </c>
      <c r="L261" s="38">
        <v>1275</v>
      </c>
      <c r="M261" s="38">
        <v>3.8119999999999998</v>
      </c>
      <c r="N261" s="38">
        <v>7.2389999999999999</v>
      </c>
      <c r="O261" s="38">
        <v>3.427</v>
      </c>
      <c r="Q261" s="38">
        <v>0.18099999999999999</v>
      </c>
      <c r="R261" s="38">
        <v>1</v>
      </c>
      <c r="S261" s="38">
        <v>0</v>
      </c>
      <c r="T261" s="38">
        <v>0</v>
      </c>
      <c r="V261" s="38">
        <v>0</v>
      </c>
      <c r="Y261" s="38" t="s">
        <v>204</v>
      </c>
      <c r="Z261" s="42">
        <v>0.73938657407407404</v>
      </c>
    </row>
    <row r="262" spans="1:26">
      <c r="A262" s="38">
        <v>28</v>
      </c>
      <c r="B262" s="38">
        <v>14</v>
      </c>
      <c r="C262" s="38" t="s">
        <v>213</v>
      </c>
      <c r="D262" s="38" t="s">
        <v>25</v>
      </c>
      <c r="E262" s="38" t="s">
        <v>36</v>
      </c>
      <c r="G262" s="38">
        <v>0.5</v>
      </c>
      <c r="H262" s="38">
        <v>0.5</v>
      </c>
      <c r="I262" s="38">
        <v>2355</v>
      </c>
      <c r="J262" s="38">
        <v>5518</v>
      </c>
      <c r="L262" s="38">
        <v>1208</v>
      </c>
      <c r="M262" s="38">
        <v>2.8940000000000001</v>
      </c>
      <c r="N262" s="38">
        <v>6.8470000000000004</v>
      </c>
      <c r="O262" s="38">
        <v>3.9529999999999998</v>
      </c>
      <c r="Q262" s="38">
        <v>0.17199999999999999</v>
      </c>
      <c r="R262" s="38">
        <v>1</v>
      </c>
      <c r="S262" s="38">
        <v>0</v>
      </c>
      <c r="T262" s="38">
        <v>0</v>
      </c>
      <c r="V262" s="38">
        <v>0</v>
      </c>
      <c r="Y262" s="38" t="s">
        <v>204</v>
      </c>
      <c r="Z262" s="42">
        <v>0.75656249999999992</v>
      </c>
    </row>
    <row r="263" spans="1:26">
      <c r="A263" s="38">
        <v>29</v>
      </c>
      <c r="B263" s="38">
        <v>14</v>
      </c>
      <c r="C263" s="38" t="s">
        <v>213</v>
      </c>
      <c r="D263" s="38" t="s">
        <v>25</v>
      </c>
      <c r="E263" s="38" t="s">
        <v>36</v>
      </c>
      <c r="G263" s="38">
        <v>0.5</v>
      </c>
      <c r="H263" s="38">
        <v>0.5</v>
      </c>
      <c r="I263" s="38">
        <v>2457</v>
      </c>
      <c r="J263" s="38">
        <v>5549</v>
      </c>
      <c r="L263" s="38">
        <v>1217</v>
      </c>
      <c r="M263" s="38">
        <v>3.0270000000000001</v>
      </c>
      <c r="N263" s="38">
        <v>6.8860000000000001</v>
      </c>
      <c r="O263" s="38">
        <v>3.859</v>
      </c>
      <c r="Q263" s="38">
        <v>0.17299999999999999</v>
      </c>
      <c r="R263" s="38">
        <v>1</v>
      </c>
      <c r="S263" s="38">
        <v>0</v>
      </c>
      <c r="T263" s="38">
        <v>0</v>
      </c>
      <c r="V263" s="38">
        <v>0</v>
      </c>
      <c r="Y263" s="38" t="s">
        <v>204</v>
      </c>
      <c r="Z263" s="42">
        <v>0.76290509259259265</v>
      </c>
    </row>
    <row r="264" spans="1:26">
      <c r="A264" s="38">
        <v>30</v>
      </c>
      <c r="B264" s="38">
        <v>15</v>
      </c>
      <c r="C264" s="38" t="s">
        <v>214</v>
      </c>
      <c r="D264" s="38" t="s">
        <v>25</v>
      </c>
      <c r="E264" s="38" t="s">
        <v>36</v>
      </c>
      <c r="G264" s="38">
        <v>0.5</v>
      </c>
      <c r="H264" s="38">
        <v>0.5</v>
      </c>
      <c r="I264" s="38">
        <v>3262</v>
      </c>
      <c r="J264" s="38">
        <v>5863</v>
      </c>
      <c r="L264" s="38">
        <v>1229</v>
      </c>
      <c r="M264" s="38">
        <v>4.0739999999999998</v>
      </c>
      <c r="N264" s="38">
        <v>7.282</v>
      </c>
      <c r="O264" s="38">
        <v>3.2080000000000002</v>
      </c>
      <c r="Q264" s="38">
        <v>0.17499999999999999</v>
      </c>
      <c r="R264" s="38">
        <v>1</v>
      </c>
      <c r="S264" s="38">
        <v>0</v>
      </c>
      <c r="T264" s="38">
        <v>0</v>
      </c>
      <c r="V264" s="38">
        <v>0</v>
      </c>
      <c r="Y264" s="38" t="s">
        <v>204</v>
      </c>
      <c r="Z264" s="42">
        <v>0.78010416666666671</v>
      </c>
    </row>
    <row r="265" spans="1:26">
      <c r="A265" s="38">
        <v>31</v>
      </c>
      <c r="B265" s="38">
        <v>15</v>
      </c>
      <c r="C265" s="38" t="s">
        <v>214</v>
      </c>
      <c r="D265" s="38" t="s">
        <v>25</v>
      </c>
      <c r="E265" s="38" t="s">
        <v>36</v>
      </c>
      <c r="G265" s="38">
        <v>0.5</v>
      </c>
      <c r="H265" s="38">
        <v>0.5</v>
      </c>
      <c r="I265" s="38">
        <v>3194</v>
      </c>
      <c r="J265" s="38">
        <v>5863</v>
      </c>
      <c r="L265" s="38">
        <v>1217</v>
      </c>
      <c r="M265" s="38">
        <v>3.9860000000000002</v>
      </c>
      <c r="N265" s="38">
        <v>7.282</v>
      </c>
      <c r="O265" s="38">
        <v>3.2959999999999998</v>
      </c>
      <c r="Q265" s="38">
        <v>0.17299999999999999</v>
      </c>
      <c r="R265" s="38">
        <v>1</v>
      </c>
      <c r="S265" s="38">
        <v>0</v>
      </c>
      <c r="T265" s="38">
        <v>0</v>
      </c>
      <c r="V265" s="38">
        <v>0</v>
      </c>
      <c r="Y265" s="38" t="s">
        <v>204</v>
      </c>
      <c r="Z265" s="42">
        <v>0.78644675925925922</v>
      </c>
    </row>
    <row r="266" spans="1:26">
      <c r="A266" s="38">
        <v>32</v>
      </c>
      <c r="B266" s="38">
        <v>16</v>
      </c>
      <c r="C266" s="38" t="s">
        <v>215</v>
      </c>
      <c r="D266" s="38" t="s">
        <v>25</v>
      </c>
      <c r="E266" s="38" t="s">
        <v>36</v>
      </c>
      <c r="G266" s="38">
        <v>0.5</v>
      </c>
      <c r="H266" s="38">
        <v>0.5</v>
      </c>
      <c r="I266" s="38">
        <v>2537</v>
      </c>
      <c r="J266" s="38">
        <v>6330</v>
      </c>
      <c r="L266" s="38">
        <v>1998</v>
      </c>
      <c r="M266" s="38">
        <v>3.1309999999999998</v>
      </c>
      <c r="N266" s="38">
        <v>7.8659999999999997</v>
      </c>
      <c r="O266" s="38">
        <v>4.7350000000000003</v>
      </c>
      <c r="Q266" s="38">
        <v>0.27700000000000002</v>
      </c>
      <c r="R266" s="38">
        <v>1</v>
      </c>
      <c r="S266" s="38">
        <v>0</v>
      </c>
      <c r="T266" s="38">
        <v>0</v>
      </c>
      <c r="V266" s="38">
        <v>0</v>
      </c>
      <c r="Y266" s="38" t="s">
        <v>204</v>
      </c>
      <c r="Z266" s="42">
        <v>0.80371527777777774</v>
      </c>
    </row>
    <row r="267" spans="1:26">
      <c r="A267" s="38">
        <v>33</v>
      </c>
      <c r="B267" s="38">
        <v>16</v>
      </c>
      <c r="C267" s="38" t="s">
        <v>215</v>
      </c>
      <c r="D267" s="38" t="s">
        <v>25</v>
      </c>
      <c r="E267" s="38" t="s">
        <v>36</v>
      </c>
      <c r="G267" s="38">
        <v>0.5</v>
      </c>
      <c r="H267" s="38">
        <v>0.5</v>
      </c>
      <c r="I267" s="38">
        <v>2530</v>
      </c>
      <c r="J267" s="38">
        <v>6350</v>
      </c>
      <c r="L267" s="38">
        <v>1992</v>
      </c>
      <c r="M267" s="38">
        <v>3.1219999999999999</v>
      </c>
      <c r="N267" s="38">
        <v>7.891</v>
      </c>
      <c r="O267" s="38">
        <v>4.7690000000000001</v>
      </c>
      <c r="Q267" s="38">
        <v>0.27600000000000002</v>
      </c>
      <c r="R267" s="38">
        <v>1</v>
      </c>
      <c r="S267" s="38">
        <v>0</v>
      </c>
      <c r="T267" s="38">
        <v>0</v>
      </c>
      <c r="V267" s="38">
        <v>0</v>
      </c>
      <c r="Y267" s="38" t="s">
        <v>204</v>
      </c>
      <c r="Z267" s="42">
        <v>0.8099884259259259</v>
      </c>
    </row>
    <row r="268" spans="1:26">
      <c r="A268" s="38">
        <v>45</v>
      </c>
      <c r="B268" s="38">
        <v>19</v>
      </c>
      <c r="C268" s="38" t="s">
        <v>216</v>
      </c>
      <c r="D268" s="38" t="s">
        <v>25</v>
      </c>
      <c r="E268" s="38" t="s">
        <v>36</v>
      </c>
      <c r="G268" s="38">
        <v>0.5</v>
      </c>
      <c r="H268" s="38">
        <v>0.5</v>
      </c>
      <c r="I268" s="38">
        <v>3625</v>
      </c>
      <c r="J268" s="38">
        <v>6644</v>
      </c>
      <c r="L268" s="38">
        <v>1788</v>
      </c>
      <c r="M268" s="38">
        <v>4.5469999999999997</v>
      </c>
      <c r="N268" s="38">
        <v>8.26</v>
      </c>
      <c r="O268" s="38">
        <v>3.7130000000000001</v>
      </c>
      <c r="Q268" s="38">
        <v>0.249</v>
      </c>
      <c r="R268" s="38">
        <v>1</v>
      </c>
      <c r="S268" s="38">
        <v>0</v>
      </c>
      <c r="T268" s="38">
        <v>0</v>
      </c>
      <c r="V268" s="38">
        <v>0</v>
      </c>
      <c r="Y268" s="38" t="s">
        <v>204</v>
      </c>
      <c r="Z268" s="42">
        <v>0.94841435185185186</v>
      </c>
    </row>
    <row r="269" spans="1:26">
      <c r="A269" s="38">
        <v>46</v>
      </c>
      <c r="B269" s="38">
        <v>19</v>
      </c>
      <c r="C269" s="38" t="s">
        <v>216</v>
      </c>
      <c r="D269" s="38" t="s">
        <v>25</v>
      </c>
      <c r="E269" s="38" t="s">
        <v>36</v>
      </c>
      <c r="G269" s="38">
        <v>0.5</v>
      </c>
      <c r="H269" s="38">
        <v>0.5</v>
      </c>
      <c r="I269" s="38">
        <v>3583</v>
      </c>
      <c r="J269" s="38">
        <v>6660</v>
      </c>
      <c r="L269" s="38">
        <v>1820</v>
      </c>
      <c r="M269" s="38">
        <v>4.492</v>
      </c>
      <c r="N269" s="38">
        <v>8.2789999999999999</v>
      </c>
      <c r="O269" s="38">
        <v>3.7869999999999999</v>
      </c>
      <c r="Q269" s="38">
        <v>0.253</v>
      </c>
      <c r="R269" s="38">
        <v>1</v>
      </c>
      <c r="S269" s="38">
        <v>0</v>
      </c>
      <c r="T269" s="38">
        <v>0</v>
      </c>
      <c r="V269" s="38">
        <v>0</v>
      </c>
      <c r="Y269" s="38" t="s">
        <v>204</v>
      </c>
      <c r="Z269" s="42">
        <v>0.95478009259259267</v>
      </c>
    </row>
    <row r="270" spans="1:26">
      <c r="A270" s="38">
        <v>47</v>
      </c>
      <c r="B270" s="38">
        <v>20</v>
      </c>
      <c r="C270" s="38" t="s">
        <v>217</v>
      </c>
      <c r="D270" s="38" t="s">
        <v>25</v>
      </c>
      <c r="E270" s="38" t="s">
        <v>36</v>
      </c>
      <c r="G270" s="38">
        <v>0.5</v>
      </c>
      <c r="H270" s="38">
        <v>0.5</v>
      </c>
      <c r="I270" s="38">
        <v>3229</v>
      </c>
      <c r="J270" s="38">
        <v>6354</v>
      </c>
      <c r="L270" s="38">
        <v>1730</v>
      </c>
      <c r="M270" s="38">
        <v>4.0309999999999997</v>
      </c>
      <c r="N270" s="38">
        <v>7.8970000000000002</v>
      </c>
      <c r="O270" s="38">
        <v>3.8660000000000001</v>
      </c>
      <c r="Q270" s="38">
        <v>0.24099999999999999</v>
      </c>
      <c r="R270" s="38">
        <v>1</v>
      </c>
      <c r="S270" s="38">
        <v>0</v>
      </c>
      <c r="T270" s="38">
        <v>0</v>
      </c>
      <c r="V270" s="38">
        <v>0</v>
      </c>
      <c r="Y270" s="38" t="s">
        <v>204</v>
      </c>
      <c r="Z270" s="42">
        <v>0.97202546296296299</v>
      </c>
    </row>
    <row r="271" spans="1:26">
      <c r="A271" s="38">
        <v>48</v>
      </c>
      <c r="B271" s="38">
        <v>20</v>
      </c>
      <c r="C271" s="38" t="s">
        <v>217</v>
      </c>
      <c r="D271" s="38" t="s">
        <v>25</v>
      </c>
      <c r="E271" s="38" t="s">
        <v>36</v>
      </c>
      <c r="G271" s="38">
        <v>0.5</v>
      </c>
      <c r="H271" s="38">
        <v>0.5</v>
      </c>
      <c r="I271" s="38">
        <v>3245</v>
      </c>
      <c r="J271" s="38">
        <v>6334</v>
      </c>
      <c r="L271" s="38">
        <v>1760</v>
      </c>
      <c r="M271" s="38">
        <v>4.0519999999999996</v>
      </c>
      <c r="N271" s="38">
        <v>7.8719999999999999</v>
      </c>
      <c r="O271" s="38">
        <v>3.82</v>
      </c>
      <c r="Q271" s="38">
        <v>0.245</v>
      </c>
      <c r="R271" s="38">
        <v>1</v>
      </c>
      <c r="S271" s="38">
        <v>0</v>
      </c>
      <c r="T271" s="38">
        <v>0</v>
      </c>
      <c r="V271" s="38">
        <v>0</v>
      </c>
      <c r="Y271" s="38" t="s">
        <v>204</v>
      </c>
      <c r="Z271" s="42">
        <v>0.97834490740740743</v>
      </c>
    </row>
    <row r="272" spans="1:26">
      <c r="A272" s="38">
        <v>49</v>
      </c>
      <c r="B272" s="38">
        <v>21</v>
      </c>
      <c r="C272" s="38" t="s">
        <v>218</v>
      </c>
      <c r="D272" s="38" t="s">
        <v>25</v>
      </c>
      <c r="E272" s="38" t="s">
        <v>36</v>
      </c>
      <c r="G272" s="38">
        <v>0.5</v>
      </c>
      <c r="H272" s="38">
        <v>0.5</v>
      </c>
      <c r="I272" s="38">
        <v>3034</v>
      </c>
      <c r="J272" s="38">
        <v>6284</v>
      </c>
      <c r="L272" s="38">
        <v>2686</v>
      </c>
      <c r="M272" s="38">
        <v>3.778</v>
      </c>
      <c r="N272" s="38">
        <v>7.81</v>
      </c>
      <c r="O272" s="38">
        <v>4.032</v>
      </c>
      <c r="Q272" s="38">
        <v>0.36799999999999999</v>
      </c>
      <c r="R272" s="38">
        <v>1</v>
      </c>
      <c r="S272" s="38">
        <v>0</v>
      </c>
      <c r="T272" s="38">
        <v>0</v>
      </c>
      <c r="V272" s="38">
        <v>0</v>
      </c>
      <c r="Y272" s="38" t="s">
        <v>204</v>
      </c>
      <c r="Z272" s="42">
        <v>0.9956018518518519</v>
      </c>
    </row>
    <row r="273" spans="1:26">
      <c r="A273" s="38">
        <v>10</v>
      </c>
      <c r="B273" s="38">
        <v>5</v>
      </c>
      <c r="C273" s="38" t="s">
        <v>219</v>
      </c>
      <c r="D273" s="38" t="s">
        <v>25</v>
      </c>
      <c r="E273" s="38" t="s">
        <v>36</v>
      </c>
      <c r="G273" s="38">
        <v>0.5</v>
      </c>
      <c r="H273" s="38">
        <v>0.5</v>
      </c>
      <c r="I273" s="38">
        <v>3507</v>
      </c>
      <c r="J273" s="38">
        <v>6259</v>
      </c>
      <c r="L273" s="38">
        <v>1733</v>
      </c>
      <c r="M273" s="38">
        <v>4.3929999999999998</v>
      </c>
      <c r="N273" s="38">
        <v>7.7779999999999996</v>
      </c>
      <c r="O273" s="38">
        <v>3.3849999999999998</v>
      </c>
      <c r="Q273" s="38">
        <v>0.24199999999999999</v>
      </c>
      <c r="R273" s="38">
        <v>1</v>
      </c>
      <c r="S273" s="38">
        <v>0</v>
      </c>
      <c r="T273" s="38">
        <v>0</v>
      </c>
      <c r="V273" s="38">
        <v>0</v>
      </c>
      <c r="Y273" s="38" t="s">
        <v>220</v>
      </c>
      <c r="Z273" s="42">
        <v>0.50834490740740745</v>
      </c>
    </row>
    <row r="274" spans="1:26">
      <c r="A274" s="38">
        <v>11</v>
      </c>
      <c r="B274" s="38">
        <v>5</v>
      </c>
      <c r="C274" s="38" t="s">
        <v>219</v>
      </c>
      <c r="D274" s="38" t="s">
        <v>25</v>
      </c>
      <c r="E274" s="38" t="s">
        <v>36</v>
      </c>
      <c r="G274" s="38">
        <v>0.5</v>
      </c>
      <c r="H274" s="38">
        <v>0.5</v>
      </c>
      <c r="I274" s="38">
        <v>3524</v>
      </c>
      <c r="J274" s="38">
        <v>6213</v>
      </c>
      <c r="L274" s="38">
        <v>1706</v>
      </c>
      <c r="M274" s="38">
        <v>4.415</v>
      </c>
      <c r="N274" s="38">
        <v>7.7210000000000001</v>
      </c>
      <c r="O274" s="38">
        <v>3.306</v>
      </c>
      <c r="Q274" s="38">
        <v>0.23799999999999999</v>
      </c>
      <c r="R274" s="38">
        <v>1</v>
      </c>
      <c r="S274" s="38">
        <v>0</v>
      </c>
      <c r="T274" s="38">
        <v>0</v>
      </c>
      <c r="V274" s="38">
        <v>0</v>
      </c>
      <c r="Y274" s="38" t="s">
        <v>220</v>
      </c>
      <c r="Z274" s="42">
        <v>0.51476851851851857</v>
      </c>
    </row>
    <row r="275" spans="1:26">
      <c r="A275" s="38">
        <v>12</v>
      </c>
      <c r="B275" s="38">
        <v>6</v>
      </c>
      <c r="C275" s="38" t="s">
        <v>221</v>
      </c>
      <c r="D275" s="38" t="s">
        <v>25</v>
      </c>
      <c r="E275" s="38" t="s">
        <v>36</v>
      </c>
      <c r="G275" s="38">
        <v>0.5</v>
      </c>
      <c r="H275" s="38">
        <v>0.5</v>
      </c>
      <c r="I275" s="38">
        <v>3902</v>
      </c>
      <c r="J275" s="38">
        <v>7522</v>
      </c>
      <c r="L275" s="38">
        <v>7707</v>
      </c>
      <c r="M275" s="38">
        <v>4.9080000000000004</v>
      </c>
      <c r="N275" s="38">
        <v>9.35</v>
      </c>
      <c r="O275" s="38">
        <v>4.4429999999999996</v>
      </c>
      <c r="Q275" s="38">
        <v>1.022</v>
      </c>
      <c r="R275" s="38">
        <v>1</v>
      </c>
      <c r="S275" s="38">
        <v>0</v>
      </c>
      <c r="T275" s="38">
        <v>0</v>
      </c>
      <c r="V275" s="38">
        <v>0</v>
      </c>
      <c r="Y275" s="38" t="s">
        <v>220</v>
      </c>
      <c r="Z275" s="42">
        <v>0.53212962962962962</v>
      </c>
    </row>
    <row r="276" spans="1:26">
      <c r="A276" s="38">
        <v>13</v>
      </c>
      <c r="B276" s="38">
        <v>6</v>
      </c>
      <c r="C276" s="38" t="s">
        <v>221</v>
      </c>
      <c r="D276" s="38" t="s">
        <v>25</v>
      </c>
      <c r="E276" s="38" t="s">
        <v>36</v>
      </c>
      <c r="G276" s="38">
        <v>0.5</v>
      </c>
      <c r="H276" s="38">
        <v>0.5</v>
      </c>
      <c r="I276" s="38">
        <v>3929</v>
      </c>
      <c r="J276" s="38">
        <v>7548</v>
      </c>
      <c r="L276" s="38">
        <v>7893</v>
      </c>
      <c r="M276" s="38">
        <v>4.9429999999999996</v>
      </c>
      <c r="N276" s="38">
        <v>9.3829999999999991</v>
      </c>
      <c r="O276" s="38">
        <v>4.4400000000000004</v>
      </c>
      <c r="Q276" s="38">
        <v>1.046</v>
      </c>
      <c r="R276" s="38">
        <v>1</v>
      </c>
      <c r="S276" s="38">
        <v>0</v>
      </c>
      <c r="T276" s="38">
        <v>0</v>
      </c>
      <c r="V276" s="38">
        <v>0</v>
      </c>
      <c r="Y276" s="38" t="s">
        <v>220</v>
      </c>
      <c r="Z276" s="42">
        <v>0.53861111111111104</v>
      </c>
    </row>
    <row r="277" spans="1:26">
      <c r="A277" s="38">
        <v>14</v>
      </c>
      <c r="B277" s="38">
        <v>7</v>
      </c>
      <c r="C277" s="38" t="s">
        <v>222</v>
      </c>
      <c r="D277" s="38" t="s">
        <v>25</v>
      </c>
      <c r="E277" s="38" t="s">
        <v>36</v>
      </c>
      <c r="G277" s="38">
        <v>0.5</v>
      </c>
      <c r="H277" s="38">
        <v>0.5</v>
      </c>
      <c r="I277" s="38">
        <v>3413</v>
      </c>
      <c r="J277" s="38">
        <v>6364</v>
      </c>
      <c r="L277" s="38">
        <v>1686</v>
      </c>
      <c r="M277" s="38">
        <v>4.2709999999999999</v>
      </c>
      <c r="N277" s="38">
        <v>7.91</v>
      </c>
      <c r="O277" s="38">
        <v>3.6389999999999998</v>
      </c>
      <c r="Q277" s="38">
        <v>0.23499999999999999</v>
      </c>
      <c r="R277" s="38">
        <v>1</v>
      </c>
      <c r="S277" s="38">
        <v>0</v>
      </c>
      <c r="T277" s="38">
        <v>0</v>
      </c>
      <c r="V277" s="38">
        <v>0</v>
      </c>
      <c r="Y277" s="38" t="s">
        <v>220</v>
      </c>
      <c r="Z277" s="42">
        <v>0.55593749999999997</v>
      </c>
    </row>
    <row r="278" spans="1:26">
      <c r="A278" s="38">
        <v>15</v>
      </c>
      <c r="B278" s="38">
        <v>7</v>
      </c>
      <c r="C278" s="38" t="s">
        <v>222</v>
      </c>
      <c r="D278" s="38" t="s">
        <v>25</v>
      </c>
      <c r="E278" s="38" t="s">
        <v>36</v>
      </c>
      <c r="G278" s="38">
        <v>0.5</v>
      </c>
      <c r="H278" s="38">
        <v>0.5</v>
      </c>
      <c r="I278" s="38">
        <v>3539</v>
      </c>
      <c r="J278" s="38">
        <v>6324</v>
      </c>
      <c r="L278" s="38">
        <v>1643</v>
      </c>
      <c r="M278" s="38">
        <v>4.4349999999999996</v>
      </c>
      <c r="N278" s="38">
        <v>7.86</v>
      </c>
      <c r="O278" s="38">
        <v>3.4239999999999999</v>
      </c>
      <c r="Q278" s="38">
        <v>0.23</v>
      </c>
      <c r="R278" s="38">
        <v>1</v>
      </c>
      <c r="S278" s="38">
        <v>0</v>
      </c>
      <c r="T278" s="38">
        <v>0</v>
      </c>
      <c r="V278" s="38">
        <v>0</v>
      </c>
      <c r="Y278" s="38" t="s">
        <v>220</v>
      </c>
      <c r="Z278" s="42">
        <v>0.56232638888888886</v>
      </c>
    </row>
    <row r="279" spans="1:26">
      <c r="A279" s="38">
        <v>16</v>
      </c>
      <c r="B279" s="38">
        <v>8</v>
      </c>
      <c r="C279" s="38" t="s">
        <v>223</v>
      </c>
      <c r="D279" s="38" t="s">
        <v>25</v>
      </c>
      <c r="E279" s="38" t="s">
        <v>36</v>
      </c>
      <c r="G279" s="38">
        <v>0.5</v>
      </c>
      <c r="H279" s="38">
        <v>0.5</v>
      </c>
      <c r="I279" s="38">
        <v>3400</v>
      </c>
      <c r="J279" s="38">
        <v>6339</v>
      </c>
      <c r="L279" s="38">
        <v>1412</v>
      </c>
      <c r="M279" s="38">
        <v>4.2539999999999996</v>
      </c>
      <c r="N279" s="38">
        <v>7.8789999999999996</v>
      </c>
      <c r="O279" s="38">
        <v>3.6240000000000001</v>
      </c>
      <c r="Q279" s="38">
        <v>0.19900000000000001</v>
      </c>
      <c r="R279" s="38">
        <v>1</v>
      </c>
      <c r="S279" s="38">
        <v>0</v>
      </c>
      <c r="T279" s="38">
        <v>0</v>
      </c>
      <c r="V279" s="38">
        <v>0</v>
      </c>
      <c r="Y279" s="38" t="s">
        <v>220</v>
      </c>
      <c r="Z279" s="42">
        <v>0.57953703703703707</v>
      </c>
    </row>
    <row r="280" spans="1:26">
      <c r="A280" s="38">
        <v>17</v>
      </c>
      <c r="B280" s="38">
        <v>8</v>
      </c>
      <c r="C280" s="38" t="s">
        <v>223</v>
      </c>
      <c r="D280" s="38" t="s">
        <v>25</v>
      </c>
      <c r="E280" s="38" t="s">
        <v>36</v>
      </c>
      <c r="G280" s="38">
        <v>0.5</v>
      </c>
      <c r="H280" s="38">
        <v>0.5</v>
      </c>
      <c r="I280" s="38">
        <v>3488</v>
      </c>
      <c r="J280" s="38">
        <v>6317</v>
      </c>
      <c r="L280" s="38">
        <v>1413</v>
      </c>
      <c r="M280" s="38">
        <v>4.3689999999999998</v>
      </c>
      <c r="N280" s="38">
        <v>7.85</v>
      </c>
      <c r="O280" s="38">
        <v>3.4820000000000002</v>
      </c>
      <c r="Q280" s="38">
        <v>0.19900000000000001</v>
      </c>
      <c r="R280" s="38">
        <v>1</v>
      </c>
      <c r="S280" s="38">
        <v>0</v>
      </c>
      <c r="T280" s="38">
        <v>0</v>
      </c>
      <c r="V280" s="38">
        <v>0</v>
      </c>
      <c r="Y280" s="38" t="s">
        <v>220</v>
      </c>
      <c r="Z280" s="42">
        <v>0.58598379629629627</v>
      </c>
    </row>
    <row r="281" spans="1:26">
      <c r="A281" s="38">
        <v>18</v>
      </c>
      <c r="B281" s="38">
        <v>9</v>
      </c>
      <c r="C281" s="38" t="s">
        <v>224</v>
      </c>
      <c r="D281" s="38" t="s">
        <v>25</v>
      </c>
      <c r="E281" s="38" t="s">
        <v>36</v>
      </c>
      <c r="G281" s="38">
        <v>0.5</v>
      </c>
      <c r="H281" s="38">
        <v>0.5</v>
      </c>
      <c r="I281" s="38">
        <v>3317</v>
      </c>
      <c r="J281" s="38">
        <v>6071</v>
      </c>
      <c r="L281" s="38">
        <v>1555</v>
      </c>
      <c r="M281" s="38">
        <v>4.1449999999999996</v>
      </c>
      <c r="N281" s="38">
        <v>7.5419999999999998</v>
      </c>
      <c r="O281" s="38">
        <v>3.3969999999999998</v>
      </c>
      <c r="Q281" s="38">
        <v>0.218</v>
      </c>
      <c r="R281" s="38">
        <v>1</v>
      </c>
      <c r="S281" s="38">
        <v>0</v>
      </c>
      <c r="T281" s="38">
        <v>0</v>
      </c>
      <c r="V281" s="38">
        <v>0</v>
      </c>
      <c r="Y281" s="38" t="s">
        <v>220</v>
      </c>
      <c r="Z281" s="42">
        <v>0.60324074074074074</v>
      </c>
    </row>
    <row r="282" spans="1:26">
      <c r="A282" s="38">
        <v>19</v>
      </c>
      <c r="B282" s="38">
        <v>9</v>
      </c>
      <c r="C282" s="38" t="s">
        <v>224</v>
      </c>
      <c r="D282" s="38" t="s">
        <v>25</v>
      </c>
      <c r="E282" s="38" t="s">
        <v>36</v>
      </c>
      <c r="G282" s="38">
        <v>0.5</v>
      </c>
      <c r="H282" s="38">
        <v>0.5</v>
      </c>
      <c r="I282" s="38">
        <v>3410</v>
      </c>
      <c r="J282" s="38">
        <v>6093</v>
      </c>
      <c r="L282" s="38">
        <v>1503</v>
      </c>
      <c r="M282" s="38">
        <v>4.2670000000000003</v>
      </c>
      <c r="N282" s="38">
        <v>7.57</v>
      </c>
      <c r="O282" s="38">
        <v>3.3029999999999999</v>
      </c>
      <c r="Q282" s="38">
        <v>0.21099999999999999</v>
      </c>
      <c r="R282" s="38">
        <v>1</v>
      </c>
      <c r="S282" s="38">
        <v>0</v>
      </c>
      <c r="T282" s="38">
        <v>0</v>
      </c>
      <c r="V282" s="38">
        <v>0</v>
      </c>
      <c r="Y282" s="38" t="s">
        <v>220</v>
      </c>
      <c r="Z282" s="42">
        <v>0.60966435185185186</v>
      </c>
    </row>
    <row r="283" spans="1:26">
      <c r="A283" s="38">
        <v>20</v>
      </c>
      <c r="B283" s="38">
        <v>10</v>
      </c>
      <c r="C283" s="38" t="s">
        <v>225</v>
      </c>
      <c r="D283" s="38" t="s">
        <v>25</v>
      </c>
      <c r="E283" s="38" t="s">
        <v>36</v>
      </c>
      <c r="G283" s="38">
        <v>0.5</v>
      </c>
      <c r="H283" s="38">
        <v>0.5</v>
      </c>
      <c r="I283" s="38">
        <v>2924</v>
      </c>
      <c r="J283" s="38">
        <v>5894</v>
      </c>
      <c r="L283" s="38">
        <v>1769</v>
      </c>
      <c r="M283" s="38">
        <v>3.6339999999999999</v>
      </c>
      <c r="N283" s="38">
        <v>7.3209999999999997</v>
      </c>
      <c r="O283" s="38">
        <v>3.6869999999999998</v>
      </c>
      <c r="Q283" s="38">
        <v>0.246</v>
      </c>
      <c r="R283" s="38">
        <v>1</v>
      </c>
      <c r="S283" s="38">
        <v>0</v>
      </c>
      <c r="T283" s="38">
        <v>0</v>
      </c>
      <c r="V283" s="38">
        <v>0</v>
      </c>
      <c r="Y283" s="38" t="s">
        <v>220</v>
      </c>
      <c r="Z283" s="42">
        <v>0.62686342592592592</v>
      </c>
    </row>
    <row r="284" spans="1:26">
      <c r="A284" s="38">
        <v>21</v>
      </c>
      <c r="B284" s="38">
        <v>10</v>
      </c>
      <c r="C284" s="38" t="s">
        <v>225</v>
      </c>
      <c r="D284" s="38" t="s">
        <v>25</v>
      </c>
      <c r="E284" s="38" t="s">
        <v>36</v>
      </c>
      <c r="G284" s="38">
        <v>0.5</v>
      </c>
      <c r="H284" s="38">
        <v>0.5</v>
      </c>
      <c r="I284" s="38">
        <v>2998</v>
      </c>
      <c r="J284" s="38">
        <v>5884</v>
      </c>
      <c r="L284" s="38">
        <v>1694</v>
      </c>
      <c r="M284" s="38">
        <v>3.7309999999999999</v>
      </c>
      <c r="N284" s="38">
        <v>7.3070000000000004</v>
      </c>
      <c r="O284" s="38">
        <v>3.5760000000000001</v>
      </c>
      <c r="Q284" s="38">
        <v>0.23699999999999999</v>
      </c>
      <c r="R284" s="38">
        <v>1</v>
      </c>
      <c r="S284" s="38">
        <v>0</v>
      </c>
      <c r="T284" s="38">
        <v>0</v>
      </c>
      <c r="V284" s="38">
        <v>0</v>
      </c>
      <c r="Y284" s="38" t="s">
        <v>220</v>
      </c>
      <c r="Z284" s="42">
        <v>0.63328703703703704</v>
      </c>
    </row>
    <row r="285" spans="1:26">
      <c r="A285" s="38">
        <v>22</v>
      </c>
      <c r="B285" s="38">
        <v>11</v>
      </c>
      <c r="C285" s="38" t="s">
        <v>226</v>
      </c>
      <c r="D285" s="38" t="s">
        <v>25</v>
      </c>
      <c r="E285" s="38" t="s">
        <v>36</v>
      </c>
      <c r="G285" s="38">
        <v>0.5</v>
      </c>
      <c r="H285" s="38">
        <v>0.5</v>
      </c>
      <c r="I285" s="38">
        <v>3599</v>
      </c>
      <c r="J285" s="38">
        <v>6616</v>
      </c>
      <c r="L285" s="38">
        <v>1794</v>
      </c>
      <c r="M285" s="38">
        <v>4.5129999999999999</v>
      </c>
      <c r="N285" s="38">
        <v>8.2240000000000002</v>
      </c>
      <c r="O285" s="38">
        <v>3.71</v>
      </c>
      <c r="Q285" s="38">
        <v>0.25</v>
      </c>
      <c r="R285" s="38">
        <v>1</v>
      </c>
      <c r="S285" s="38">
        <v>0</v>
      </c>
      <c r="T285" s="38">
        <v>0</v>
      </c>
      <c r="V285" s="38">
        <v>0</v>
      </c>
      <c r="Y285" s="38" t="s">
        <v>220</v>
      </c>
      <c r="Z285" s="42">
        <v>0.65059027777777778</v>
      </c>
    </row>
    <row r="286" spans="1:26">
      <c r="A286" s="38">
        <v>23</v>
      </c>
      <c r="B286" s="38">
        <v>11</v>
      </c>
      <c r="C286" s="38" t="s">
        <v>226</v>
      </c>
      <c r="D286" s="38" t="s">
        <v>25</v>
      </c>
      <c r="E286" s="38" t="s">
        <v>36</v>
      </c>
      <c r="G286" s="38">
        <v>0.5</v>
      </c>
      <c r="H286" s="38">
        <v>0.5</v>
      </c>
      <c r="I286" s="38">
        <v>3694</v>
      </c>
      <c r="J286" s="38">
        <v>6608</v>
      </c>
      <c r="L286" s="38">
        <v>1779</v>
      </c>
      <c r="M286" s="38">
        <v>4.6369999999999996</v>
      </c>
      <c r="N286" s="38">
        <v>8.2140000000000004</v>
      </c>
      <c r="O286" s="38">
        <v>3.5779999999999998</v>
      </c>
      <c r="Q286" s="38">
        <v>0.248</v>
      </c>
      <c r="R286" s="38">
        <v>1</v>
      </c>
      <c r="S286" s="38">
        <v>0</v>
      </c>
      <c r="T286" s="38">
        <v>0</v>
      </c>
      <c r="V286" s="38">
        <v>0</v>
      </c>
      <c r="Y286" s="38" t="s">
        <v>220</v>
      </c>
      <c r="Z286" s="42">
        <v>0.65706018518518516</v>
      </c>
    </row>
    <row r="287" spans="1:26">
      <c r="A287" s="38">
        <v>24</v>
      </c>
      <c r="B287" s="38">
        <v>12</v>
      </c>
      <c r="C287" s="38" t="s">
        <v>227</v>
      </c>
      <c r="D287" s="38" t="s">
        <v>25</v>
      </c>
      <c r="E287" s="38" t="s">
        <v>36</v>
      </c>
      <c r="G287" s="38">
        <v>0.5</v>
      </c>
      <c r="H287" s="38">
        <v>0.5</v>
      </c>
      <c r="I287" s="38">
        <v>2758</v>
      </c>
      <c r="J287" s="38">
        <v>5833</v>
      </c>
      <c r="L287" s="38">
        <v>1495</v>
      </c>
      <c r="M287" s="38">
        <v>3.419</v>
      </c>
      <c r="N287" s="38">
        <v>7.2430000000000003</v>
      </c>
      <c r="O287" s="38">
        <v>3.8250000000000002</v>
      </c>
      <c r="Q287" s="38">
        <v>0.21</v>
      </c>
      <c r="R287" s="38">
        <v>1</v>
      </c>
      <c r="S287" s="38">
        <v>0</v>
      </c>
      <c r="T287" s="38">
        <v>0</v>
      </c>
      <c r="V287" s="38">
        <v>0</v>
      </c>
      <c r="Y287" s="38" t="s">
        <v>220</v>
      </c>
      <c r="Z287" s="42">
        <v>0.67443287037037036</v>
      </c>
    </row>
    <row r="288" spans="1:26">
      <c r="A288" s="38">
        <v>25</v>
      </c>
      <c r="B288" s="38">
        <v>12</v>
      </c>
      <c r="C288" s="38" t="s">
        <v>227</v>
      </c>
      <c r="D288" s="38" t="s">
        <v>25</v>
      </c>
      <c r="E288" s="38" t="s">
        <v>36</v>
      </c>
      <c r="G288" s="38">
        <v>0.5</v>
      </c>
      <c r="H288" s="38">
        <v>0.5</v>
      </c>
      <c r="I288" s="38">
        <v>2817</v>
      </c>
      <c r="J288" s="38">
        <v>5832</v>
      </c>
      <c r="L288" s="38">
        <v>1450</v>
      </c>
      <c r="M288" s="38">
        <v>3.4940000000000002</v>
      </c>
      <c r="N288" s="38">
        <v>7.242</v>
      </c>
      <c r="O288" s="38">
        <v>3.7469999999999999</v>
      </c>
      <c r="Q288" s="38">
        <v>0.20399999999999999</v>
      </c>
      <c r="R288" s="38">
        <v>1</v>
      </c>
      <c r="S288" s="38">
        <v>0</v>
      </c>
      <c r="T288" s="38">
        <v>0</v>
      </c>
      <c r="V288" s="38">
        <v>0</v>
      </c>
      <c r="Y288" s="38" t="s">
        <v>220</v>
      </c>
      <c r="Z288" s="42">
        <v>0.68084490740740744</v>
      </c>
    </row>
    <row r="289" spans="1:26">
      <c r="A289" s="38">
        <v>26</v>
      </c>
      <c r="B289" s="38">
        <v>13</v>
      </c>
      <c r="C289" s="38" t="s">
        <v>228</v>
      </c>
      <c r="D289" s="38" t="s">
        <v>25</v>
      </c>
      <c r="E289" s="38" t="s">
        <v>36</v>
      </c>
      <c r="G289" s="38">
        <v>0.5</v>
      </c>
      <c r="H289" s="38">
        <v>0.5</v>
      </c>
      <c r="I289" s="38">
        <v>3238</v>
      </c>
      <c r="J289" s="38">
        <v>6253</v>
      </c>
      <c r="L289" s="38">
        <v>1596</v>
      </c>
      <c r="M289" s="38">
        <v>4.0430000000000001</v>
      </c>
      <c r="N289" s="38">
        <v>7.77</v>
      </c>
      <c r="O289" s="38">
        <v>3.7269999999999999</v>
      </c>
      <c r="Q289" s="38">
        <v>0.223</v>
      </c>
      <c r="R289" s="38">
        <v>1</v>
      </c>
      <c r="S289" s="38">
        <v>0</v>
      </c>
      <c r="T289" s="38">
        <v>0</v>
      </c>
      <c r="V289" s="38">
        <v>0</v>
      </c>
      <c r="Y289" s="38" t="s">
        <v>220</v>
      </c>
      <c r="Z289" s="42">
        <v>0.69810185185185192</v>
      </c>
    </row>
    <row r="290" spans="1:26">
      <c r="A290" s="38">
        <v>27</v>
      </c>
      <c r="B290" s="38">
        <v>13</v>
      </c>
      <c r="C290" s="38" t="s">
        <v>228</v>
      </c>
      <c r="D290" s="38" t="s">
        <v>25</v>
      </c>
      <c r="E290" s="38" t="s">
        <v>36</v>
      </c>
      <c r="G290" s="38">
        <v>0.5</v>
      </c>
      <c r="H290" s="38">
        <v>0.5</v>
      </c>
      <c r="I290" s="38">
        <v>3342</v>
      </c>
      <c r="J290" s="38">
        <v>6192</v>
      </c>
      <c r="L290" s="38">
        <v>1505</v>
      </c>
      <c r="M290" s="38">
        <v>4.1790000000000003</v>
      </c>
      <c r="N290" s="38">
        <v>7.694</v>
      </c>
      <c r="O290" s="38">
        <v>3.5150000000000001</v>
      </c>
      <c r="Q290" s="38">
        <v>0.21199999999999999</v>
      </c>
      <c r="R290" s="38">
        <v>1</v>
      </c>
      <c r="S290" s="38">
        <v>0</v>
      </c>
      <c r="T290" s="38">
        <v>0</v>
      </c>
      <c r="V290" s="38">
        <v>0</v>
      </c>
      <c r="Y290" s="38" t="s">
        <v>220</v>
      </c>
      <c r="Z290" s="42">
        <v>0.70452546296296292</v>
      </c>
    </row>
    <row r="291" spans="1:26">
      <c r="A291" s="38">
        <v>28</v>
      </c>
      <c r="B291" s="38">
        <v>14</v>
      </c>
      <c r="C291" s="38" t="s">
        <v>229</v>
      </c>
      <c r="D291" s="38" t="s">
        <v>25</v>
      </c>
      <c r="E291" s="38" t="s">
        <v>36</v>
      </c>
      <c r="G291" s="38">
        <v>0.5</v>
      </c>
      <c r="H291" s="38">
        <v>0.5</v>
      </c>
      <c r="I291" s="38">
        <v>3343</v>
      </c>
      <c r="J291" s="38">
        <v>5941</v>
      </c>
      <c r="L291" s="38">
        <v>1237</v>
      </c>
      <c r="M291" s="38">
        <v>4.18</v>
      </c>
      <c r="N291" s="38">
        <v>7.3789999999999996</v>
      </c>
      <c r="O291" s="38">
        <v>3.1989999999999998</v>
      </c>
      <c r="Q291" s="38">
        <v>0.17599999999999999</v>
      </c>
      <c r="R291" s="38">
        <v>1</v>
      </c>
      <c r="S291" s="38">
        <v>0</v>
      </c>
      <c r="T291" s="38">
        <v>0</v>
      </c>
      <c r="V291" s="38">
        <v>0</v>
      </c>
      <c r="Y291" s="38" t="s">
        <v>220</v>
      </c>
      <c r="Z291" s="42">
        <v>0.72175925925925932</v>
      </c>
    </row>
    <row r="292" spans="1:26">
      <c r="A292" s="38">
        <v>29</v>
      </c>
      <c r="B292" s="38">
        <v>14</v>
      </c>
      <c r="C292" s="38" t="s">
        <v>229</v>
      </c>
      <c r="D292" s="38" t="s">
        <v>25</v>
      </c>
      <c r="E292" s="38" t="s">
        <v>36</v>
      </c>
      <c r="G292" s="38">
        <v>0.5</v>
      </c>
      <c r="H292" s="38">
        <v>0.5</v>
      </c>
      <c r="I292" s="38">
        <v>3306</v>
      </c>
      <c r="J292" s="38">
        <v>5944</v>
      </c>
      <c r="L292" s="38">
        <v>1236</v>
      </c>
      <c r="M292" s="38">
        <v>4.1319999999999997</v>
      </c>
      <c r="N292" s="38">
        <v>7.3840000000000003</v>
      </c>
      <c r="O292" s="38">
        <v>3.2519999999999998</v>
      </c>
      <c r="Q292" s="38">
        <v>0.17599999999999999</v>
      </c>
      <c r="R292" s="38">
        <v>1</v>
      </c>
      <c r="S292" s="38">
        <v>0</v>
      </c>
      <c r="T292" s="38">
        <v>0</v>
      </c>
      <c r="V292" s="38">
        <v>0</v>
      </c>
      <c r="Y292" s="38" t="s">
        <v>220</v>
      </c>
      <c r="Z292" s="42">
        <v>0.72807870370370376</v>
      </c>
    </row>
    <row r="293" spans="1:26">
      <c r="A293" s="38">
        <v>30</v>
      </c>
      <c r="B293" s="38">
        <v>15</v>
      </c>
      <c r="C293" s="38" t="s">
        <v>230</v>
      </c>
      <c r="D293" s="38" t="s">
        <v>25</v>
      </c>
      <c r="E293" s="38" t="s">
        <v>36</v>
      </c>
      <c r="G293" s="38">
        <v>0.5</v>
      </c>
      <c r="H293" s="38">
        <v>0.5</v>
      </c>
      <c r="I293" s="38">
        <v>3179</v>
      </c>
      <c r="J293" s="38">
        <v>6204</v>
      </c>
      <c r="L293" s="38">
        <v>1726</v>
      </c>
      <c r="M293" s="38">
        <v>3.9670000000000001</v>
      </c>
      <c r="N293" s="38">
        <v>7.71</v>
      </c>
      <c r="O293" s="38">
        <v>3.7429999999999999</v>
      </c>
      <c r="Q293" s="38">
        <v>0.24099999999999999</v>
      </c>
      <c r="R293" s="38">
        <v>1</v>
      </c>
      <c r="S293" s="38">
        <v>0</v>
      </c>
      <c r="T293" s="38">
        <v>0</v>
      </c>
      <c r="V293" s="38">
        <v>0</v>
      </c>
      <c r="Y293" s="38" t="s">
        <v>220</v>
      </c>
      <c r="Z293" s="42">
        <v>0.74524305555555559</v>
      </c>
    </row>
    <row r="294" spans="1:26">
      <c r="A294" s="38">
        <v>31</v>
      </c>
      <c r="B294" s="38">
        <v>15</v>
      </c>
      <c r="C294" s="38" t="s">
        <v>230</v>
      </c>
      <c r="D294" s="38" t="s">
        <v>25</v>
      </c>
      <c r="E294" s="38" t="s">
        <v>36</v>
      </c>
      <c r="G294" s="38">
        <v>0.5</v>
      </c>
      <c r="H294" s="38">
        <v>0.5</v>
      </c>
      <c r="I294" s="38">
        <v>3119</v>
      </c>
      <c r="J294" s="38">
        <v>6284</v>
      </c>
      <c r="L294" s="38">
        <v>1774</v>
      </c>
      <c r="M294" s="38">
        <v>3.8879999999999999</v>
      </c>
      <c r="N294" s="38">
        <v>7.81</v>
      </c>
      <c r="O294" s="38">
        <v>3.9209999999999998</v>
      </c>
      <c r="Q294" s="38">
        <v>0.247</v>
      </c>
      <c r="R294" s="38">
        <v>1</v>
      </c>
      <c r="S294" s="38">
        <v>0</v>
      </c>
      <c r="T294" s="38">
        <v>0</v>
      </c>
      <c r="V294" s="38">
        <v>0</v>
      </c>
      <c r="Y294" s="38" t="s">
        <v>220</v>
      </c>
      <c r="Z294" s="42">
        <v>0.75162037037037033</v>
      </c>
    </row>
    <row r="295" spans="1:26">
      <c r="A295" s="38">
        <v>32</v>
      </c>
      <c r="B295" s="38">
        <v>16</v>
      </c>
      <c r="C295" s="38" t="s">
        <v>231</v>
      </c>
      <c r="D295" s="38" t="s">
        <v>25</v>
      </c>
      <c r="E295" s="38" t="s">
        <v>36</v>
      </c>
      <c r="G295" s="38">
        <v>0.5</v>
      </c>
      <c r="H295" s="38">
        <v>0.5</v>
      </c>
      <c r="I295" s="38">
        <v>2606</v>
      </c>
      <c r="J295" s="38">
        <v>5663</v>
      </c>
      <c r="L295" s="38">
        <v>1757</v>
      </c>
      <c r="M295" s="38">
        <v>3.2210000000000001</v>
      </c>
      <c r="N295" s="38">
        <v>7.03</v>
      </c>
      <c r="O295" s="38">
        <v>3.8090000000000002</v>
      </c>
      <c r="Q295" s="38">
        <v>0.245</v>
      </c>
      <c r="R295" s="38">
        <v>1</v>
      </c>
      <c r="S295" s="38">
        <v>0</v>
      </c>
      <c r="T295" s="38">
        <v>0</v>
      </c>
      <c r="V295" s="38">
        <v>0</v>
      </c>
      <c r="Y295" s="38" t="s">
        <v>220</v>
      </c>
      <c r="Z295" s="42">
        <v>0.76876157407407408</v>
      </c>
    </row>
    <row r="296" spans="1:26">
      <c r="A296" s="38">
        <v>33</v>
      </c>
      <c r="B296" s="38">
        <v>16</v>
      </c>
      <c r="C296" s="38" t="s">
        <v>231</v>
      </c>
      <c r="D296" s="38" t="s">
        <v>25</v>
      </c>
      <c r="E296" s="38" t="s">
        <v>36</v>
      </c>
      <c r="G296" s="38">
        <v>0.5</v>
      </c>
      <c r="H296" s="38">
        <v>0.5</v>
      </c>
      <c r="I296" s="38">
        <v>2665</v>
      </c>
      <c r="J296" s="38">
        <v>5645</v>
      </c>
      <c r="L296" s="38">
        <v>1720</v>
      </c>
      <c r="M296" s="38">
        <v>3.298</v>
      </c>
      <c r="N296" s="38">
        <v>7.0069999999999997</v>
      </c>
      <c r="O296" s="38">
        <v>3.7090000000000001</v>
      </c>
      <c r="Q296" s="38">
        <v>0.24</v>
      </c>
      <c r="R296" s="38">
        <v>1</v>
      </c>
      <c r="S296" s="38">
        <v>0</v>
      </c>
      <c r="T296" s="38">
        <v>0</v>
      </c>
      <c r="V296" s="38">
        <v>0</v>
      </c>
      <c r="Y296" s="38" t="s">
        <v>220</v>
      </c>
      <c r="Z296" s="42">
        <v>0.77509259259259267</v>
      </c>
    </row>
    <row r="297" spans="1:26">
      <c r="A297" s="38">
        <v>45</v>
      </c>
      <c r="B297" s="38">
        <v>19</v>
      </c>
      <c r="C297" s="38" t="s">
        <v>232</v>
      </c>
      <c r="D297" s="38" t="s">
        <v>25</v>
      </c>
      <c r="E297" s="38" t="s">
        <v>36</v>
      </c>
      <c r="G297" s="38">
        <v>0.5</v>
      </c>
      <c r="H297" s="38">
        <v>0.5</v>
      </c>
      <c r="I297" s="38">
        <v>3360</v>
      </c>
      <c r="J297" s="38">
        <v>6235</v>
      </c>
      <c r="L297" s="38">
        <v>1589</v>
      </c>
      <c r="M297" s="38">
        <v>4.2009999999999996</v>
      </c>
      <c r="N297" s="38">
        <v>7.7480000000000002</v>
      </c>
      <c r="O297" s="38">
        <v>3.5459999999999998</v>
      </c>
      <c r="Q297" s="38">
        <v>0.223</v>
      </c>
      <c r="R297" s="38">
        <v>1</v>
      </c>
      <c r="S297" s="38">
        <v>0</v>
      </c>
      <c r="T297" s="38">
        <v>0</v>
      </c>
      <c r="V297" s="38">
        <v>0</v>
      </c>
      <c r="Y297" s="38" t="s">
        <v>220</v>
      </c>
      <c r="Z297" s="42">
        <v>0.91400462962962958</v>
      </c>
    </row>
    <row r="298" spans="1:26">
      <c r="A298" s="38">
        <v>46</v>
      </c>
      <c r="B298" s="38">
        <v>19</v>
      </c>
      <c r="C298" s="38" t="s">
        <v>232</v>
      </c>
      <c r="D298" s="38" t="s">
        <v>25</v>
      </c>
      <c r="E298" s="38" t="s">
        <v>36</v>
      </c>
      <c r="G298" s="38">
        <v>0.5</v>
      </c>
      <c r="H298" s="38">
        <v>0.5</v>
      </c>
      <c r="I298" s="38">
        <v>3460</v>
      </c>
      <c r="J298" s="38">
        <v>6265</v>
      </c>
      <c r="L298" s="38">
        <v>1562</v>
      </c>
      <c r="M298" s="38">
        <v>4.3310000000000004</v>
      </c>
      <c r="N298" s="38">
        <v>7.7859999999999996</v>
      </c>
      <c r="O298" s="38">
        <v>3.4550000000000001</v>
      </c>
      <c r="Q298" s="38">
        <v>0.219</v>
      </c>
      <c r="R298" s="38">
        <v>1</v>
      </c>
      <c r="S298" s="38">
        <v>0</v>
      </c>
      <c r="T298" s="38">
        <v>0</v>
      </c>
      <c r="V298" s="38">
        <v>0</v>
      </c>
      <c r="Y298" s="38" t="s">
        <v>220</v>
      </c>
      <c r="Z298" s="42">
        <v>0.92048611111111101</v>
      </c>
    </row>
    <row r="299" spans="1:26">
      <c r="A299" s="38">
        <v>47</v>
      </c>
      <c r="B299" s="38">
        <v>20</v>
      </c>
      <c r="C299" s="38" t="s">
        <v>233</v>
      </c>
      <c r="D299" s="38" t="s">
        <v>25</v>
      </c>
      <c r="E299" s="38" t="s">
        <v>36</v>
      </c>
      <c r="G299" s="38">
        <v>0.5</v>
      </c>
      <c r="H299" s="38">
        <v>0.5</v>
      </c>
      <c r="I299" s="38">
        <v>3603</v>
      </c>
      <c r="J299" s="38">
        <v>6487</v>
      </c>
      <c r="L299" s="38">
        <v>1319</v>
      </c>
      <c r="M299" s="38">
        <v>4.5179999999999998</v>
      </c>
      <c r="N299" s="38">
        <v>8.0630000000000006</v>
      </c>
      <c r="O299" s="38">
        <v>3.5459999999999998</v>
      </c>
      <c r="Q299" s="38">
        <v>0.187</v>
      </c>
      <c r="R299" s="38">
        <v>1</v>
      </c>
      <c r="S299" s="38">
        <v>0</v>
      </c>
      <c r="T299" s="38">
        <v>0</v>
      </c>
      <c r="V299" s="38">
        <v>0</v>
      </c>
      <c r="Y299" s="38" t="s">
        <v>220</v>
      </c>
      <c r="Z299" s="42">
        <v>0.93785879629629632</v>
      </c>
    </row>
    <row r="300" spans="1:26">
      <c r="A300" s="38">
        <v>48</v>
      </c>
      <c r="B300" s="38">
        <v>20</v>
      </c>
      <c r="C300" s="38" t="s">
        <v>233</v>
      </c>
      <c r="D300" s="38" t="s">
        <v>25</v>
      </c>
      <c r="E300" s="38" t="s">
        <v>36</v>
      </c>
      <c r="G300" s="38">
        <v>0.5</v>
      </c>
      <c r="H300" s="38">
        <v>0.5</v>
      </c>
      <c r="I300" s="38">
        <v>3600</v>
      </c>
      <c r="J300" s="38">
        <v>6473</v>
      </c>
      <c r="L300" s="38">
        <v>1335</v>
      </c>
      <c r="M300" s="38">
        <v>4.5140000000000002</v>
      </c>
      <c r="N300" s="38">
        <v>8.0459999999999994</v>
      </c>
      <c r="O300" s="38">
        <v>3.532</v>
      </c>
      <c r="Q300" s="38">
        <v>0.189</v>
      </c>
      <c r="R300" s="38">
        <v>1</v>
      </c>
      <c r="S300" s="38">
        <v>0</v>
      </c>
      <c r="T300" s="38">
        <v>0</v>
      </c>
      <c r="V300" s="38">
        <v>0</v>
      </c>
      <c r="Y300" s="38" t="s">
        <v>220</v>
      </c>
      <c r="Z300" s="42">
        <v>0.94420138888888883</v>
      </c>
    </row>
    <row r="301" spans="1:26">
      <c r="A301" s="38">
        <v>49</v>
      </c>
      <c r="B301" s="38">
        <v>21</v>
      </c>
      <c r="C301" s="38" t="s">
        <v>234</v>
      </c>
      <c r="D301" s="38" t="s">
        <v>25</v>
      </c>
      <c r="E301" s="38" t="s">
        <v>36</v>
      </c>
      <c r="G301" s="38">
        <v>0.5</v>
      </c>
      <c r="H301" s="38">
        <v>0.5</v>
      </c>
      <c r="I301" s="38">
        <v>3216</v>
      </c>
      <c r="J301" s="38">
        <v>6132</v>
      </c>
      <c r="L301" s="38">
        <v>1509</v>
      </c>
      <c r="M301" s="38">
        <v>4.0140000000000002</v>
      </c>
      <c r="N301" s="38">
        <v>7.6189999999999998</v>
      </c>
      <c r="O301" s="38">
        <v>3.605</v>
      </c>
      <c r="Q301" s="38">
        <v>0.21199999999999999</v>
      </c>
      <c r="R301" s="38">
        <v>1</v>
      </c>
      <c r="S301" s="38">
        <v>0</v>
      </c>
      <c r="T301" s="38">
        <v>0</v>
      </c>
      <c r="V301" s="38">
        <v>0</v>
      </c>
      <c r="Y301" s="38" t="s">
        <v>220</v>
      </c>
      <c r="Z301" s="42">
        <v>0.96148148148148149</v>
      </c>
    </row>
    <row r="302" spans="1:26">
      <c r="A302" s="38">
        <v>50</v>
      </c>
      <c r="B302" s="38">
        <v>21</v>
      </c>
      <c r="C302" s="38" t="s">
        <v>218</v>
      </c>
      <c r="D302" s="38" t="s">
        <v>25</v>
      </c>
      <c r="E302" s="38" t="s">
        <v>36</v>
      </c>
      <c r="G302" s="38">
        <v>0.5</v>
      </c>
      <c r="H302" s="38">
        <v>0.5</v>
      </c>
      <c r="I302" s="38">
        <v>3076</v>
      </c>
      <c r="J302" s="38">
        <v>6243</v>
      </c>
      <c r="L302" s="38">
        <v>2705</v>
      </c>
      <c r="M302" s="38">
        <v>3.8319999999999999</v>
      </c>
      <c r="N302" s="38">
        <v>7.758</v>
      </c>
      <c r="O302" s="38">
        <v>3.9249999999999998</v>
      </c>
      <c r="Q302" s="38">
        <v>0.37</v>
      </c>
      <c r="R302" s="38">
        <v>1</v>
      </c>
      <c r="S302" s="38">
        <v>0</v>
      </c>
      <c r="T302" s="38">
        <v>0</v>
      </c>
      <c r="V302" s="38">
        <v>0</v>
      </c>
      <c r="Y302" s="38" t="s">
        <v>220</v>
      </c>
      <c r="Z302" s="42">
        <v>1.9444444444444442E-3</v>
      </c>
    </row>
    <row r="303" spans="1:26">
      <c r="A303" s="38">
        <v>50</v>
      </c>
      <c r="B303" s="38">
        <v>21</v>
      </c>
      <c r="C303" s="38" t="s">
        <v>234</v>
      </c>
      <c r="D303" s="38" t="s">
        <v>25</v>
      </c>
      <c r="E303" s="38" t="s">
        <v>36</v>
      </c>
      <c r="G303" s="38">
        <v>0.5</v>
      </c>
      <c r="H303" s="38">
        <v>0.5</v>
      </c>
      <c r="I303" s="38">
        <v>3197</v>
      </c>
      <c r="J303" s="38">
        <v>6125</v>
      </c>
      <c r="L303" s="38">
        <v>1517</v>
      </c>
      <c r="M303" s="38">
        <v>3.99</v>
      </c>
      <c r="N303" s="38">
        <v>7.61</v>
      </c>
      <c r="O303" s="38">
        <v>3.62</v>
      </c>
      <c r="Q303" s="38">
        <v>0.21299999999999999</v>
      </c>
      <c r="R303" s="38">
        <v>1</v>
      </c>
      <c r="S303" s="38">
        <v>0</v>
      </c>
      <c r="T303" s="38">
        <v>0</v>
      </c>
      <c r="V303" s="38">
        <v>0</v>
      </c>
      <c r="Y303" s="38" t="s">
        <v>220</v>
      </c>
      <c r="Z303" s="42">
        <v>0.96783564814814815</v>
      </c>
    </row>
    <row r="304" spans="1:26">
      <c r="A304" s="38">
        <v>51</v>
      </c>
      <c r="B304" s="38">
        <v>22</v>
      </c>
      <c r="C304" s="38" t="s">
        <v>235</v>
      </c>
      <c r="D304" s="38" t="s">
        <v>25</v>
      </c>
      <c r="E304" s="38" t="s">
        <v>36</v>
      </c>
      <c r="G304" s="38">
        <v>0.5</v>
      </c>
      <c r="H304" s="38">
        <v>0.5</v>
      </c>
      <c r="I304" s="38">
        <v>2274</v>
      </c>
      <c r="J304" s="38">
        <v>5638</v>
      </c>
      <c r="L304" s="38">
        <v>1545</v>
      </c>
      <c r="M304" s="38">
        <v>2.7890000000000001</v>
      </c>
      <c r="N304" s="38">
        <v>6.9989999999999997</v>
      </c>
      <c r="O304" s="38">
        <v>4.21</v>
      </c>
      <c r="Q304" s="38">
        <v>0.217</v>
      </c>
      <c r="R304" s="38">
        <v>1</v>
      </c>
      <c r="S304" s="38">
        <v>0</v>
      </c>
      <c r="T304" s="38">
        <v>0</v>
      </c>
      <c r="V304" s="38">
        <v>0</v>
      </c>
      <c r="Y304" s="38" t="s">
        <v>220</v>
      </c>
      <c r="Z304" s="42">
        <v>1.9143518518518518E-2</v>
      </c>
    </row>
    <row r="305" spans="1:26">
      <c r="A305" s="38">
        <v>51</v>
      </c>
      <c r="B305" s="38">
        <v>22</v>
      </c>
      <c r="C305" s="38" t="s">
        <v>236</v>
      </c>
      <c r="D305" s="38" t="s">
        <v>25</v>
      </c>
      <c r="E305" s="38" t="s">
        <v>36</v>
      </c>
      <c r="G305" s="38">
        <v>0.5</v>
      </c>
      <c r="H305" s="38">
        <v>0.5</v>
      </c>
      <c r="I305" s="38">
        <v>3462</v>
      </c>
      <c r="J305" s="38">
        <v>6064</v>
      </c>
      <c r="L305" s="38">
        <v>1275</v>
      </c>
      <c r="M305" s="38">
        <v>4.3339999999999996</v>
      </c>
      <c r="N305" s="38">
        <v>7.5339999999999998</v>
      </c>
      <c r="O305" s="38">
        <v>3.1989999999999998</v>
      </c>
      <c r="Q305" s="38">
        <v>0.18099999999999999</v>
      </c>
      <c r="R305" s="38">
        <v>1</v>
      </c>
      <c r="S305" s="38">
        <v>0</v>
      </c>
      <c r="T305" s="38">
        <v>0</v>
      </c>
      <c r="V305" s="38">
        <v>0</v>
      </c>
      <c r="Y305" s="38" t="s">
        <v>220</v>
      </c>
      <c r="Z305" s="42">
        <v>0.98504629629629636</v>
      </c>
    </row>
    <row r="306" spans="1:26">
      <c r="A306" s="38">
        <v>52</v>
      </c>
      <c r="B306" s="38">
        <v>22</v>
      </c>
      <c r="C306" s="38" t="s">
        <v>235</v>
      </c>
      <c r="D306" s="38" t="s">
        <v>25</v>
      </c>
      <c r="E306" s="38" t="s">
        <v>36</v>
      </c>
      <c r="G306" s="38">
        <v>0.5</v>
      </c>
      <c r="H306" s="38">
        <v>0.5</v>
      </c>
      <c r="I306" s="38">
        <v>2213</v>
      </c>
      <c r="J306" s="38">
        <v>5667</v>
      </c>
      <c r="L306" s="38">
        <v>1594</v>
      </c>
      <c r="M306" s="38">
        <v>2.7090000000000001</v>
      </c>
      <c r="N306" s="38">
        <v>7.0350000000000001</v>
      </c>
      <c r="O306" s="38">
        <v>4.3259999999999996</v>
      </c>
      <c r="Q306" s="38">
        <v>0.223</v>
      </c>
      <c r="R306" s="38">
        <v>1</v>
      </c>
      <c r="S306" s="38">
        <v>0</v>
      </c>
      <c r="T306" s="38">
        <v>0</v>
      </c>
      <c r="V306" s="38">
        <v>0</v>
      </c>
      <c r="Y306" s="38" t="s">
        <v>220</v>
      </c>
      <c r="Z306" s="42">
        <v>2.5428240740740741E-2</v>
      </c>
    </row>
    <row r="307" spans="1:26">
      <c r="A307" s="38">
        <v>52</v>
      </c>
      <c r="B307" s="38">
        <v>22</v>
      </c>
      <c r="C307" s="38" t="s">
        <v>236</v>
      </c>
      <c r="D307" s="38" t="s">
        <v>25</v>
      </c>
      <c r="E307" s="38" t="s">
        <v>36</v>
      </c>
      <c r="G307" s="38">
        <v>0.5</v>
      </c>
      <c r="H307" s="38">
        <v>0.5</v>
      </c>
      <c r="I307" s="38">
        <v>3431</v>
      </c>
      <c r="J307" s="38">
        <v>6086</v>
      </c>
      <c r="L307" s="38">
        <v>1267</v>
      </c>
      <c r="M307" s="38">
        <v>4.2939999999999996</v>
      </c>
      <c r="N307" s="38">
        <v>7.5609999999999999</v>
      </c>
      <c r="O307" s="38">
        <v>3.2669999999999999</v>
      </c>
      <c r="Q307" s="38">
        <v>0.18</v>
      </c>
      <c r="R307" s="38">
        <v>1</v>
      </c>
      <c r="S307" s="38">
        <v>0</v>
      </c>
      <c r="T307" s="38">
        <v>0</v>
      </c>
      <c r="V307" s="38">
        <v>0</v>
      </c>
      <c r="Y307" s="38" t="s">
        <v>220</v>
      </c>
      <c r="Z307" s="42">
        <v>0.99148148148148152</v>
      </c>
    </row>
    <row r="308" spans="1:26">
      <c r="A308" s="38">
        <v>53</v>
      </c>
      <c r="B308" s="38">
        <v>23</v>
      </c>
      <c r="C308" s="38" t="s">
        <v>237</v>
      </c>
      <c r="D308" s="38" t="s">
        <v>25</v>
      </c>
      <c r="E308" s="38" t="s">
        <v>36</v>
      </c>
      <c r="G308" s="38">
        <v>0.5</v>
      </c>
      <c r="H308" s="38">
        <v>0.5</v>
      </c>
      <c r="I308" s="38">
        <v>2546</v>
      </c>
      <c r="J308" s="38">
        <v>6140</v>
      </c>
      <c r="L308" s="38">
        <v>4546</v>
      </c>
      <c r="M308" s="38">
        <v>3.1419999999999999</v>
      </c>
      <c r="N308" s="38">
        <v>7.6289999999999996</v>
      </c>
      <c r="O308" s="38">
        <v>4.4870000000000001</v>
      </c>
      <c r="Q308" s="38">
        <v>0.61199999999999999</v>
      </c>
      <c r="R308" s="38">
        <v>1</v>
      </c>
      <c r="S308" s="38">
        <v>0</v>
      </c>
      <c r="T308" s="38">
        <v>0</v>
      </c>
      <c r="V308" s="38">
        <v>0</v>
      </c>
      <c r="Y308" s="38" t="s">
        <v>220</v>
      </c>
      <c r="Z308" s="42">
        <v>4.2685185185185187E-2</v>
      </c>
    </row>
    <row r="309" spans="1:26">
      <c r="A309" s="38">
        <v>54</v>
      </c>
      <c r="B309" s="38">
        <v>23</v>
      </c>
      <c r="C309" s="38" t="s">
        <v>237</v>
      </c>
      <c r="D309" s="38" t="s">
        <v>25</v>
      </c>
      <c r="E309" s="38" t="s">
        <v>36</v>
      </c>
      <c r="G309" s="38">
        <v>0.5</v>
      </c>
      <c r="H309" s="38">
        <v>0.5</v>
      </c>
      <c r="I309" s="38">
        <v>2493</v>
      </c>
      <c r="J309" s="38">
        <v>6115</v>
      </c>
      <c r="L309" s="38">
        <v>4606</v>
      </c>
      <c r="M309" s="38">
        <v>3.0739999999999998</v>
      </c>
      <c r="N309" s="38">
        <v>7.5970000000000004</v>
      </c>
      <c r="O309" s="38">
        <v>4.5229999999999997</v>
      </c>
      <c r="Q309" s="38">
        <v>0.62</v>
      </c>
      <c r="R309" s="38">
        <v>1</v>
      </c>
      <c r="S309" s="38">
        <v>0</v>
      </c>
      <c r="T309" s="38">
        <v>0</v>
      </c>
      <c r="V309" s="38">
        <v>0</v>
      </c>
      <c r="Y309" s="38" t="s">
        <v>220</v>
      </c>
      <c r="Z309" s="42">
        <v>4.898148148148148E-2</v>
      </c>
    </row>
    <row r="310" spans="1:26">
      <c r="A310" s="38">
        <v>55</v>
      </c>
      <c r="B310" s="38">
        <v>24</v>
      </c>
      <c r="C310" s="38" t="s">
        <v>238</v>
      </c>
      <c r="D310" s="38" t="s">
        <v>25</v>
      </c>
      <c r="E310" s="38" t="s">
        <v>36</v>
      </c>
      <c r="G310" s="38">
        <v>0.5</v>
      </c>
      <c r="H310" s="38">
        <v>0.5</v>
      </c>
      <c r="I310" s="38">
        <v>3506</v>
      </c>
      <c r="J310" s="38">
        <v>6478</v>
      </c>
      <c r="L310" s="38">
        <v>1711</v>
      </c>
      <c r="M310" s="38">
        <v>4.3920000000000003</v>
      </c>
      <c r="N310" s="38">
        <v>8.0519999999999996</v>
      </c>
      <c r="O310" s="38">
        <v>3.66</v>
      </c>
      <c r="Q310" s="38">
        <v>0.23899999999999999</v>
      </c>
      <c r="R310" s="38">
        <v>1</v>
      </c>
      <c r="S310" s="38">
        <v>0</v>
      </c>
      <c r="T310" s="38">
        <v>0</v>
      </c>
      <c r="V310" s="38">
        <v>0</v>
      </c>
      <c r="Y310" s="38" t="s">
        <v>220</v>
      </c>
      <c r="Z310" s="42">
        <v>6.627314814814815E-2</v>
      </c>
    </row>
    <row r="311" spans="1:26">
      <c r="A311" s="38">
        <v>56</v>
      </c>
      <c r="B311" s="38">
        <v>24</v>
      </c>
      <c r="C311" s="38" t="s">
        <v>238</v>
      </c>
      <c r="D311" s="38" t="s">
        <v>25</v>
      </c>
      <c r="E311" s="38" t="s">
        <v>36</v>
      </c>
      <c r="G311" s="38">
        <v>0.5</v>
      </c>
      <c r="H311" s="38">
        <v>0.5</v>
      </c>
      <c r="I311" s="38">
        <v>3488</v>
      </c>
      <c r="J311" s="38">
        <v>6465</v>
      </c>
      <c r="L311" s="38">
        <v>1695</v>
      </c>
      <c r="M311" s="38">
        <v>4.3680000000000003</v>
      </c>
      <c r="N311" s="38">
        <v>8.0359999999999996</v>
      </c>
      <c r="O311" s="38">
        <v>3.6680000000000001</v>
      </c>
      <c r="Q311" s="38">
        <v>0.23699999999999999</v>
      </c>
      <c r="R311" s="38">
        <v>1</v>
      </c>
      <c r="S311" s="38">
        <v>0</v>
      </c>
      <c r="T311" s="38">
        <v>0</v>
      </c>
      <c r="V311" s="38">
        <v>0</v>
      </c>
      <c r="Y311" s="38" t="s">
        <v>220</v>
      </c>
      <c r="Z311" s="42">
        <v>7.2627314814814811E-2</v>
      </c>
    </row>
    <row r="312" spans="1:26">
      <c r="A312" s="38">
        <v>57</v>
      </c>
      <c r="B312" s="38">
        <v>25</v>
      </c>
      <c r="C312" s="38" t="s">
        <v>239</v>
      </c>
      <c r="D312" s="38" t="s">
        <v>25</v>
      </c>
      <c r="E312" s="38" t="s">
        <v>36</v>
      </c>
      <c r="G312" s="38">
        <v>0.5</v>
      </c>
      <c r="H312" s="38">
        <v>0.5</v>
      </c>
      <c r="I312" s="38">
        <v>2807</v>
      </c>
      <c r="J312" s="38">
        <v>4861</v>
      </c>
      <c r="L312" s="38">
        <v>1554</v>
      </c>
      <c r="M312" s="38">
        <v>3.4820000000000002</v>
      </c>
      <c r="N312" s="38">
        <v>6.0179999999999998</v>
      </c>
      <c r="O312" s="38">
        <v>2.5350000000000001</v>
      </c>
      <c r="Q312" s="38">
        <v>0.218</v>
      </c>
      <c r="R312" s="38">
        <v>1</v>
      </c>
      <c r="S312" s="38">
        <v>0</v>
      </c>
      <c r="T312" s="38">
        <v>0</v>
      </c>
      <c r="V312" s="38">
        <v>0</v>
      </c>
      <c r="Y312" s="38" t="s">
        <v>220</v>
      </c>
      <c r="Z312" s="42">
        <v>8.969907407407407E-2</v>
      </c>
    </row>
    <row r="313" spans="1:26">
      <c r="A313" s="38">
        <v>58</v>
      </c>
      <c r="B313" s="38">
        <v>25</v>
      </c>
      <c r="C313" s="38" t="s">
        <v>239</v>
      </c>
      <c r="D313" s="38" t="s">
        <v>25</v>
      </c>
      <c r="E313" s="38" t="s">
        <v>36</v>
      </c>
      <c r="G313" s="38">
        <v>0.5</v>
      </c>
      <c r="H313" s="38">
        <v>0.5</v>
      </c>
      <c r="I313" s="38">
        <v>2769</v>
      </c>
      <c r="J313" s="38">
        <v>4885</v>
      </c>
      <c r="L313" s="38">
        <v>1526</v>
      </c>
      <c r="M313" s="38">
        <v>3.4319999999999999</v>
      </c>
      <c r="N313" s="38">
        <v>6.048</v>
      </c>
      <c r="O313" s="38">
        <v>2.6150000000000002</v>
      </c>
      <c r="Q313" s="38">
        <v>0.214</v>
      </c>
      <c r="R313" s="38">
        <v>1</v>
      </c>
      <c r="S313" s="38">
        <v>0</v>
      </c>
      <c r="T313" s="38">
        <v>0</v>
      </c>
      <c r="V313" s="38">
        <v>0</v>
      </c>
      <c r="Y313" s="38" t="s">
        <v>220</v>
      </c>
      <c r="Z313" s="42">
        <v>9.6041666666666678E-2</v>
      </c>
    </row>
    <row r="314" spans="1:26">
      <c r="A314" s="38">
        <v>59</v>
      </c>
      <c r="B314" s="38">
        <v>26</v>
      </c>
      <c r="C314" s="38" t="s">
        <v>240</v>
      </c>
      <c r="D314" s="38" t="s">
        <v>25</v>
      </c>
      <c r="E314" s="38" t="s">
        <v>36</v>
      </c>
      <c r="G314" s="38">
        <v>0.5</v>
      </c>
      <c r="H314" s="38">
        <v>0.5</v>
      </c>
      <c r="I314" s="38">
        <v>3354</v>
      </c>
      <c r="J314" s="38">
        <v>6705</v>
      </c>
      <c r="L314" s="38">
        <v>4643</v>
      </c>
      <c r="M314" s="38">
        <v>4.194</v>
      </c>
      <c r="N314" s="38">
        <v>8.3350000000000009</v>
      </c>
      <c r="O314" s="38">
        <v>4.141</v>
      </c>
      <c r="Q314" s="38">
        <v>0.624</v>
      </c>
      <c r="R314" s="38">
        <v>1</v>
      </c>
      <c r="S314" s="38">
        <v>0</v>
      </c>
      <c r="T314" s="38">
        <v>0</v>
      </c>
      <c r="V314" s="38">
        <v>0</v>
      </c>
      <c r="Y314" s="38" t="s">
        <v>220</v>
      </c>
      <c r="Z314" s="42">
        <v>0.11327546296296297</v>
      </c>
    </row>
    <row r="315" spans="1:26">
      <c r="A315" s="38">
        <v>60</v>
      </c>
      <c r="B315" s="38">
        <v>26</v>
      </c>
      <c r="C315" s="38" t="s">
        <v>240</v>
      </c>
      <c r="D315" s="38" t="s">
        <v>25</v>
      </c>
      <c r="E315" s="38" t="s">
        <v>36</v>
      </c>
      <c r="G315" s="38">
        <v>0.5</v>
      </c>
      <c r="H315" s="38">
        <v>0.5</v>
      </c>
      <c r="I315" s="38">
        <v>3361</v>
      </c>
      <c r="J315" s="38">
        <v>6663</v>
      </c>
      <c r="L315" s="38">
        <v>4642</v>
      </c>
      <c r="M315" s="38">
        <v>4.2039999999999997</v>
      </c>
      <c r="N315" s="38">
        <v>8.2829999999999995</v>
      </c>
      <c r="O315" s="38">
        <v>4.08</v>
      </c>
      <c r="Q315" s="38">
        <v>0.624</v>
      </c>
      <c r="R315" s="38">
        <v>1</v>
      </c>
      <c r="S315" s="38">
        <v>0</v>
      </c>
      <c r="T315" s="38">
        <v>0</v>
      </c>
      <c r="V315" s="38">
        <v>0</v>
      </c>
      <c r="Y315" s="38" t="s">
        <v>220</v>
      </c>
      <c r="Z315" s="42">
        <v>0.11972222222222222</v>
      </c>
    </row>
    <row r="316" spans="1:26">
      <c r="A316" s="38">
        <v>61</v>
      </c>
      <c r="B316" s="38">
        <v>27</v>
      </c>
      <c r="C316" s="38" t="s">
        <v>241</v>
      </c>
      <c r="D316" s="38" t="s">
        <v>25</v>
      </c>
      <c r="E316" s="38" t="s">
        <v>36</v>
      </c>
      <c r="G316" s="38">
        <v>0.5</v>
      </c>
      <c r="H316" s="38">
        <v>0.5</v>
      </c>
      <c r="I316" s="38">
        <v>3329</v>
      </c>
      <c r="J316" s="38">
        <v>6629</v>
      </c>
      <c r="L316" s="38">
        <v>4378</v>
      </c>
      <c r="M316" s="38">
        <v>4.1619999999999999</v>
      </c>
      <c r="N316" s="38">
        <v>8.24</v>
      </c>
      <c r="O316" s="38">
        <v>4.0780000000000003</v>
      </c>
      <c r="Q316" s="38">
        <v>0.59</v>
      </c>
      <c r="R316" s="38">
        <v>1</v>
      </c>
      <c r="S316" s="38">
        <v>0</v>
      </c>
      <c r="T316" s="38">
        <v>0</v>
      </c>
      <c r="V316" s="38">
        <v>0</v>
      </c>
      <c r="Y316" s="38" t="s">
        <v>220</v>
      </c>
      <c r="Z316" s="42">
        <v>0.13684027777777777</v>
      </c>
    </row>
    <row r="317" spans="1:26">
      <c r="A317" s="38">
        <v>62</v>
      </c>
      <c r="B317" s="38">
        <v>27</v>
      </c>
      <c r="C317" s="38" t="s">
        <v>241</v>
      </c>
      <c r="D317" s="38" t="s">
        <v>25</v>
      </c>
      <c r="E317" s="38" t="s">
        <v>36</v>
      </c>
      <c r="G317" s="38">
        <v>0.5</v>
      </c>
      <c r="H317" s="38">
        <v>0.5</v>
      </c>
      <c r="I317" s="38">
        <v>3302</v>
      </c>
      <c r="J317" s="38">
        <v>6648</v>
      </c>
      <c r="L317" s="38">
        <v>4474</v>
      </c>
      <c r="M317" s="38">
        <v>4.1260000000000003</v>
      </c>
      <c r="N317" s="38">
        <v>8.2650000000000006</v>
      </c>
      <c r="O317" s="38">
        <v>4.1390000000000002</v>
      </c>
      <c r="Q317" s="38">
        <v>0.60199999999999998</v>
      </c>
      <c r="R317" s="38">
        <v>1</v>
      </c>
      <c r="S317" s="38">
        <v>0</v>
      </c>
      <c r="T317" s="38">
        <v>0</v>
      </c>
      <c r="V317" s="38">
        <v>0</v>
      </c>
      <c r="Y317" s="38" t="s">
        <v>220</v>
      </c>
      <c r="Z317" s="42">
        <v>0.1431597222222222</v>
      </c>
    </row>
    <row r="318" spans="1:26">
      <c r="A318" s="38">
        <v>63</v>
      </c>
      <c r="B318" s="38">
        <v>28</v>
      </c>
      <c r="C318" s="38" t="s">
        <v>242</v>
      </c>
      <c r="D318" s="38" t="s">
        <v>25</v>
      </c>
      <c r="E318" s="38" t="s">
        <v>36</v>
      </c>
      <c r="G318" s="38">
        <v>0.5</v>
      </c>
      <c r="H318" s="38">
        <v>0.5</v>
      </c>
      <c r="I318" s="38">
        <v>3396</v>
      </c>
      <c r="J318" s="38">
        <v>6227</v>
      </c>
      <c r="L318" s="38">
        <v>1443</v>
      </c>
      <c r="M318" s="38">
        <v>4.2489999999999997</v>
      </c>
      <c r="N318" s="38">
        <v>7.7380000000000004</v>
      </c>
      <c r="O318" s="38">
        <v>3.4889999999999999</v>
      </c>
      <c r="Q318" s="38">
        <v>0.20300000000000001</v>
      </c>
      <c r="R318" s="38">
        <v>1</v>
      </c>
      <c r="S318" s="38">
        <v>0</v>
      </c>
      <c r="T318" s="38">
        <v>0</v>
      </c>
      <c r="V318" s="38">
        <v>0</v>
      </c>
      <c r="Y318" s="38" t="s">
        <v>220</v>
      </c>
      <c r="Z318" s="42">
        <v>0.16042824074074075</v>
      </c>
    </row>
    <row r="319" spans="1:26">
      <c r="A319" s="38">
        <v>64</v>
      </c>
      <c r="B319" s="38">
        <v>28</v>
      </c>
      <c r="C319" s="38" t="s">
        <v>242</v>
      </c>
      <c r="D319" s="38" t="s">
        <v>25</v>
      </c>
      <c r="E319" s="38" t="s">
        <v>36</v>
      </c>
      <c r="G319" s="38">
        <v>0.5</v>
      </c>
      <c r="H319" s="38">
        <v>0.5</v>
      </c>
      <c r="I319" s="38">
        <v>3358</v>
      </c>
      <c r="J319" s="38">
        <v>6252</v>
      </c>
      <c r="L319" s="38">
        <v>1467</v>
      </c>
      <c r="M319" s="38">
        <v>4.1989999999999998</v>
      </c>
      <c r="N319" s="38">
        <v>7.7690000000000001</v>
      </c>
      <c r="O319" s="38">
        <v>3.57</v>
      </c>
      <c r="Q319" s="38">
        <v>0.20599999999999999</v>
      </c>
      <c r="R319" s="38">
        <v>1</v>
      </c>
      <c r="S319" s="38">
        <v>0</v>
      </c>
      <c r="T319" s="38">
        <v>0</v>
      </c>
      <c r="V319" s="38">
        <v>0</v>
      </c>
      <c r="Y319" s="38" t="s">
        <v>220</v>
      </c>
      <c r="Z319" s="42">
        <v>0.16674768518518521</v>
      </c>
    </row>
    <row r="320" spans="1:26">
      <c r="A320" s="38">
        <v>65</v>
      </c>
      <c r="B320" s="38">
        <v>29</v>
      </c>
      <c r="C320" s="38" t="s">
        <v>243</v>
      </c>
      <c r="D320" s="38" t="s">
        <v>25</v>
      </c>
      <c r="E320" s="38" t="s">
        <v>36</v>
      </c>
      <c r="G320" s="38">
        <v>0.5</v>
      </c>
      <c r="H320" s="38">
        <v>0.5</v>
      </c>
      <c r="I320" s="38">
        <v>2905</v>
      </c>
      <c r="J320" s="38">
        <v>6642</v>
      </c>
      <c r="L320" s="38">
        <v>1284</v>
      </c>
      <c r="M320" s="38">
        <v>3.609</v>
      </c>
      <c r="N320" s="38">
        <v>8.2560000000000002</v>
      </c>
      <c r="O320" s="38">
        <v>4.6470000000000002</v>
      </c>
      <c r="Q320" s="38">
        <v>0.182</v>
      </c>
      <c r="R320" s="38">
        <v>1</v>
      </c>
      <c r="S320" s="38">
        <v>0</v>
      </c>
      <c r="T320" s="38">
        <v>0</v>
      </c>
      <c r="V320" s="38">
        <v>0</v>
      </c>
      <c r="Y320" s="38" t="s">
        <v>220</v>
      </c>
      <c r="Z320" s="42">
        <v>0.18400462962962963</v>
      </c>
    </row>
    <row r="321" spans="1:26">
      <c r="A321" s="38">
        <v>66</v>
      </c>
      <c r="B321" s="38">
        <v>29</v>
      </c>
      <c r="C321" s="38" t="s">
        <v>243</v>
      </c>
      <c r="D321" s="38" t="s">
        <v>25</v>
      </c>
      <c r="E321" s="38" t="s">
        <v>36</v>
      </c>
      <c r="G321" s="38">
        <v>0.5</v>
      </c>
      <c r="H321" s="38">
        <v>0.5</v>
      </c>
      <c r="I321" s="38">
        <v>2895</v>
      </c>
      <c r="J321" s="38">
        <v>6602</v>
      </c>
      <c r="L321" s="38">
        <v>1267</v>
      </c>
      <c r="M321" s="38">
        <v>3.5960000000000001</v>
      </c>
      <c r="N321" s="38">
        <v>8.2070000000000007</v>
      </c>
      <c r="O321" s="38">
        <v>4.6109999999999998</v>
      </c>
      <c r="Q321" s="38">
        <v>0.18</v>
      </c>
      <c r="R321" s="38">
        <v>1</v>
      </c>
      <c r="S321" s="38">
        <v>0</v>
      </c>
      <c r="T321" s="38">
        <v>0</v>
      </c>
      <c r="V321" s="38">
        <v>0</v>
      </c>
      <c r="Y321" s="38" t="s">
        <v>220</v>
      </c>
      <c r="Z321" s="42">
        <v>0.19030092592592593</v>
      </c>
    </row>
    <row r="322" spans="1:26">
      <c r="A322" s="38">
        <v>67</v>
      </c>
      <c r="B322" s="38">
        <v>30</v>
      </c>
      <c r="C322" s="38" t="s">
        <v>244</v>
      </c>
      <c r="D322" s="38" t="s">
        <v>25</v>
      </c>
      <c r="E322" s="38" t="s">
        <v>36</v>
      </c>
      <c r="G322" s="38">
        <v>0.5</v>
      </c>
      <c r="H322" s="38">
        <v>0.5</v>
      </c>
      <c r="I322" s="38">
        <v>2510</v>
      </c>
      <c r="J322" s="38">
        <v>5828</v>
      </c>
      <c r="L322" s="38">
        <v>1436</v>
      </c>
      <c r="M322" s="38">
        <v>3.0950000000000002</v>
      </c>
      <c r="N322" s="38">
        <v>7.2370000000000001</v>
      </c>
      <c r="O322" s="38">
        <v>4.1420000000000003</v>
      </c>
      <c r="Q322" s="38">
        <v>0.20200000000000001</v>
      </c>
      <c r="R322" s="38">
        <v>1</v>
      </c>
      <c r="S322" s="38">
        <v>0</v>
      </c>
      <c r="T322" s="38">
        <v>0</v>
      </c>
      <c r="V322" s="38">
        <v>0</v>
      </c>
      <c r="Y322" s="38" t="s">
        <v>220</v>
      </c>
      <c r="Z322" s="42">
        <v>0.20752314814814818</v>
      </c>
    </row>
    <row r="323" spans="1:26">
      <c r="A323" s="38">
        <v>68</v>
      </c>
      <c r="B323" s="38">
        <v>30</v>
      </c>
      <c r="C323" s="38" t="s">
        <v>244</v>
      </c>
      <c r="D323" s="38" t="s">
        <v>25</v>
      </c>
      <c r="E323" s="38" t="s">
        <v>36</v>
      </c>
      <c r="G323" s="38">
        <v>0.5</v>
      </c>
      <c r="H323" s="38">
        <v>0.5</v>
      </c>
      <c r="I323" s="38">
        <v>2575</v>
      </c>
      <c r="J323" s="38">
        <v>5822</v>
      </c>
      <c r="L323" s="38">
        <v>1415</v>
      </c>
      <c r="M323" s="38">
        <v>3.18</v>
      </c>
      <c r="N323" s="38">
        <v>7.23</v>
      </c>
      <c r="O323" s="38">
        <v>4.05</v>
      </c>
      <c r="Q323" s="38">
        <v>0.2</v>
      </c>
      <c r="R323" s="38">
        <v>1</v>
      </c>
      <c r="S323" s="38">
        <v>0</v>
      </c>
      <c r="T323" s="38">
        <v>0</v>
      </c>
      <c r="V323" s="38">
        <v>0</v>
      </c>
      <c r="Y323" s="38" t="s">
        <v>220</v>
      </c>
      <c r="Z323" s="42">
        <v>0.21390046296296297</v>
      </c>
    </row>
    <row r="324" spans="1:26">
      <c r="A324" s="38">
        <v>53</v>
      </c>
      <c r="B324" s="38">
        <v>23</v>
      </c>
      <c r="C324" s="38" t="s">
        <v>245</v>
      </c>
      <c r="D324" s="38" t="s">
        <v>25</v>
      </c>
      <c r="E324" s="38" t="s">
        <v>36</v>
      </c>
      <c r="G324" s="38">
        <v>0.5</v>
      </c>
      <c r="H324" s="38">
        <v>0.5</v>
      </c>
      <c r="I324" s="38">
        <v>3256</v>
      </c>
      <c r="J324" s="38">
        <v>6328</v>
      </c>
      <c r="L324" s="38">
        <v>1477</v>
      </c>
      <c r="M324" s="38">
        <v>4.0659999999999998</v>
      </c>
      <c r="N324" s="38">
        <v>7.8650000000000002</v>
      </c>
      <c r="O324" s="38">
        <v>3.7989999999999999</v>
      </c>
      <c r="Q324" s="38">
        <v>0.20799999999999999</v>
      </c>
      <c r="R324" s="38">
        <v>1</v>
      </c>
      <c r="S324" s="38">
        <v>0</v>
      </c>
      <c r="T324" s="38">
        <v>0</v>
      </c>
      <c r="V324" s="38">
        <v>0</v>
      </c>
      <c r="Y324" s="38" t="s">
        <v>246</v>
      </c>
      <c r="Z324" s="42">
        <v>8.8310185185185176E-3</v>
      </c>
    </row>
    <row r="325" spans="1:26">
      <c r="A325" s="38">
        <v>54</v>
      </c>
      <c r="B325" s="38">
        <v>23</v>
      </c>
      <c r="C325" s="38" t="s">
        <v>245</v>
      </c>
      <c r="D325" s="38" t="s">
        <v>25</v>
      </c>
      <c r="E325" s="38" t="s">
        <v>36</v>
      </c>
      <c r="G325" s="38">
        <v>0.5</v>
      </c>
      <c r="H325" s="38">
        <v>0.5</v>
      </c>
      <c r="I325" s="38">
        <v>3245</v>
      </c>
      <c r="J325" s="38">
        <v>6292</v>
      </c>
      <c r="L325" s="38">
        <v>1500</v>
      </c>
      <c r="M325" s="38">
        <v>4.0519999999999996</v>
      </c>
      <c r="N325" s="38">
        <v>7.819</v>
      </c>
      <c r="O325" s="38">
        <v>3.7669999999999999</v>
      </c>
      <c r="Q325" s="38">
        <v>0.21099999999999999</v>
      </c>
      <c r="R325" s="38">
        <v>1</v>
      </c>
      <c r="S325" s="38">
        <v>0</v>
      </c>
      <c r="T325" s="38">
        <v>0</v>
      </c>
      <c r="V325" s="38">
        <v>0</v>
      </c>
      <c r="Y325" s="38" t="s">
        <v>246</v>
      </c>
      <c r="Z325" s="42">
        <v>1.5219907407407409E-2</v>
      </c>
    </row>
    <row r="326" spans="1:26">
      <c r="A326" s="38">
        <v>55</v>
      </c>
      <c r="B326" s="38">
        <v>24</v>
      </c>
      <c r="C326" s="38" t="s">
        <v>247</v>
      </c>
      <c r="D326" s="38" t="s">
        <v>25</v>
      </c>
      <c r="E326" s="38" t="s">
        <v>36</v>
      </c>
      <c r="G326" s="38">
        <v>0.5</v>
      </c>
      <c r="H326" s="38">
        <v>0.5</v>
      </c>
      <c r="I326" s="38">
        <v>3359</v>
      </c>
      <c r="J326" s="38">
        <v>6165</v>
      </c>
      <c r="L326" s="38">
        <v>1353</v>
      </c>
      <c r="M326" s="38">
        <v>4.2</v>
      </c>
      <c r="N326" s="38">
        <v>7.66</v>
      </c>
      <c r="O326" s="38">
        <v>3.46</v>
      </c>
      <c r="Q326" s="38">
        <v>0.191</v>
      </c>
      <c r="R326" s="38">
        <v>1</v>
      </c>
      <c r="S326" s="38">
        <v>0</v>
      </c>
      <c r="T326" s="38">
        <v>0</v>
      </c>
      <c r="V326" s="38">
        <v>0</v>
      </c>
      <c r="Y326" s="38" t="s">
        <v>246</v>
      </c>
      <c r="Z326" s="42">
        <v>3.2581018518518516E-2</v>
      </c>
    </row>
    <row r="327" spans="1:26">
      <c r="A327" s="38">
        <v>56</v>
      </c>
      <c r="B327" s="38">
        <v>24</v>
      </c>
      <c r="C327" s="38" t="s">
        <v>247</v>
      </c>
      <c r="D327" s="38" t="s">
        <v>25</v>
      </c>
      <c r="E327" s="38" t="s">
        <v>36</v>
      </c>
      <c r="G327" s="38">
        <v>0.5</v>
      </c>
      <c r="H327" s="38">
        <v>0.5</v>
      </c>
      <c r="I327" s="38">
        <v>3325</v>
      </c>
      <c r="J327" s="38">
        <v>6142</v>
      </c>
      <c r="L327" s="38">
        <v>1399</v>
      </c>
      <c r="M327" s="38">
        <v>4.1559999999999997</v>
      </c>
      <c r="N327" s="38">
        <v>7.6319999999999997</v>
      </c>
      <c r="O327" s="38">
        <v>3.476</v>
      </c>
      <c r="Q327" s="38">
        <v>0.19700000000000001</v>
      </c>
      <c r="R327" s="38">
        <v>1</v>
      </c>
      <c r="S327" s="38">
        <v>0</v>
      </c>
      <c r="T327" s="38">
        <v>0</v>
      </c>
      <c r="V327" s="38">
        <v>0</v>
      </c>
      <c r="Y327" s="38" t="s">
        <v>246</v>
      </c>
      <c r="Z327" s="42">
        <v>3.9074074074074074E-2</v>
      </c>
    </row>
    <row r="328" spans="1:26">
      <c r="A328" s="38">
        <v>57</v>
      </c>
      <c r="B328" s="38">
        <v>25</v>
      </c>
      <c r="C328" s="38" t="s">
        <v>248</v>
      </c>
      <c r="D328" s="38" t="s">
        <v>25</v>
      </c>
      <c r="E328" s="38" t="s">
        <v>36</v>
      </c>
      <c r="G328" s="38">
        <v>0.5</v>
      </c>
      <c r="H328" s="38">
        <v>0.5</v>
      </c>
      <c r="I328" s="38">
        <v>3521</v>
      </c>
      <c r="J328" s="38">
        <v>6304</v>
      </c>
      <c r="L328" s="38">
        <v>1395</v>
      </c>
      <c r="M328" s="38">
        <v>4.4109999999999996</v>
      </c>
      <c r="N328" s="38">
        <v>7.8339999999999996</v>
      </c>
      <c r="O328" s="38">
        <v>3.423</v>
      </c>
      <c r="Q328" s="38">
        <v>0.19700000000000001</v>
      </c>
      <c r="R328" s="38">
        <v>1</v>
      </c>
      <c r="S328" s="38">
        <v>0</v>
      </c>
      <c r="T328" s="38">
        <v>0</v>
      </c>
      <c r="V328" s="38">
        <v>0</v>
      </c>
      <c r="Y328" s="38" t="s">
        <v>246</v>
      </c>
      <c r="Z328" s="42">
        <v>5.6400462962962965E-2</v>
      </c>
    </row>
    <row r="329" spans="1:26">
      <c r="A329" s="38">
        <v>58</v>
      </c>
      <c r="B329" s="38">
        <v>25</v>
      </c>
      <c r="C329" s="38" t="s">
        <v>248</v>
      </c>
      <c r="D329" s="38" t="s">
        <v>25</v>
      </c>
      <c r="E329" s="38" t="s">
        <v>36</v>
      </c>
      <c r="G329" s="38">
        <v>0.5</v>
      </c>
      <c r="H329" s="38">
        <v>0.5</v>
      </c>
      <c r="I329" s="38">
        <v>3512</v>
      </c>
      <c r="J329" s="38">
        <v>6300</v>
      </c>
      <c r="L329" s="38">
        <v>1368</v>
      </c>
      <c r="M329" s="38">
        <v>4.399</v>
      </c>
      <c r="N329" s="38">
        <v>7.8289999999999997</v>
      </c>
      <c r="O329" s="38">
        <v>3.43</v>
      </c>
      <c r="Q329" s="38">
        <v>0.193</v>
      </c>
      <c r="R329" s="38">
        <v>1</v>
      </c>
      <c r="S329" s="38">
        <v>0</v>
      </c>
      <c r="T329" s="38">
        <v>0</v>
      </c>
      <c r="V329" s="38">
        <v>0</v>
      </c>
      <c r="Y329" s="38" t="s">
        <v>246</v>
      </c>
      <c r="Z329" s="42">
        <v>6.2743055555555552E-2</v>
      </c>
    </row>
    <row r="330" spans="1:26">
      <c r="A330" s="38">
        <v>59</v>
      </c>
      <c r="B330" s="38">
        <v>26</v>
      </c>
      <c r="C330" s="38" t="s">
        <v>249</v>
      </c>
      <c r="D330" s="38" t="s">
        <v>25</v>
      </c>
      <c r="E330" s="38" t="s">
        <v>36</v>
      </c>
      <c r="G330" s="38">
        <v>0.5</v>
      </c>
      <c r="H330" s="38">
        <v>0.5</v>
      </c>
      <c r="I330" s="38">
        <v>3453</v>
      </c>
      <c r="J330" s="38">
        <v>6134</v>
      </c>
      <c r="L330" s="38">
        <v>1632</v>
      </c>
      <c r="M330" s="38">
        <v>4.3230000000000004</v>
      </c>
      <c r="N330" s="38">
        <v>7.6219999999999999</v>
      </c>
      <c r="O330" s="38">
        <v>3.2989999999999999</v>
      </c>
      <c r="Q330" s="38">
        <v>0.22800000000000001</v>
      </c>
      <c r="R330" s="38">
        <v>1</v>
      </c>
      <c r="S330" s="38">
        <v>0</v>
      </c>
      <c r="T330" s="38">
        <v>0</v>
      </c>
      <c r="V330" s="38">
        <v>0</v>
      </c>
      <c r="Y330" s="38" t="s">
        <v>246</v>
      </c>
      <c r="Z330" s="42">
        <v>8.0057870370370363E-2</v>
      </c>
    </row>
    <row r="331" spans="1:26">
      <c r="A331" s="38">
        <v>60</v>
      </c>
      <c r="B331" s="38">
        <v>26</v>
      </c>
      <c r="C331" s="38" t="s">
        <v>249</v>
      </c>
      <c r="D331" s="38" t="s">
        <v>25</v>
      </c>
      <c r="E331" s="38" t="s">
        <v>36</v>
      </c>
      <c r="G331" s="38">
        <v>0.5</v>
      </c>
      <c r="H331" s="38">
        <v>0.5</v>
      </c>
      <c r="I331" s="38">
        <v>3430</v>
      </c>
      <c r="J331" s="38">
        <v>6122</v>
      </c>
      <c r="L331" s="38">
        <v>1666</v>
      </c>
      <c r="M331" s="38">
        <v>4.2930000000000001</v>
      </c>
      <c r="N331" s="38">
        <v>7.6059999999999999</v>
      </c>
      <c r="O331" s="38">
        <v>3.3130000000000002</v>
      </c>
      <c r="Q331" s="38">
        <v>0.23300000000000001</v>
      </c>
      <c r="R331" s="38">
        <v>1</v>
      </c>
      <c r="S331" s="38">
        <v>0</v>
      </c>
      <c r="T331" s="38">
        <v>0</v>
      </c>
      <c r="V331" s="38">
        <v>0</v>
      </c>
      <c r="Y331" s="38" t="s">
        <v>246</v>
      </c>
      <c r="Z331" s="42">
        <v>8.637731481481481E-2</v>
      </c>
    </row>
    <row r="332" spans="1:26">
      <c r="A332" s="38">
        <v>61</v>
      </c>
      <c r="B332" s="38">
        <v>27</v>
      </c>
      <c r="C332" s="38" t="s">
        <v>250</v>
      </c>
      <c r="D332" s="38" t="s">
        <v>25</v>
      </c>
      <c r="E332" s="38" t="s">
        <v>36</v>
      </c>
      <c r="G332" s="38">
        <v>0.5</v>
      </c>
      <c r="H332" s="38">
        <v>0.5</v>
      </c>
      <c r="I332" s="38">
        <v>2765</v>
      </c>
      <c r="J332" s="38">
        <v>4731</v>
      </c>
      <c r="L332" s="38">
        <v>673</v>
      </c>
      <c r="M332" s="38">
        <v>3.427</v>
      </c>
      <c r="N332" s="38">
        <v>5.8520000000000003</v>
      </c>
      <c r="O332" s="38">
        <v>2.4249999999999998</v>
      </c>
      <c r="Q332" s="38">
        <v>0.10100000000000001</v>
      </c>
      <c r="R332" s="38">
        <v>1</v>
      </c>
      <c r="S332" s="38">
        <v>0</v>
      </c>
      <c r="T332" s="38">
        <v>0</v>
      </c>
      <c r="V332" s="38">
        <v>0</v>
      </c>
      <c r="Y332" s="38" t="s">
        <v>246</v>
      </c>
      <c r="Z332" s="42">
        <v>0.10355324074074074</v>
      </c>
    </row>
    <row r="333" spans="1:26">
      <c r="A333" s="38">
        <v>62</v>
      </c>
      <c r="B333" s="38">
        <v>27</v>
      </c>
      <c r="C333" s="38" t="s">
        <v>250</v>
      </c>
      <c r="D333" s="38" t="s">
        <v>25</v>
      </c>
      <c r="E333" s="38" t="s">
        <v>36</v>
      </c>
      <c r="G333" s="38">
        <v>0.5</v>
      </c>
      <c r="H333" s="38">
        <v>0.5</v>
      </c>
      <c r="I333" s="38">
        <v>2751</v>
      </c>
      <c r="J333" s="38">
        <v>4701</v>
      </c>
      <c r="L333" s="38">
        <v>677</v>
      </c>
      <c r="M333" s="38">
        <v>3.4089999999999998</v>
      </c>
      <c r="N333" s="38">
        <v>5.8150000000000004</v>
      </c>
      <c r="O333" s="38">
        <v>2.4049999999999998</v>
      </c>
      <c r="Q333" s="38">
        <v>0.10100000000000001</v>
      </c>
      <c r="R333" s="38">
        <v>1</v>
      </c>
      <c r="S333" s="38">
        <v>0</v>
      </c>
      <c r="T333" s="38">
        <v>0</v>
      </c>
      <c r="V333" s="38">
        <v>0</v>
      </c>
      <c r="Y333" s="38" t="s">
        <v>246</v>
      </c>
      <c r="Z333" s="42">
        <v>0.10995370370370371</v>
      </c>
    </row>
    <row r="334" spans="1:26">
      <c r="A334" s="38">
        <v>65</v>
      </c>
      <c r="B334" s="38">
        <v>29</v>
      </c>
      <c r="C334" s="38" t="s">
        <v>251</v>
      </c>
      <c r="D334" s="38" t="s">
        <v>25</v>
      </c>
      <c r="E334" s="38" t="s">
        <v>36</v>
      </c>
      <c r="G334" s="38">
        <v>0.5</v>
      </c>
      <c r="H334" s="38">
        <v>0.5</v>
      </c>
      <c r="I334" s="38">
        <v>3118</v>
      </c>
      <c r="J334" s="38">
        <v>5880</v>
      </c>
      <c r="L334" s="38">
        <v>1584</v>
      </c>
      <c r="M334" s="38">
        <v>3.8860000000000001</v>
      </c>
      <c r="N334" s="38">
        <v>7.3019999999999996</v>
      </c>
      <c r="O334" s="38">
        <v>3.4159999999999999</v>
      </c>
      <c r="Q334" s="38">
        <v>0.222</v>
      </c>
      <c r="R334" s="38">
        <v>1</v>
      </c>
      <c r="S334" s="38">
        <v>0</v>
      </c>
      <c r="T334" s="38">
        <v>0</v>
      </c>
      <c r="V334" s="38">
        <v>0</v>
      </c>
      <c r="Y334" s="38" t="s">
        <v>246</v>
      </c>
      <c r="Z334" s="42">
        <v>0.15086805555555557</v>
      </c>
    </row>
    <row r="335" spans="1:26">
      <c r="A335" s="38">
        <v>66</v>
      </c>
      <c r="B335" s="38">
        <v>29</v>
      </c>
      <c r="C335" s="38" t="s">
        <v>251</v>
      </c>
      <c r="D335" s="38" t="s">
        <v>25</v>
      </c>
      <c r="E335" s="38" t="s">
        <v>36</v>
      </c>
      <c r="G335" s="38">
        <v>0.5</v>
      </c>
      <c r="H335" s="38">
        <v>0.5</v>
      </c>
      <c r="I335" s="38">
        <v>3072</v>
      </c>
      <c r="J335" s="38">
        <v>5835</v>
      </c>
      <c r="L335" s="38">
        <v>1622</v>
      </c>
      <c r="M335" s="38">
        <v>3.827</v>
      </c>
      <c r="N335" s="38">
        <v>7.2460000000000004</v>
      </c>
      <c r="O335" s="38">
        <v>3.419</v>
      </c>
      <c r="Q335" s="38">
        <v>0.22700000000000001</v>
      </c>
      <c r="R335" s="38">
        <v>1</v>
      </c>
      <c r="S335" s="38">
        <v>0</v>
      </c>
      <c r="T335" s="38">
        <v>0</v>
      </c>
      <c r="V335" s="38">
        <v>0</v>
      </c>
      <c r="Y335" s="38" t="s">
        <v>246</v>
      </c>
      <c r="Z335" s="42">
        <v>0.15722222222222224</v>
      </c>
    </row>
    <row r="336" spans="1:26">
      <c r="A336" s="38">
        <v>67</v>
      </c>
      <c r="B336" s="38">
        <v>30</v>
      </c>
      <c r="C336" s="38" t="s">
        <v>252</v>
      </c>
      <c r="D336" s="38" t="s">
        <v>25</v>
      </c>
      <c r="E336" s="38" t="s">
        <v>36</v>
      </c>
      <c r="G336" s="38">
        <v>0.5</v>
      </c>
      <c r="H336" s="38">
        <v>0.5</v>
      </c>
      <c r="I336" s="38">
        <v>3819</v>
      </c>
      <c r="J336" s="38">
        <v>6759</v>
      </c>
      <c r="L336" s="38">
        <v>1880</v>
      </c>
      <c r="M336" s="38">
        <v>4.8</v>
      </c>
      <c r="N336" s="38">
        <v>8.4019999999999992</v>
      </c>
      <c r="O336" s="38">
        <v>3.6019999999999999</v>
      </c>
      <c r="Q336" s="38">
        <v>0.26100000000000001</v>
      </c>
      <c r="R336" s="38">
        <v>1</v>
      </c>
      <c r="S336" s="38">
        <v>0</v>
      </c>
      <c r="T336" s="38">
        <v>0</v>
      </c>
      <c r="V336" s="38">
        <v>0</v>
      </c>
      <c r="Y336" s="38" t="s">
        <v>246</v>
      </c>
      <c r="Z336" s="42">
        <v>0.1746412037037037</v>
      </c>
    </row>
    <row r="337" spans="1:26">
      <c r="A337" s="38">
        <v>68</v>
      </c>
      <c r="B337" s="38">
        <v>30</v>
      </c>
      <c r="C337" s="38" t="s">
        <v>252</v>
      </c>
      <c r="D337" s="38" t="s">
        <v>25</v>
      </c>
      <c r="E337" s="38" t="s">
        <v>36</v>
      </c>
      <c r="G337" s="38">
        <v>0.5</v>
      </c>
      <c r="H337" s="38">
        <v>0.5</v>
      </c>
      <c r="I337" s="38">
        <v>3782</v>
      </c>
      <c r="J337" s="38">
        <v>6743</v>
      </c>
      <c r="L337" s="38">
        <v>1957</v>
      </c>
      <c r="M337" s="38">
        <v>4.7510000000000003</v>
      </c>
      <c r="N337" s="38">
        <v>8.3829999999999991</v>
      </c>
      <c r="O337" s="38">
        <v>3.6320000000000001</v>
      </c>
      <c r="Q337" s="38">
        <v>0.27100000000000002</v>
      </c>
      <c r="R337" s="38">
        <v>1</v>
      </c>
      <c r="S337" s="38">
        <v>0</v>
      </c>
      <c r="T337" s="38">
        <v>0</v>
      </c>
      <c r="V337" s="38">
        <v>0</v>
      </c>
      <c r="Y337" s="38" t="s">
        <v>246</v>
      </c>
      <c r="Z337" s="42">
        <v>0.18107638888888888</v>
      </c>
    </row>
    <row r="338" spans="1:26">
      <c r="A338" s="38">
        <v>10</v>
      </c>
      <c r="B338" s="38">
        <v>5</v>
      </c>
      <c r="C338" s="38" t="s">
        <v>253</v>
      </c>
      <c r="D338" s="38" t="s">
        <v>25</v>
      </c>
      <c r="E338" s="38" t="s">
        <v>36</v>
      </c>
      <c r="G338" s="38">
        <v>0.5</v>
      </c>
      <c r="H338" s="38">
        <v>0.5</v>
      </c>
      <c r="I338" s="38">
        <v>3167</v>
      </c>
      <c r="J338" s="38">
        <v>5807</v>
      </c>
      <c r="L338" s="38">
        <v>1437</v>
      </c>
      <c r="M338" s="38">
        <v>3.9510000000000001</v>
      </c>
      <c r="N338" s="38">
        <v>7.2110000000000003</v>
      </c>
      <c r="O338" s="38">
        <v>3.26</v>
      </c>
      <c r="Q338" s="38">
        <v>0.20200000000000001</v>
      </c>
      <c r="R338" s="38">
        <v>1</v>
      </c>
      <c r="S338" s="38">
        <v>0</v>
      </c>
      <c r="T338" s="38">
        <v>0</v>
      </c>
      <c r="V338" s="38">
        <v>0</v>
      </c>
      <c r="Y338" s="38" t="s">
        <v>254</v>
      </c>
      <c r="Z338" s="42">
        <v>0.85835648148148147</v>
      </c>
    </row>
    <row r="339" spans="1:26">
      <c r="A339" s="38">
        <v>11</v>
      </c>
      <c r="B339" s="38">
        <v>5</v>
      </c>
      <c r="C339" s="38" t="s">
        <v>253</v>
      </c>
      <c r="D339" s="38" t="s">
        <v>25</v>
      </c>
      <c r="E339" s="38" t="s">
        <v>36</v>
      </c>
      <c r="G339" s="38">
        <v>0.5</v>
      </c>
      <c r="H339" s="38">
        <v>0.5</v>
      </c>
      <c r="I339" s="38">
        <v>3242</v>
      </c>
      <c r="J339" s="38">
        <v>5772</v>
      </c>
      <c r="L339" s="38">
        <v>1453</v>
      </c>
      <c r="M339" s="38">
        <v>4.048</v>
      </c>
      <c r="N339" s="38">
        <v>7.1680000000000001</v>
      </c>
      <c r="O339" s="38">
        <v>3.1190000000000002</v>
      </c>
      <c r="Q339" s="38">
        <v>0.20499999999999999</v>
      </c>
      <c r="R339" s="38">
        <v>1</v>
      </c>
      <c r="S339" s="38">
        <v>0</v>
      </c>
      <c r="T339" s="38">
        <v>0</v>
      </c>
      <c r="V339" s="38">
        <v>0</v>
      </c>
      <c r="Y339" s="38" t="s">
        <v>254</v>
      </c>
      <c r="Z339" s="42">
        <v>0.86476851851851855</v>
      </c>
    </row>
    <row r="340" spans="1:26">
      <c r="A340" s="38">
        <v>12</v>
      </c>
      <c r="B340" s="38">
        <v>6</v>
      </c>
      <c r="C340" s="38" t="s">
        <v>255</v>
      </c>
      <c r="D340" s="38" t="s">
        <v>25</v>
      </c>
      <c r="E340" s="38" t="s">
        <v>36</v>
      </c>
      <c r="G340" s="38">
        <v>0.5</v>
      </c>
      <c r="H340" s="38">
        <v>0.5</v>
      </c>
      <c r="I340" s="38">
        <v>2608</v>
      </c>
      <c r="J340" s="38">
        <v>5252</v>
      </c>
      <c r="L340" s="38">
        <v>1304</v>
      </c>
      <c r="M340" s="38">
        <v>3.2229999999999999</v>
      </c>
      <c r="N340" s="38">
        <v>6.5119999999999996</v>
      </c>
      <c r="O340" s="38">
        <v>3.2890000000000001</v>
      </c>
      <c r="Q340" s="38">
        <v>0.185</v>
      </c>
      <c r="R340" s="38">
        <v>1</v>
      </c>
      <c r="S340" s="38">
        <v>0</v>
      </c>
      <c r="T340" s="38">
        <v>0</v>
      </c>
      <c r="V340" s="38">
        <v>0</v>
      </c>
      <c r="Y340" s="38" t="s">
        <v>254</v>
      </c>
      <c r="Z340" s="42">
        <v>0.88192129629629623</v>
      </c>
    </row>
    <row r="341" spans="1:26">
      <c r="A341" s="38">
        <v>13</v>
      </c>
      <c r="B341" s="38">
        <v>6</v>
      </c>
      <c r="C341" s="38" t="s">
        <v>255</v>
      </c>
      <c r="D341" s="38" t="s">
        <v>25</v>
      </c>
      <c r="E341" s="38" t="s">
        <v>36</v>
      </c>
      <c r="G341" s="38">
        <v>0.5</v>
      </c>
      <c r="H341" s="38">
        <v>0.5</v>
      </c>
      <c r="I341" s="38">
        <v>2717</v>
      </c>
      <c r="J341" s="38">
        <v>5272</v>
      </c>
      <c r="L341" s="38">
        <v>1286</v>
      </c>
      <c r="M341" s="38">
        <v>3.3650000000000002</v>
      </c>
      <c r="N341" s="38">
        <v>6.5369999999999999</v>
      </c>
      <c r="O341" s="38">
        <v>3.173</v>
      </c>
      <c r="Q341" s="38">
        <v>0.182</v>
      </c>
      <c r="R341" s="38">
        <v>1</v>
      </c>
      <c r="S341" s="38">
        <v>0</v>
      </c>
      <c r="T341" s="38">
        <v>0</v>
      </c>
      <c r="V341" s="38">
        <v>0</v>
      </c>
      <c r="Y341" s="38" t="s">
        <v>254</v>
      </c>
      <c r="Z341" s="42">
        <v>0.88832175925925927</v>
      </c>
    </row>
    <row r="342" spans="1:26">
      <c r="A342" s="38">
        <v>14</v>
      </c>
      <c r="B342" s="38">
        <v>7</v>
      </c>
      <c r="C342" s="38" t="s">
        <v>256</v>
      </c>
      <c r="D342" s="38" t="s">
        <v>25</v>
      </c>
      <c r="E342" s="38" t="s">
        <v>36</v>
      </c>
      <c r="G342" s="38">
        <v>0.5</v>
      </c>
      <c r="H342" s="38">
        <v>0.5</v>
      </c>
      <c r="I342" s="38">
        <v>3221</v>
      </c>
      <c r="J342" s="38">
        <v>5765</v>
      </c>
      <c r="L342" s="38">
        <v>1205</v>
      </c>
      <c r="M342" s="38">
        <v>4.0209999999999999</v>
      </c>
      <c r="N342" s="38">
        <v>7.1580000000000004</v>
      </c>
      <c r="O342" s="38">
        <v>3.137</v>
      </c>
      <c r="Q342" s="38">
        <v>0.17199999999999999</v>
      </c>
      <c r="R342" s="38">
        <v>1</v>
      </c>
      <c r="S342" s="38">
        <v>0</v>
      </c>
      <c r="T342" s="38">
        <v>0</v>
      </c>
      <c r="V342" s="38">
        <v>0</v>
      </c>
      <c r="Y342" s="38" t="s">
        <v>254</v>
      </c>
      <c r="Z342" s="42">
        <v>0.90554398148148152</v>
      </c>
    </row>
    <row r="343" spans="1:26">
      <c r="A343" s="38">
        <v>15</v>
      </c>
      <c r="B343" s="38">
        <v>7</v>
      </c>
      <c r="C343" s="38" t="s">
        <v>256</v>
      </c>
      <c r="D343" s="38" t="s">
        <v>25</v>
      </c>
      <c r="E343" s="38" t="s">
        <v>36</v>
      </c>
      <c r="G343" s="38">
        <v>0.5</v>
      </c>
      <c r="H343" s="38">
        <v>0.5</v>
      </c>
      <c r="I343" s="38">
        <v>3167</v>
      </c>
      <c r="J343" s="38">
        <v>5741</v>
      </c>
      <c r="L343" s="38">
        <v>1204</v>
      </c>
      <c r="M343" s="38">
        <v>3.9510000000000001</v>
      </c>
      <c r="N343" s="38">
        <v>7.1280000000000001</v>
      </c>
      <c r="O343" s="38">
        <v>3.177</v>
      </c>
      <c r="Q343" s="38">
        <v>0.17199999999999999</v>
      </c>
      <c r="R343" s="38">
        <v>1</v>
      </c>
      <c r="S343" s="38">
        <v>0</v>
      </c>
      <c r="T343" s="38">
        <v>0</v>
      </c>
      <c r="V343" s="38">
        <v>0</v>
      </c>
      <c r="Y343" s="38" t="s">
        <v>254</v>
      </c>
      <c r="Z343" s="42">
        <v>0.91199074074074071</v>
      </c>
    </row>
    <row r="344" spans="1:26">
      <c r="A344" s="38">
        <v>16</v>
      </c>
      <c r="B344" s="38">
        <v>8</v>
      </c>
      <c r="C344" s="38" t="s">
        <v>257</v>
      </c>
      <c r="D344" s="38" t="s">
        <v>25</v>
      </c>
      <c r="E344" s="38" t="s">
        <v>36</v>
      </c>
      <c r="G344" s="38">
        <v>0.5</v>
      </c>
      <c r="H344" s="38">
        <v>0.5</v>
      </c>
      <c r="I344" s="38">
        <v>3532</v>
      </c>
      <c r="J344" s="38">
        <v>6413</v>
      </c>
      <c r="L344" s="38">
        <v>1488</v>
      </c>
      <c r="M344" s="38">
        <v>4.4249999999999998</v>
      </c>
      <c r="N344" s="38">
        <v>7.9710000000000001</v>
      </c>
      <c r="O344" s="38">
        <v>3.5459999999999998</v>
      </c>
      <c r="Q344" s="38">
        <v>0.20899999999999999</v>
      </c>
      <c r="R344" s="38">
        <v>1</v>
      </c>
      <c r="S344" s="38">
        <v>0</v>
      </c>
      <c r="T344" s="38">
        <v>0</v>
      </c>
      <c r="V344" s="38">
        <v>0</v>
      </c>
      <c r="Y344" s="38" t="s">
        <v>254</v>
      </c>
      <c r="Z344" s="42">
        <v>0.92925925925925934</v>
      </c>
    </row>
    <row r="345" spans="1:26">
      <c r="A345" s="38">
        <v>17</v>
      </c>
      <c r="B345" s="38">
        <v>8</v>
      </c>
      <c r="C345" s="38" t="s">
        <v>257</v>
      </c>
      <c r="D345" s="38" t="s">
        <v>25</v>
      </c>
      <c r="E345" s="38" t="s">
        <v>36</v>
      </c>
      <c r="G345" s="38">
        <v>0.5</v>
      </c>
      <c r="H345" s="38">
        <v>0.5</v>
      </c>
      <c r="I345" s="38">
        <v>3511</v>
      </c>
      <c r="J345" s="38">
        <v>6407</v>
      </c>
      <c r="L345" s="38">
        <v>1490</v>
      </c>
      <c r="M345" s="38">
        <v>4.399</v>
      </c>
      <c r="N345" s="38">
        <v>7.9630000000000001</v>
      </c>
      <c r="O345" s="38">
        <v>3.5640000000000001</v>
      </c>
      <c r="Q345" s="38">
        <v>0.20899999999999999</v>
      </c>
      <c r="R345" s="38">
        <v>1</v>
      </c>
      <c r="S345" s="38">
        <v>0</v>
      </c>
      <c r="T345" s="38">
        <v>0</v>
      </c>
      <c r="V345" s="38">
        <v>0</v>
      </c>
      <c r="Y345" s="38" t="s">
        <v>254</v>
      </c>
      <c r="Z345" s="42">
        <v>0.93563657407407408</v>
      </c>
    </row>
    <row r="346" spans="1:26">
      <c r="A346" s="38">
        <v>18</v>
      </c>
      <c r="B346" s="38">
        <v>9</v>
      </c>
      <c r="C346" s="38" t="s">
        <v>258</v>
      </c>
      <c r="D346" s="38" t="s">
        <v>25</v>
      </c>
      <c r="E346" s="38" t="s">
        <v>36</v>
      </c>
      <c r="G346" s="38">
        <v>0.5</v>
      </c>
      <c r="H346" s="38">
        <v>0.5</v>
      </c>
      <c r="I346" s="38">
        <v>3362</v>
      </c>
      <c r="J346" s="38">
        <v>6133</v>
      </c>
      <c r="L346" s="38">
        <v>1485</v>
      </c>
      <c r="M346" s="38">
        <v>4.2039999999999997</v>
      </c>
      <c r="N346" s="38">
        <v>7.6210000000000004</v>
      </c>
      <c r="O346" s="38">
        <v>3.4169999999999998</v>
      </c>
      <c r="Q346" s="38">
        <v>0.20899999999999999</v>
      </c>
      <c r="R346" s="38">
        <v>1</v>
      </c>
      <c r="S346" s="38">
        <v>0</v>
      </c>
      <c r="T346" s="38">
        <v>0</v>
      </c>
      <c r="V346" s="38">
        <v>0</v>
      </c>
      <c r="Y346" s="38" t="s">
        <v>254</v>
      </c>
      <c r="Z346" s="42">
        <v>0.95287037037037037</v>
      </c>
    </row>
    <row r="347" spans="1:26">
      <c r="A347" s="38">
        <v>19</v>
      </c>
      <c r="B347" s="38">
        <v>9</v>
      </c>
      <c r="C347" s="38" t="s">
        <v>258</v>
      </c>
      <c r="D347" s="38" t="s">
        <v>25</v>
      </c>
      <c r="E347" s="38" t="s">
        <v>36</v>
      </c>
      <c r="G347" s="38">
        <v>0.5</v>
      </c>
      <c r="H347" s="38">
        <v>0.5</v>
      </c>
      <c r="I347" s="38">
        <v>3366</v>
      </c>
      <c r="J347" s="38">
        <v>6204</v>
      </c>
      <c r="L347" s="38">
        <v>1453</v>
      </c>
      <c r="M347" s="38">
        <v>4.21</v>
      </c>
      <c r="N347" s="38">
        <v>7.71</v>
      </c>
      <c r="O347" s="38">
        <v>3.5</v>
      </c>
      <c r="Q347" s="38">
        <v>0.20499999999999999</v>
      </c>
      <c r="R347" s="38">
        <v>1</v>
      </c>
      <c r="S347" s="38">
        <v>0</v>
      </c>
      <c r="T347" s="38">
        <v>0</v>
      </c>
      <c r="V347" s="38">
        <v>0</v>
      </c>
      <c r="Y347" s="38" t="s">
        <v>254</v>
      </c>
      <c r="Z347" s="42">
        <v>0.95929398148148148</v>
      </c>
    </row>
    <row r="348" spans="1:26">
      <c r="A348" s="38">
        <v>20</v>
      </c>
      <c r="B348" s="38">
        <v>10</v>
      </c>
      <c r="C348" s="38" t="s">
        <v>259</v>
      </c>
      <c r="D348" s="38" t="s">
        <v>25</v>
      </c>
      <c r="E348" s="38" t="s">
        <v>36</v>
      </c>
      <c r="G348" s="38">
        <v>0.5</v>
      </c>
      <c r="H348" s="38">
        <v>0.5</v>
      </c>
      <c r="I348" s="38">
        <v>2679</v>
      </c>
      <c r="J348" s="38">
        <v>6250</v>
      </c>
      <c r="L348" s="38">
        <v>1895</v>
      </c>
      <c r="M348" s="38">
        <v>3.3149999999999999</v>
      </c>
      <c r="N348" s="38">
        <v>7.7670000000000003</v>
      </c>
      <c r="O348" s="38">
        <v>4.452</v>
      </c>
      <c r="Q348" s="38">
        <v>0.26300000000000001</v>
      </c>
      <c r="R348" s="38">
        <v>1</v>
      </c>
      <c r="S348" s="38">
        <v>0</v>
      </c>
      <c r="T348" s="38">
        <v>0</v>
      </c>
      <c r="V348" s="38">
        <v>0</v>
      </c>
      <c r="Y348" s="38" t="s">
        <v>254</v>
      </c>
      <c r="Z348" s="42">
        <v>0.9765625</v>
      </c>
    </row>
    <row r="349" spans="1:26">
      <c r="A349" s="38">
        <v>21</v>
      </c>
      <c r="B349" s="38">
        <v>10</v>
      </c>
      <c r="C349" s="38" t="s">
        <v>259</v>
      </c>
      <c r="D349" s="38" t="s">
        <v>25</v>
      </c>
      <c r="E349" s="38" t="s">
        <v>36</v>
      </c>
      <c r="G349" s="38">
        <v>0.5</v>
      </c>
      <c r="H349" s="38">
        <v>0.5</v>
      </c>
      <c r="I349" s="38">
        <v>2644</v>
      </c>
      <c r="J349" s="38">
        <v>6314</v>
      </c>
      <c r="L349" s="38">
        <v>1822</v>
      </c>
      <c r="M349" s="38">
        <v>3.2690000000000001</v>
      </c>
      <c r="N349" s="38">
        <v>7.8470000000000004</v>
      </c>
      <c r="O349" s="38">
        <v>4.5780000000000003</v>
      </c>
      <c r="Q349" s="38">
        <v>0.253</v>
      </c>
      <c r="R349" s="38">
        <v>1</v>
      </c>
      <c r="S349" s="38">
        <v>0</v>
      </c>
      <c r="T349" s="38">
        <v>0</v>
      </c>
      <c r="V349" s="38">
        <v>0</v>
      </c>
      <c r="Y349" s="38" t="s">
        <v>254</v>
      </c>
      <c r="Z349" s="42">
        <v>0.98291666666666666</v>
      </c>
    </row>
    <row r="350" spans="1:26">
      <c r="A350" s="38">
        <v>10</v>
      </c>
      <c r="B350" s="38">
        <v>5</v>
      </c>
      <c r="C350" s="38" t="s">
        <v>260</v>
      </c>
      <c r="D350" s="38" t="s">
        <v>25</v>
      </c>
      <c r="E350" s="38" t="s">
        <v>36</v>
      </c>
      <c r="G350" s="38">
        <v>0.5</v>
      </c>
      <c r="H350" s="38">
        <v>0.5</v>
      </c>
      <c r="I350" s="38">
        <v>3184</v>
      </c>
      <c r="J350" s="38">
        <v>5891</v>
      </c>
      <c r="L350" s="38">
        <v>1449</v>
      </c>
      <c r="M350" s="38">
        <v>3.9729999999999999</v>
      </c>
      <c r="N350" s="38">
        <v>7.3159999999999998</v>
      </c>
      <c r="O350" s="38">
        <v>3.343</v>
      </c>
      <c r="Q350" s="38">
        <v>0.20399999999999999</v>
      </c>
      <c r="R350" s="38">
        <v>1</v>
      </c>
      <c r="S350" s="38">
        <v>0</v>
      </c>
      <c r="T350" s="38">
        <v>0</v>
      </c>
      <c r="V350" s="38">
        <v>0</v>
      </c>
      <c r="Y350" s="38" t="s">
        <v>261</v>
      </c>
      <c r="Z350" s="42">
        <v>0.78049768518518514</v>
      </c>
    </row>
    <row r="351" spans="1:26">
      <c r="A351" s="38">
        <v>11</v>
      </c>
      <c r="B351" s="38">
        <v>5</v>
      </c>
      <c r="C351" s="38" t="s">
        <v>260</v>
      </c>
      <c r="D351" s="38" t="s">
        <v>25</v>
      </c>
      <c r="E351" s="38" t="s">
        <v>36</v>
      </c>
      <c r="G351" s="38">
        <v>0.5</v>
      </c>
      <c r="H351" s="38">
        <v>0.5</v>
      </c>
      <c r="I351" s="38">
        <v>3291</v>
      </c>
      <c r="J351" s="38">
        <v>5941</v>
      </c>
      <c r="L351" s="38">
        <v>1507</v>
      </c>
      <c r="M351" s="38">
        <v>4.1120000000000001</v>
      </c>
      <c r="N351" s="38">
        <v>7.38</v>
      </c>
      <c r="O351" s="38">
        <v>3.2669999999999999</v>
      </c>
      <c r="Q351" s="38">
        <v>0.21199999999999999</v>
      </c>
      <c r="R351" s="38">
        <v>1</v>
      </c>
      <c r="S351" s="38">
        <v>0</v>
      </c>
      <c r="T351" s="38">
        <v>0</v>
      </c>
      <c r="V351" s="38">
        <v>0</v>
      </c>
      <c r="Y351" s="38" t="s">
        <v>261</v>
      </c>
      <c r="Z351" s="42">
        <v>0.7869560185185186</v>
      </c>
    </row>
    <row r="352" spans="1:26">
      <c r="A352" s="38">
        <v>12</v>
      </c>
      <c r="B352" s="38">
        <v>6</v>
      </c>
      <c r="C352" s="38" t="s">
        <v>262</v>
      </c>
      <c r="D352" s="38" t="s">
        <v>25</v>
      </c>
      <c r="E352" s="38" t="s">
        <v>36</v>
      </c>
      <c r="G352" s="38">
        <v>0.5</v>
      </c>
      <c r="H352" s="38">
        <v>0.5</v>
      </c>
      <c r="I352" s="38">
        <v>3056</v>
      </c>
      <c r="J352" s="38">
        <v>5718</v>
      </c>
      <c r="L352" s="38">
        <v>1184</v>
      </c>
      <c r="M352" s="38">
        <v>3.806</v>
      </c>
      <c r="N352" s="38">
        <v>7.0990000000000002</v>
      </c>
      <c r="O352" s="38">
        <v>3.294</v>
      </c>
      <c r="Q352" s="38">
        <v>0.16900000000000001</v>
      </c>
      <c r="R352" s="38">
        <v>1</v>
      </c>
      <c r="S352" s="38">
        <v>0</v>
      </c>
      <c r="T352" s="38">
        <v>0</v>
      </c>
      <c r="V352" s="38">
        <v>0</v>
      </c>
      <c r="Y352" s="38" t="s">
        <v>261</v>
      </c>
      <c r="Z352" s="42">
        <v>0.8041666666666667</v>
      </c>
    </row>
    <row r="353" spans="1:26">
      <c r="A353" s="38">
        <v>13</v>
      </c>
      <c r="B353" s="38">
        <v>6</v>
      </c>
      <c r="C353" s="38" t="s">
        <v>262</v>
      </c>
      <c r="D353" s="38" t="s">
        <v>25</v>
      </c>
      <c r="E353" s="38" t="s">
        <v>36</v>
      </c>
      <c r="G353" s="38">
        <v>0.5</v>
      </c>
      <c r="H353" s="38">
        <v>0.5</v>
      </c>
      <c r="I353" s="38">
        <v>3094</v>
      </c>
      <c r="J353" s="38">
        <v>5609</v>
      </c>
      <c r="L353" s="38">
        <v>1177</v>
      </c>
      <c r="M353" s="38">
        <v>3.8559999999999999</v>
      </c>
      <c r="N353" s="38">
        <v>6.9619999999999997</v>
      </c>
      <c r="O353" s="38">
        <v>3.1059999999999999</v>
      </c>
      <c r="Q353" s="38">
        <v>0.16800000000000001</v>
      </c>
      <c r="R353" s="38">
        <v>1</v>
      </c>
      <c r="S353" s="38">
        <v>0</v>
      </c>
      <c r="T353" s="38">
        <v>0</v>
      </c>
      <c r="V353" s="38">
        <v>0</v>
      </c>
      <c r="Y353" s="38" t="s">
        <v>261</v>
      </c>
      <c r="Z353" s="42">
        <v>0.81056712962962962</v>
      </c>
    </row>
    <row r="354" spans="1:26">
      <c r="A354" s="38">
        <v>14</v>
      </c>
      <c r="B354" s="38">
        <v>7</v>
      </c>
      <c r="C354" s="38" t="s">
        <v>263</v>
      </c>
      <c r="D354" s="38" t="s">
        <v>25</v>
      </c>
      <c r="E354" s="38" t="s">
        <v>36</v>
      </c>
      <c r="G354" s="38">
        <v>0.5</v>
      </c>
      <c r="H354" s="38">
        <v>0.5</v>
      </c>
      <c r="I354" s="38">
        <v>3454</v>
      </c>
      <c r="J354" s="38">
        <v>6095</v>
      </c>
      <c r="L354" s="38">
        <v>2518</v>
      </c>
      <c r="M354" s="38">
        <v>4.3239999999999998</v>
      </c>
      <c r="N354" s="38">
        <v>7.5720000000000001</v>
      </c>
      <c r="O354" s="38">
        <v>3.2480000000000002</v>
      </c>
      <c r="Q354" s="38">
        <v>0.34499999999999997</v>
      </c>
      <c r="R354" s="38">
        <v>1</v>
      </c>
      <c r="S354" s="38">
        <v>0</v>
      </c>
      <c r="T354" s="38">
        <v>0</v>
      </c>
      <c r="V354" s="38">
        <v>0</v>
      </c>
      <c r="Y354" s="38" t="s">
        <v>261</v>
      </c>
      <c r="Z354" s="42">
        <v>0.82796296296296301</v>
      </c>
    </row>
    <row r="355" spans="1:26">
      <c r="A355" s="38">
        <v>15</v>
      </c>
      <c r="B355" s="38">
        <v>7</v>
      </c>
      <c r="C355" s="38" t="s">
        <v>263</v>
      </c>
      <c r="D355" s="38" t="s">
        <v>25</v>
      </c>
      <c r="E355" s="38" t="s">
        <v>36</v>
      </c>
      <c r="G355" s="38">
        <v>0.5</v>
      </c>
      <c r="H355" s="38">
        <v>0.5</v>
      </c>
      <c r="I355" s="38">
        <v>3438</v>
      </c>
      <c r="J355" s="38">
        <v>5989</v>
      </c>
      <c r="L355" s="38">
        <v>2437</v>
      </c>
      <c r="M355" s="38">
        <v>4.3040000000000003</v>
      </c>
      <c r="N355" s="38">
        <v>7.44</v>
      </c>
      <c r="O355" s="38">
        <v>3.1360000000000001</v>
      </c>
      <c r="Q355" s="38">
        <v>0.33500000000000002</v>
      </c>
      <c r="R355" s="38">
        <v>1</v>
      </c>
      <c r="S355" s="38">
        <v>0</v>
      </c>
      <c r="T355" s="38">
        <v>0</v>
      </c>
      <c r="V355" s="38">
        <v>0</v>
      </c>
      <c r="Y355" s="38" t="s">
        <v>261</v>
      </c>
      <c r="Z355" s="42">
        <v>0.83443287037037039</v>
      </c>
    </row>
    <row r="356" spans="1:26">
      <c r="A356" s="38">
        <v>16</v>
      </c>
      <c r="B356" s="38">
        <v>8</v>
      </c>
      <c r="C356" s="38" t="s">
        <v>264</v>
      </c>
      <c r="D356" s="38" t="s">
        <v>25</v>
      </c>
      <c r="E356" s="38" t="s">
        <v>36</v>
      </c>
      <c r="G356" s="38">
        <v>0.5</v>
      </c>
      <c r="H356" s="38">
        <v>0.5</v>
      </c>
      <c r="I356" s="38">
        <v>3570</v>
      </c>
      <c r="J356" s="38">
        <v>6428</v>
      </c>
      <c r="L356" s="38">
        <v>1507</v>
      </c>
      <c r="M356" s="38">
        <v>4.4749999999999996</v>
      </c>
      <c r="N356" s="38">
        <v>7.99</v>
      </c>
      <c r="O356" s="38">
        <v>3.5150000000000001</v>
      </c>
      <c r="Q356" s="38">
        <v>0.21199999999999999</v>
      </c>
      <c r="R356" s="38">
        <v>1</v>
      </c>
      <c r="S356" s="38">
        <v>0</v>
      </c>
      <c r="T356" s="38">
        <v>0</v>
      </c>
      <c r="V356" s="38">
        <v>0</v>
      </c>
      <c r="Y356" s="38" t="s">
        <v>261</v>
      </c>
      <c r="Z356" s="42">
        <v>0.85168981481481476</v>
      </c>
    </row>
    <row r="357" spans="1:26">
      <c r="A357" s="38">
        <v>17</v>
      </c>
      <c r="B357" s="38">
        <v>8</v>
      </c>
      <c r="C357" s="38" t="s">
        <v>264</v>
      </c>
      <c r="D357" s="38" t="s">
        <v>25</v>
      </c>
      <c r="E357" s="38" t="s">
        <v>36</v>
      </c>
      <c r="G357" s="38">
        <v>0.5</v>
      </c>
      <c r="H357" s="38">
        <v>0.5</v>
      </c>
      <c r="I357" s="38">
        <v>3515</v>
      </c>
      <c r="J357" s="38">
        <v>6405</v>
      </c>
      <c r="L357" s="38">
        <v>1494</v>
      </c>
      <c r="M357" s="38">
        <v>4.4029999999999996</v>
      </c>
      <c r="N357" s="38">
        <v>7.9610000000000003</v>
      </c>
      <c r="O357" s="38">
        <v>3.5569999999999999</v>
      </c>
      <c r="Q357" s="38">
        <v>0.21</v>
      </c>
      <c r="R357" s="38">
        <v>1</v>
      </c>
      <c r="S357" s="38">
        <v>0</v>
      </c>
      <c r="T357" s="38">
        <v>0</v>
      </c>
      <c r="V357" s="38">
        <v>0</v>
      </c>
      <c r="Y357" s="38" t="s">
        <v>261</v>
      </c>
      <c r="Z357" s="42">
        <v>0.85814814814814822</v>
      </c>
    </row>
    <row r="358" spans="1:26">
      <c r="A358" s="38">
        <v>18</v>
      </c>
      <c r="B358" s="38">
        <v>9</v>
      </c>
      <c r="C358" s="38" t="s">
        <v>265</v>
      </c>
      <c r="D358" s="38" t="s">
        <v>25</v>
      </c>
      <c r="E358" s="38" t="s">
        <v>36</v>
      </c>
      <c r="G358" s="38">
        <v>0.5</v>
      </c>
      <c r="H358" s="38">
        <v>0.5</v>
      </c>
      <c r="I358" s="38">
        <v>9551</v>
      </c>
      <c r="J358" s="38">
        <v>12426</v>
      </c>
      <c r="L358" s="38">
        <v>1270</v>
      </c>
      <c r="M358" s="38">
        <v>12.282</v>
      </c>
      <c r="N358" s="38">
        <v>15.295</v>
      </c>
      <c r="O358" s="38">
        <v>3.0129999999999999</v>
      </c>
      <c r="Q358" s="38">
        <v>0.18</v>
      </c>
      <c r="R358" s="38">
        <v>1</v>
      </c>
      <c r="S358" s="38">
        <v>0</v>
      </c>
      <c r="T358" s="38">
        <v>0</v>
      </c>
      <c r="V358" s="38">
        <v>0</v>
      </c>
      <c r="Y358" s="38" t="s">
        <v>261</v>
      </c>
      <c r="Z358" s="42">
        <v>0.87599537037037034</v>
      </c>
    </row>
    <row r="359" spans="1:26">
      <c r="A359" s="38">
        <v>19</v>
      </c>
      <c r="B359" s="38">
        <v>9</v>
      </c>
      <c r="C359" s="38" t="s">
        <v>265</v>
      </c>
      <c r="D359" s="38" t="s">
        <v>25</v>
      </c>
      <c r="E359" s="38" t="s">
        <v>36</v>
      </c>
      <c r="G359" s="38">
        <v>0.5</v>
      </c>
      <c r="H359" s="38">
        <v>0.5</v>
      </c>
      <c r="I359" s="38">
        <v>9525</v>
      </c>
      <c r="J359" s="38">
        <v>12293</v>
      </c>
      <c r="L359" s="38">
        <v>1267</v>
      </c>
      <c r="M359" s="38">
        <v>12.247999999999999</v>
      </c>
      <c r="N359" s="38">
        <v>15.137</v>
      </c>
      <c r="O359" s="38">
        <v>2.8889999999999998</v>
      </c>
      <c r="Q359" s="38">
        <v>0.18</v>
      </c>
      <c r="R359" s="38">
        <v>1</v>
      </c>
      <c r="S359" s="38">
        <v>0</v>
      </c>
      <c r="T359" s="38">
        <v>0</v>
      </c>
      <c r="V359" s="38">
        <v>0</v>
      </c>
      <c r="Y359" s="38" t="s">
        <v>261</v>
      </c>
      <c r="Z359" s="42">
        <v>0.88277777777777777</v>
      </c>
    </row>
    <row r="360" spans="1:26">
      <c r="A360" s="38">
        <v>20</v>
      </c>
      <c r="B360" s="38">
        <v>10</v>
      </c>
      <c r="C360" s="38" t="s">
        <v>266</v>
      </c>
      <c r="D360" s="38" t="s">
        <v>25</v>
      </c>
      <c r="E360" s="38" t="s">
        <v>36</v>
      </c>
      <c r="G360" s="38">
        <v>0.5</v>
      </c>
      <c r="H360" s="38">
        <v>0.5</v>
      </c>
      <c r="I360" s="38">
        <v>3607</v>
      </c>
      <c r="J360" s="38">
        <v>6731</v>
      </c>
      <c r="L360" s="38">
        <v>1525</v>
      </c>
      <c r="M360" s="38">
        <v>4.5229999999999997</v>
      </c>
      <c r="N360" s="38">
        <v>8.3680000000000003</v>
      </c>
      <c r="O360" s="38">
        <v>3.8450000000000002</v>
      </c>
      <c r="Q360" s="38">
        <v>0.214</v>
      </c>
      <c r="R360" s="38">
        <v>1</v>
      </c>
      <c r="S360" s="38">
        <v>0</v>
      </c>
      <c r="T360" s="38">
        <v>0</v>
      </c>
      <c r="V360" s="38">
        <v>0</v>
      </c>
      <c r="Y360" s="38" t="s">
        <v>261</v>
      </c>
      <c r="Z360" s="42">
        <v>0.90015046296296297</v>
      </c>
    </row>
    <row r="361" spans="1:26">
      <c r="A361" s="38">
        <v>21</v>
      </c>
      <c r="B361" s="38">
        <v>10</v>
      </c>
      <c r="C361" s="38" t="s">
        <v>266</v>
      </c>
      <c r="D361" s="38" t="s">
        <v>25</v>
      </c>
      <c r="E361" s="38" t="s">
        <v>36</v>
      </c>
      <c r="G361" s="38">
        <v>0.5</v>
      </c>
      <c r="H361" s="38">
        <v>0.5</v>
      </c>
      <c r="I361" s="38">
        <v>3671</v>
      </c>
      <c r="J361" s="38">
        <v>6635</v>
      </c>
      <c r="L361" s="38">
        <v>1514</v>
      </c>
      <c r="M361" s="38">
        <v>4.6070000000000002</v>
      </c>
      <c r="N361" s="38">
        <v>8.2479999999999993</v>
      </c>
      <c r="O361" s="38">
        <v>3.641</v>
      </c>
      <c r="Q361" s="38">
        <v>0.21299999999999999</v>
      </c>
      <c r="R361" s="38">
        <v>1</v>
      </c>
      <c r="S361" s="38">
        <v>0</v>
      </c>
      <c r="T361" s="38">
        <v>0</v>
      </c>
      <c r="V361" s="38">
        <v>0</v>
      </c>
      <c r="Y361" s="38" t="s">
        <v>261</v>
      </c>
      <c r="Z361" s="42">
        <v>0.90663194444444439</v>
      </c>
    </row>
    <row r="362" spans="1:26">
      <c r="A362" s="38">
        <v>22</v>
      </c>
      <c r="B362" s="38">
        <v>11</v>
      </c>
      <c r="C362" s="38" t="s">
        <v>267</v>
      </c>
      <c r="D362" s="38" t="s">
        <v>25</v>
      </c>
      <c r="E362" s="38" t="s">
        <v>36</v>
      </c>
      <c r="G362" s="38">
        <v>0.5</v>
      </c>
      <c r="H362" s="38">
        <v>0.5</v>
      </c>
      <c r="I362" s="38">
        <v>3418</v>
      </c>
      <c r="J362" s="38">
        <v>6274</v>
      </c>
      <c r="L362" s="38">
        <v>1460</v>
      </c>
      <c r="M362" s="38">
        <v>4.2770000000000001</v>
      </c>
      <c r="N362" s="38">
        <v>7.7969999999999997</v>
      </c>
      <c r="O362" s="38">
        <v>3.52</v>
      </c>
      <c r="Q362" s="38">
        <v>0.20599999999999999</v>
      </c>
      <c r="R362" s="38">
        <v>1</v>
      </c>
      <c r="S362" s="38">
        <v>0</v>
      </c>
      <c r="T362" s="38">
        <v>0</v>
      </c>
      <c r="V362" s="38">
        <v>0</v>
      </c>
      <c r="Y362" s="38" t="s">
        <v>261</v>
      </c>
      <c r="Z362" s="42">
        <v>1.8518518518518518E-4</v>
      </c>
    </row>
    <row r="363" spans="1:26">
      <c r="A363" s="38">
        <v>22</v>
      </c>
      <c r="B363" s="38">
        <v>11</v>
      </c>
      <c r="C363" s="38" t="s">
        <v>268</v>
      </c>
      <c r="D363" s="38" t="s">
        <v>25</v>
      </c>
      <c r="E363" s="38" t="s">
        <v>36</v>
      </c>
      <c r="G363" s="38">
        <v>0.5</v>
      </c>
      <c r="H363" s="38">
        <v>0.5</v>
      </c>
      <c r="I363" s="38">
        <v>2765</v>
      </c>
      <c r="J363" s="38">
        <v>5152</v>
      </c>
      <c r="L363" s="38">
        <v>1313</v>
      </c>
      <c r="M363" s="38">
        <v>3.427</v>
      </c>
      <c r="N363" s="38">
        <v>6.3860000000000001</v>
      </c>
      <c r="O363" s="38">
        <v>2.9590000000000001</v>
      </c>
      <c r="Q363" s="38">
        <v>0.186</v>
      </c>
      <c r="R363" s="38">
        <v>1</v>
      </c>
      <c r="S363" s="38">
        <v>0</v>
      </c>
      <c r="T363" s="38">
        <v>0</v>
      </c>
      <c r="V363" s="38">
        <v>0</v>
      </c>
      <c r="Y363" s="38" t="s">
        <v>261</v>
      </c>
      <c r="Z363" s="42">
        <v>0.923761574074074</v>
      </c>
    </row>
    <row r="364" spans="1:26">
      <c r="A364" s="38">
        <v>23</v>
      </c>
      <c r="B364" s="38">
        <v>11</v>
      </c>
      <c r="C364" s="38" t="s">
        <v>267</v>
      </c>
      <c r="D364" s="38" t="s">
        <v>25</v>
      </c>
      <c r="E364" s="38" t="s">
        <v>36</v>
      </c>
      <c r="G364" s="38">
        <v>0.5</v>
      </c>
      <c r="H364" s="38">
        <v>0.5</v>
      </c>
      <c r="I364" s="38">
        <v>3375</v>
      </c>
      <c r="J364" s="38">
        <v>6262</v>
      </c>
      <c r="L364" s="38">
        <v>1467</v>
      </c>
      <c r="M364" s="38">
        <v>4.2210000000000001</v>
      </c>
      <c r="N364" s="38">
        <v>7.7809999999999997</v>
      </c>
      <c r="O364" s="38">
        <v>3.56</v>
      </c>
      <c r="Q364" s="38">
        <v>0.20599999999999999</v>
      </c>
      <c r="R364" s="38">
        <v>1</v>
      </c>
      <c r="S364" s="38">
        <v>0</v>
      </c>
      <c r="T364" s="38">
        <v>0</v>
      </c>
      <c r="V364" s="38">
        <v>0</v>
      </c>
      <c r="Y364" s="38" t="s">
        <v>261</v>
      </c>
      <c r="Z364" s="42">
        <v>6.6319444444444446E-3</v>
      </c>
    </row>
    <row r="365" spans="1:26">
      <c r="A365" s="38">
        <v>23</v>
      </c>
      <c r="B365" s="38">
        <v>11</v>
      </c>
      <c r="C365" s="38" t="s">
        <v>268</v>
      </c>
      <c r="D365" s="38" t="s">
        <v>25</v>
      </c>
      <c r="E365" s="38" t="s">
        <v>36</v>
      </c>
      <c r="G365" s="38">
        <v>0.5</v>
      </c>
      <c r="H365" s="38">
        <v>0.5</v>
      </c>
      <c r="I365" s="38">
        <v>2865</v>
      </c>
      <c r="J365" s="38">
        <v>5115</v>
      </c>
      <c r="L365" s="38">
        <v>1299</v>
      </c>
      <c r="M365" s="38">
        <v>3.5579999999999998</v>
      </c>
      <c r="N365" s="38">
        <v>6.3390000000000004</v>
      </c>
      <c r="O365" s="38">
        <v>2.7810000000000001</v>
      </c>
      <c r="Q365" s="38">
        <v>0.184</v>
      </c>
      <c r="R365" s="38">
        <v>1</v>
      </c>
      <c r="S365" s="38">
        <v>0</v>
      </c>
      <c r="T365" s="38">
        <v>0</v>
      </c>
      <c r="V365" s="38">
        <v>0</v>
      </c>
      <c r="Y365" s="38" t="s">
        <v>261</v>
      </c>
      <c r="Z365" s="42">
        <v>0.93009259259259258</v>
      </c>
    </row>
    <row r="366" spans="1:26">
      <c r="A366" s="38">
        <v>24</v>
      </c>
      <c r="B366" s="38">
        <v>12</v>
      </c>
      <c r="C366" s="38" t="s">
        <v>269</v>
      </c>
      <c r="D366" s="38" t="s">
        <v>25</v>
      </c>
      <c r="E366" s="38" t="s">
        <v>36</v>
      </c>
      <c r="G366" s="38">
        <v>0.5</v>
      </c>
      <c r="H366" s="38">
        <v>0.5</v>
      </c>
      <c r="I366" s="38">
        <v>3093</v>
      </c>
      <c r="J366" s="38">
        <v>5852</v>
      </c>
      <c r="L366" s="38">
        <v>1284</v>
      </c>
      <c r="M366" s="38">
        <v>3.855</v>
      </c>
      <c r="N366" s="38">
        <v>7.2679999999999998</v>
      </c>
      <c r="O366" s="38">
        <v>3.4129999999999998</v>
      </c>
      <c r="Q366" s="38">
        <v>0.182</v>
      </c>
      <c r="R366" s="38">
        <v>1</v>
      </c>
      <c r="S366" s="38">
        <v>0</v>
      </c>
      <c r="T366" s="38">
        <v>0</v>
      </c>
      <c r="V366" s="38">
        <v>0</v>
      </c>
      <c r="Y366" s="38" t="s">
        <v>261</v>
      </c>
      <c r="Z366" s="42">
        <v>2.3981481481481479E-2</v>
      </c>
    </row>
    <row r="367" spans="1:26">
      <c r="A367" s="38">
        <v>24</v>
      </c>
      <c r="B367" s="38">
        <v>12</v>
      </c>
      <c r="C367" s="38" t="s">
        <v>270</v>
      </c>
      <c r="D367" s="38" t="s">
        <v>25</v>
      </c>
      <c r="E367" s="38" t="s">
        <v>36</v>
      </c>
      <c r="G367" s="38">
        <v>0.5</v>
      </c>
      <c r="H367" s="38">
        <v>0.5</v>
      </c>
      <c r="I367" s="38">
        <v>3463</v>
      </c>
      <c r="J367" s="38">
        <v>6325</v>
      </c>
      <c r="L367" s="38">
        <v>1460</v>
      </c>
      <c r="M367" s="38">
        <v>4.3360000000000003</v>
      </c>
      <c r="N367" s="38">
        <v>7.8609999999999998</v>
      </c>
      <c r="O367" s="38">
        <v>3.524</v>
      </c>
      <c r="Q367" s="38">
        <v>0.20499999999999999</v>
      </c>
      <c r="R367" s="38">
        <v>1</v>
      </c>
      <c r="S367" s="38">
        <v>0</v>
      </c>
      <c r="T367" s="38">
        <v>0</v>
      </c>
      <c r="V367" s="38">
        <v>0</v>
      </c>
      <c r="Y367" s="38" t="s">
        <v>261</v>
      </c>
      <c r="Z367" s="42">
        <v>0.94740740740740748</v>
      </c>
    </row>
    <row r="368" spans="1:26">
      <c r="A368" s="38">
        <v>25</v>
      </c>
      <c r="B368" s="38">
        <v>12</v>
      </c>
      <c r="C368" s="38" t="s">
        <v>269</v>
      </c>
      <c r="D368" s="38" t="s">
        <v>25</v>
      </c>
      <c r="E368" s="38" t="s">
        <v>36</v>
      </c>
      <c r="G368" s="38">
        <v>0.5</v>
      </c>
      <c r="H368" s="38">
        <v>0.5</v>
      </c>
      <c r="I368" s="38">
        <v>3076</v>
      </c>
      <c r="J368" s="38">
        <v>5794</v>
      </c>
      <c r="L368" s="38">
        <v>1329</v>
      </c>
      <c r="M368" s="38">
        <v>3.8319999999999999</v>
      </c>
      <c r="N368" s="38">
        <v>7.1950000000000003</v>
      </c>
      <c r="O368" s="38">
        <v>3.3620000000000001</v>
      </c>
      <c r="Q368" s="38">
        <v>0.188</v>
      </c>
      <c r="R368" s="38">
        <v>1</v>
      </c>
      <c r="S368" s="38">
        <v>0</v>
      </c>
      <c r="T368" s="38">
        <v>0</v>
      </c>
      <c r="V368" s="38">
        <v>0</v>
      </c>
      <c r="Y368" s="38" t="s">
        <v>261</v>
      </c>
      <c r="Z368" s="42">
        <v>3.0451388888888889E-2</v>
      </c>
    </row>
    <row r="369" spans="1:26">
      <c r="A369" s="38">
        <v>25</v>
      </c>
      <c r="B369" s="38">
        <v>12</v>
      </c>
      <c r="C369" s="38" t="s">
        <v>270</v>
      </c>
      <c r="D369" s="38" t="s">
        <v>25</v>
      </c>
      <c r="E369" s="38" t="s">
        <v>36</v>
      </c>
      <c r="G369" s="38">
        <v>0.5</v>
      </c>
      <c r="H369" s="38">
        <v>0.5</v>
      </c>
      <c r="I369" s="38">
        <v>3541</v>
      </c>
      <c r="J369" s="38">
        <v>6429</v>
      </c>
      <c r="L369" s="38">
        <v>1430</v>
      </c>
      <c r="M369" s="38">
        <v>4.4379999999999997</v>
      </c>
      <c r="N369" s="38">
        <v>7.9909999999999997</v>
      </c>
      <c r="O369" s="38">
        <v>3.5539999999999998</v>
      </c>
      <c r="Q369" s="38">
        <v>0.20200000000000001</v>
      </c>
      <c r="R369" s="38">
        <v>1</v>
      </c>
      <c r="S369" s="38">
        <v>0</v>
      </c>
      <c r="T369" s="38">
        <v>0</v>
      </c>
      <c r="V369" s="38">
        <v>0</v>
      </c>
      <c r="Y369" s="38" t="s">
        <v>261</v>
      </c>
      <c r="Z369" s="42">
        <v>0.9538078703703704</v>
      </c>
    </row>
    <row r="370" spans="1:26">
      <c r="A370" s="38">
        <v>26</v>
      </c>
      <c r="B370" s="38">
        <v>13</v>
      </c>
      <c r="C370" s="38" t="s">
        <v>271</v>
      </c>
      <c r="D370" s="38" t="s">
        <v>25</v>
      </c>
      <c r="E370" s="38" t="s">
        <v>36</v>
      </c>
      <c r="G370" s="38">
        <v>0.5</v>
      </c>
      <c r="H370" s="38">
        <v>0.5</v>
      </c>
      <c r="I370" s="38">
        <v>3438</v>
      </c>
      <c r="J370" s="38">
        <v>6234</v>
      </c>
      <c r="L370" s="38">
        <v>1381</v>
      </c>
      <c r="M370" s="38">
        <v>4.3029999999999999</v>
      </c>
      <c r="N370" s="38">
        <v>7.7460000000000004</v>
      </c>
      <c r="O370" s="38">
        <v>3.4430000000000001</v>
      </c>
      <c r="Q370" s="38">
        <v>0.19500000000000001</v>
      </c>
      <c r="R370" s="38">
        <v>1</v>
      </c>
      <c r="S370" s="38">
        <v>0</v>
      </c>
      <c r="T370" s="38">
        <v>0</v>
      </c>
      <c r="V370" s="38">
        <v>0</v>
      </c>
      <c r="Y370" s="38" t="s">
        <v>261</v>
      </c>
      <c r="Z370" s="42">
        <v>0.97105324074074073</v>
      </c>
    </row>
    <row r="371" spans="1:26">
      <c r="A371" s="38">
        <v>26</v>
      </c>
      <c r="B371" s="38">
        <v>13</v>
      </c>
      <c r="C371" s="38" t="s">
        <v>272</v>
      </c>
      <c r="D371" s="38" t="s">
        <v>25</v>
      </c>
      <c r="E371" s="38" t="s">
        <v>36</v>
      </c>
      <c r="G371" s="38">
        <v>0.5</v>
      </c>
      <c r="H371" s="38">
        <v>0.5</v>
      </c>
      <c r="I371" s="38">
        <v>3012</v>
      </c>
      <c r="J371" s="38">
        <v>5602</v>
      </c>
      <c r="L371" s="38">
        <v>1182</v>
      </c>
      <c r="M371" s="38">
        <v>3.7490000000000001</v>
      </c>
      <c r="N371" s="38">
        <v>6.9530000000000003</v>
      </c>
      <c r="O371" s="38">
        <v>3.2040000000000002</v>
      </c>
      <c r="Q371" s="38">
        <v>0.16900000000000001</v>
      </c>
      <c r="R371" s="38">
        <v>1</v>
      </c>
      <c r="S371" s="38">
        <v>0</v>
      </c>
      <c r="T371" s="38">
        <v>0</v>
      </c>
      <c r="V371" s="38">
        <v>0</v>
      </c>
      <c r="Y371" s="38" t="s">
        <v>261</v>
      </c>
      <c r="Z371" s="42">
        <v>4.7662037037037037E-2</v>
      </c>
    </row>
    <row r="372" spans="1:26">
      <c r="A372" s="38">
        <v>27</v>
      </c>
      <c r="B372" s="38">
        <v>13</v>
      </c>
      <c r="C372" s="38" t="s">
        <v>271</v>
      </c>
      <c r="D372" s="38" t="s">
        <v>25</v>
      </c>
      <c r="E372" s="38" t="s">
        <v>36</v>
      </c>
      <c r="G372" s="38">
        <v>0.5</v>
      </c>
      <c r="H372" s="38">
        <v>0.5</v>
      </c>
      <c r="I372" s="38">
        <v>3391</v>
      </c>
      <c r="J372" s="38">
        <v>6206</v>
      </c>
      <c r="L372" s="38">
        <v>1422</v>
      </c>
      <c r="M372" s="38">
        <v>4.2430000000000003</v>
      </c>
      <c r="N372" s="38">
        <v>7.7119999999999997</v>
      </c>
      <c r="O372" s="38">
        <v>3.4689999999999999</v>
      </c>
      <c r="Q372" s="38">
        <v>0.2</v>
      </c>
      <c r="R372" s="38">
        <v>1</v>
      </c>
      <c r="S372" s="38">
        <v>0</v>
      </c>
      <c r="T372" s="38">
        <v>0</v>
      </c>
      <c r="V372" s="38">
        <v>0</v>
      </c>
      <c r="Y372" s="38" t="s">
        <v>261</v>
      </c>
      <c r="Z372" s="42">
        <v>0.97752314814814811</v>
      </c>
    </row>
    <row r="373" spans="1:26">
      <c r="A373" s="38">
        <v>27</v>
      </c>
      <c r="B373" s="38">
        <v>13</v>
      </c>
      <c r="C373" s="38" t="s">
        <v>272</v>
      </c>
      <c r="D373" s="38" t="s">
        <v>25</v>
      </c>
      <c r="E373" s="38" t="s">
        <v>36</v>
      </c>
      <c r="G373" s="38">
        <v>0.5</v>
      </c>
      <c r="H373" s="38">
        <v>0.5</v>
      </c>
      <c r="I373" s="38">
        <v>3008</v>
      </c>
      <c r="J373" s="38">
        <v>5648</v>
      </c>
      <c r="L373" s="38">
        <v>1196</v>
      </c>
      <c r="M373" s="38">
        <v>3.7440000000000002</v>
      </c>
      <c r="N373" s="38">
        <v>7.0110000000000001</v>
      </c>
      <c r="O373" s="38">
        <v>3.2669999999999999</v>
      </c>
      <c r="Q373" s="38">
        <v>0.17100000000000001</v>
      </c>
      <c r="R373" s="38">
        <v>1</v>
      </c>
      <c r="S373" s="38">
        <v>0</v>
      </c>
      <c r="T373" s="38">
        <v>0</v>
      </c>
      <c r="V373" s="38">
        <v>0</v>
      </c>
      <c r="Y373" s="38" t="s">
        <v>261</v>
      </c>
      <c r="Z373" s="42">
        <v>5.4050925925925926E-2</v>
      </c>
    </row>
    <row r="374" spans="1:26">
      <c r="A374" s="38">
        <v>28</v>
      </c>
      <c r="B374" s="38">
        <v>14</v>
      </c>
      <c r="C374" s="38" t="s">
        <v>87</v>
      </c>
      <c r="D374" s="38" t="s">
        <v>25</v>
      </c>
      <c r="E374" s="38" t="s">
        <v>36</v>
      </c>
      <c r="G374" s="38">
        <v>0.5</v>
      </c>
      <c r="H374" s="38">
        <v>0.5</v>
      </c>
      <c r="I374" s="38">
        <v>3523</v>
      </c>
      <c r="J374" s="38">
        <v>6237</v>
      </c>
      <c r="L374" s="38">
        <v>1359</v>
      </c>
      <c r="M374" s="38">
        <v>4.4139999999999997</v>
      </c>
      <c r="N374" s="38">
        <v>7.75</v>
      </c>
      <c r="O374" s="38">
        <v>3.3359999999999999</v>
      </c>
      <c r="Q374" s="38">
        <v>0.192</v>
      </c>
      <c r="R374" s="38">
        <v>1</v>
      </c>
      <c r="S374" s="38">
        <v>0</v>
      </c>
      <c r="T374" s="38">
        <v>0</v>
      </c>
      <c r="V374" s="38">
        <v>0</v>
      </c>
      <c r="Y374" s="38" t="s">
        <v>261</v>
      </c>
      <c r="Z374" s="42">
        <v>0.99487268518518512</v>
      </c>
    </row>
    <row r="375" spans="1:26">
      <c r="A375" s="38">
        <v>28</v>
      </c>
      <c r="B375" s="38">
        <v>14</v>
      </c>
      <c r="C375" s="38" t="s">
        <v>273</v>
      </c>
      <c r="D375" s="38" t="s">
        <v>25</v>
      </c>
      <c r="E375" s="38" t="s">
        <v>36</v>
      </c>
      <c r="G375" s="38">
        <v>0.5</v>
      </c>
      <c r="H375" s="38">
        <v>0.5</v>
      </c>
      <c r="I375" s="38">
        <v>2517</v>
      </c>
      <c r="J375" s="38">
        <v>5445</v>
      </c>
      <c r="L375" s="38">
        <v>1865</v>
      </c>
      <c r="M375" s="38">
        <v>3.1040000000000001</v>
      </c>
      <c r="N375" s="38">
        <v>6.7560000000000002</v>
      </c>
      <c r="O375" s="38">
        <v>3.6509999999999998</v>
      </c>
      <c r="Q375" s="38">
        <v>0.25900000000000001</v>
      </c>
      <c r="R375" s="38">
        <v>1</v>
      </c>
      <c r="S375" s="38">
        <v>0</v>
      </c>
      <c r="T375" s="38">
        <v>0</v>
      </c>
      <c r="V375" s="38">
        <v>0</v>
      </c>
      <c r="Y375" s="38" t="s">
        <v>261</v>
      </c>
      <c r="Z375" s="42">
        <v>7.137731481481481E-2</v>
      </c>
    </row>
    <row r="376" spans="1:26">
      <c r="A376" s="38">
        <v>29</v>
      </c>
      <c r="B376" s="38">
        <v>14</v>
      </c>
      <c r="C376" s="38" t="s">
        <v>273</v>
      </c>
      <c r="D376" s="38" t="s">
        <v>25</v>
      </c>
      <c r="E376" s="38" t="s">
        <v>36</v>
      </c>
      <c r="G376" s="38">
        <v>0.5</v>
      </c>
      <c r="H376" s="38">
        <v>0.5</v>
      </c>
      <c r="I376" s="38">
        <v>2514</v>
      </c>
      <c r="J376" s="38">
        <v>5390</v>
      </c>
      <c r="L376" s="38">
        <v>1795</v>
      </c>
      <c r="M376" s="38">
        <v>3.1</v>
      </c>
      <c r="N376" s="38">
        <v>6.6870000000000003</v>
      </c>
      <c r="O376" s="38">
        <v>3.5859999999999999</v>
      </c>
      <c r="Q376" s="38">
        <v>0.25</v>
      </c>
      <c r="R376" s="38">
        <v>1</v>
      </c>
      <c r="S376" s="38">
        <v>0</v>
      </c>
      <c r="T376" s="38">
        <v>0</v>
      </c>
      <c r="V376" s="38">
        <v>0</v>
      </c>
      <c r="Y376" s="38" t="s">
        <v>261</v>
      </c>
      <c r="Z376" s="42">
        <v>7.7835648148148154E-2</v>
      </c>
    </row>
    <row r="377" spans="1:26">
      <c r="A377" s="38">
        <v>30</v>
      </c>
      <c r="B377" s="38">
        <v>15</v>
      </c>
      <c r="C377" s="38" t="s">
        <v>274</v>
      </c>
      <c r="D377" s="38" t="s">
        <v>25</v>
      </c>
      <c r="E377" s="38" t="s">
        <v>36</v>
      </c>
      <c r="G377" s="38">
        <v>0.5</v>
      </c>
      <c r="H377" s="38">
        <v>0.5</v>
      </c>
      <c r="I377" s="38">
        <v>3289</v>
      </c>
      <c r="J377" s="38">
        <v>5832</v>
      </c>
      <c r="L377" s="38">
        <v>1972</v>
      </c>
      <c r="M377" s="38">
        <v>4.109</v>
      </c>
      <c r="N377" s="38">
        <v>7.2430000000000003</v>
      </c>
      <c r="O377" s="38">
        <v>3.133</v>
      </c>
      <c r="Q377" s="38">
        <v>0.27300000000000002</v>
      </c>
      <c r="R377" s="38">
        <v>1</v>
      </c>
      <c r="S377" s="38">
        <v>0</v>
      </c>
      <c r="T377" s="38">
        <v>0</v>
      </c>
      <c r="V377" s="38">
        <v>0</v>
      </c>
      <c r="Y377" s="38" t="s">
        <v>261</v>
      </c>
      <c r="Z377" s="42">
        <v>9.5104166666666656E-2</v>
      </c>
    </row>
    <row r="378" spans="1:26">
      <c r="A378" s="38">
        <v>31</v>
      </c>
      <c r="B378" s="38">
        <v>15</v>
      </c>
      <c r="C378" s="38" t="s">
        <v>274</v>
      </c>
      <c r="D378" s="38" t="s">
        <v>25</v>
      </c>
      <c r="E378" s="38" t="s">
        <v>36</v>
      </c>
      <c r="G378" s="38">
        <v>0.5</v>
      </c>
      <c r="H378" s="38">
        <v>0.5</v>
      </c>
      <c r="I378" s="38">
        <v>3350</v>
      </c>
      <c r="J378" s="38">
        <v>5849</v>
      </c>
      <c r="L378" s="38">
        <v>1999</v>
      </c>
      <c r="M378" s="38">
        <v>4.1890000000000001</v>
      </c>
      <c r="N378" s="38">
        <v>7.2640000000000002</v>
      </c>
      <c r="O378" s="38">
        <v>3.0750000000000002</v>
      </c>
      <c r="Q378" s="38">
        <v>0.27700000000000002</v>
      </c>
      <c r="R378" s="38">
        <v>1</v>
      </c>
      <c r="S378" s="38">
        <v>0</v>
      </c>
      <c r="T378" s="38">
        <v>0</v>
      </c>
      <c r="V378" s="38">
        <v>0</v>
      </c>
      <c r="Y378" s="38" t="s">
        <v>261</v>
      </c>
      <c r="Z378" s="42">
        <v>0.10159722222222223</v>
      </c>
    </row>
    <row r="379" spans="1:26">
      <c r="A379" s="38">
        <v>32</v>
      </c>
      <c r="B379" s="38">
        <v>16</v>
      </c>
      <c r="C379" s="38" t="s">
        <v>275</v>
      </c>
      <c r="D379" s="38" t="s">
        <v>25</v>
      </c>
      <c r="E379" s="38" t="s">
        <v>36</v>
      </c>
      <c r="G379" s="38">
        <v>0.5</v>
      </c>
      <c r="H379" s="38">
        <v>0.5</v>
      </c>
      <c r="I379" s="38">
        <v>2777</v>
      </c>
      <c r="J379" s="38">
        <v>5854</v>
      </c>
      <c r="L379" s="38">
        <v>2185</v>
      </c>
      <c r="M379" s="38">
        <v>3.4430000000000001</v>
      </c>
      <c r="N379" s="38">
        <v>7.27</v>
      </c>
      <c r="O379" s="38">
        <v>3.827</v>
      </c>
      <c r="Q379" s="38">
        <v>0.30099999999999999</v>
      </c>
      <c r="R379" s="38">
        <v>1</v>
      </c>
      <c r="S379" s="38">
        <v>0</v>
      </c>
      <c r="T379" s="38">
        <v>0</v>
      </c>
      <c r="V379" s="38">
        <v>0</v>
      </c>
      <c r="Y379" s="38" t="s">
        <v>261</v>
      </c>
      <c r="Z379" s="42">
        <v>0.11871527777777778</v>
      </c>
    </row>
    <row r="380" spans="1:26">
      <c r="A380" s="38">
        <v>33</v>
      </c>
      <c r="B380" s="38">
        <v>16</v>
      </c>
      <c r="C380" s="38" t="s">
        <v>275</v>
      </c>
      <c r="D380" s="38" t="s">
        <v>25</v>
      </c>
      <c r="E380" s="38" t="s">
        <v>36</v>
      </c>
      <c r="G380" s="38">
        <v>0.5</v>
      </c>
      <c r="H380" s="38">
        <v>0.5</v>
      </c>
      <c r="I380" s="38">
        <v>2735</v>
      </c>
      <c r="J380" s="38">
        <v>5897</v>
      </c>
      <c r="L380" s="38">
        <v>2255</v>
      </c>
      <c r="M380" s="38">
        <v>3.3889999999999998</v>
      </c>
      <c r="N380" s="38">
        <v>7.3239999999999998</v>
      </c>
      <c r="O380" s="38">
        <v>3.9350000000000001</v>
      </c>
      <c r="Q380" s="38">
        <v>0.311</v>
      </c>
      <c r="R380" s="38">
        <v>1</v>
      </c>
      <c r="S380" s="38">
        <v>0</v>
      </c>
      <c r="T380" s="38">
        <v>0</v>
      </c>
      <c r="V380" s="38">
        <v>0</v>
      </c>
      <c r="Y380" s="38" t="s">
        <v>261</v>
      </c>
      <c r="Z380" s="42">
        <v>0.12508101851851852</v>
      </c>
    </row>
    <row r="381" spans="1:26">
      <c r="A381" s="38">
        <v>45</v>
      </c>
      <c r="B381" s="38">
        <v>19</v>
      </c>
      <c r="C381" s="38" t="s">
        <v>276</v>
      </c>
      <c r="D381" s="38" t="s">
        <v>25</v>
      </c>
      <c r="E381" s="38" t="s">
        <v>36</v>
      </c>
      <c r="G381" s="38">
        <v>0.5</v>
      </c>
      <c r="H381" s="38">
        <v>0.5</v>
      </c>
      <c r="I381" s="38">
        <v>3357</v>
      </c>
      <c r="J381" s="38">
        <v>5951</v>
      </c>
      <c r="L381" s="38">
        <v>1729</v>
      </c>
      <c r="M381" s="38">
        <v>4.1970000000000001</v>
      </c>
      <c r="N381" s="38">
        <v>7.3920000000000003</v>
      </c>
      <c r="O381" s="38">
        <v>3.194</v>
      </c>
      <c r="Q381" s="38">
        <v>0.24099999999999999</v>
      </c>
      <c r="R381" s="38">
        <v>1</v>
      </c>
      <c r="S381" s="38">
        <v>0</v>
      </c>
      <c r="T381" s="38">
        <v>0</v>
      </c>
      <c r="V381" s="38">
        <v>0</v>
      </c>
      <c r="Y381" s="38" t="s">
        <v>261</v>
      </c>
      <c r="Z381" s="42">
        <v>0.26438657407407407</v>
      </c>
    </row>
    <row r="382" spans="1:26">
      <c r="A382" s="38">
        <v>46</v>
      </c>
      <c r="B382" s="38">
        <v>19</v>
      </c>
      <c r="C382" s="38" t="s">
        <v>276</v>
      </c>
      <c r="D382" s="38" t="s">
        <v>25</v>
      </c>
      <c r="E382" s="38" t="s">
        <v>36</v>
      </c>
      <c r="G382" s="38">
        <v>0.5</v>
      </c>
      <c r="H382" s="38">
        <v>0.5</v>
      </c>
      <c r="I382" s="38">
        <v>3350</v>
      </c>
      <c r="J382" s="38">
        <v>5972</v>
      </c>
      <c r="L382" s="38">
        <v>1751</v>
      </c>
      <c r="M382" s="38">
        <v>4.1890000000000001</v>
      </c>
      <c r="N382" s="38">
        <v>7.4180000000000001</v>
      </c>
      <c r="O382" s="38">
        <v>3.2290000000000001</v>
      </c>
      <c r="Q382" s="38">
        <v>0.24399999999999999</v>
      </c>
      <c r="R382" s="38">
        <v>1</v>
      </c>
      <c r="S382" s="38">
        <v>0</v>
      </c>
      <c r="T382" s="38">
        <v>0</v>
      </c>
      <c r="V382" s="38">
        <v>0</v>
      </c>
      <c r="Y382" s="38" t="s">
        <v>261</v>
      </c>
      <c r="Z382" s="42">
        <v>0.27079861111111109</v>
      </c>
    </row>
    <row r="383" spans="1:26">
      <c r="A383" s="38">
        <v>47</v>
      </c>
      <c r="B383" s="38">
        <v>20</v>
      </c>
      <c r="C383" s="38" t="s">
        <v>277</v>
      </c>
      <c r="D383" s="38" t="s">
        <v>25</v>
      </c>
      <c r="E383" s="38" t="s">
        <v>36</v>
      </c>
      <c r="G383" s="38">
        <v>0.5</v>
      </c>
      <c r="H383" s="38">
        <v>0.5</v>
      </c>
      <c r="I383" s="38">
        <v>3339</v>
      </c>
      <c r="J383" s="38">
        <v>6077</v>
      </c>
      <c r="L383" s="38">
        <v>1461</v>
      </c>
      <c r="M383" s="38">
        <v>4.1740000000000004</v>
      </c>
      <c r="N383" s="38">
        <v>7.55</v>
      </c>
      <c r="O383" s="38">
        <v>3.3759999999999999</v>
      </c>
      <c r="Q383" s="38">
        <v>0.20599999999999999</v>
      </c>
      <c r="R383" s="38">
        <v>1</v>
      </c>
      <c r="S383" s="38">
        <v>0</v>
      </c>
      <c r="T383" s="38">
        <v>0</v>
      </c>
      <c r="V383" s="38">
        <v>0</v>
      </c>
      <c r="Y383" s="38" t="s">
        <v>261</v>
      </c>
      <c r="Z383" s="42">
        <v>0.28802083333333334</v>
      </c>
    </row>
    <row r="384" spans="1:26">
      <c r="A384" s="38">
        <v>48</v>
      </c>
      <c r="B384" s="38">
        <v>20</v>
      </c>
      <c r="C384" s="38" t="s">
        <v>277</v>
      </c>
      <c r="D384" s="38" t="s">
        <v>25</v>
      </c>
      <c r="E384" s="38" t="s">
        <v>36</v>
      </c>
      <c r="G384" s="38">
        <v>0.5</v>
      </c>
      <c r="H384" s="38">
        <v>0.5</v>
      </c>
      <c r="I384" s="38">
        <v>3312</v>
      </c>
      <c r="J384" s="38">
        <v>6161</v>
      </c>
      <c r="L384" s="38">
        <v>1458</v>
      </c>
      <c r="M384" s="38">
        <v>4.1390000000000002</v>
      </c>
      <c r="N384" s="38">
        <v>7.6550000000000002</v>
      </c>
      <c r="O384" s="38">
        <v>3.516</v>
      </c>
      <c r="Q384" s="38">
        <v>0.20499999999999999</v>
      </c>
      <c r="R384" s="38">
        <v>1</v>
      </c>
      <c r="S384" s="38">
        <v>0</v>
      </c>
      <c r="T384" s="38">
        <v>0</v>
      </c>
      <c r="V384" s="38">
        <v>0</v>
      </c>
      <c r="Y384" s="38" t="s">
        <v>261</v>
      </c>
      <c r="Z384" s="42">
        <v>0.29438657407407409</v>
      </c>
    </row>
    <row r="385" spans="1:26">
      <c r="A385" s="38">
        <v>49</v>
      </c>
      <c r="B385" s="38">
        <v>21</v>
      </c>
      <c r="C385" s="38" t="s">
        <v>278</v>
      </c>
      <c r="D385" s="38" t="s">
        <v>25</v>
      </c>
      <c r="E385" s="38" t="s">
        <v>36</v>
      </c>
      <c r="G385" s="38">
        <v>0.5</v>
      </c>
      <c r="H385" s="38">
        <v>0.5</v>
      </c>
      <c r="I385" s="38">
        <v>3561</v>
      </c>
      <c r="J385" s="38">
        <v>6235</v>
      </c>
      <c r="L385" s="38">
        <v>2106</v>
      </c>
      <c r="M385" s="38">
        <v>4.4630000000000001</v>
      </c>
      <c r="N385" s="38">
        <v>7.7489999999999997</v>
      </c>
      <c r="O385" s="38">
        <v>3.2850000000000001</v>
      </c>
      <c r="Q385" s="38">
        <v>0.29099999999999998</v>
      </c>
      <c r="R385" s="38">
        <v>1</v>
      </c>
      <c r="S385" s="38">
        <v>0</v>
      </c>
      <c r="T385" s="38">
        <v>0</v>
      </c>
      <c r="V385" s="38">
        <v>0</v>
      </c>
      <c r="Y385" s="38" t="s">
        <v>261</v>
      </c>
      <c r="Z385" s="42">
        <v>0.31159722222222225</v>
      </c>
    </row>
    <row r="386" spans="1:26">
      <c r="A386" s="38">
        <v>50</v>
      </c>
      <c r="B386" s="38">
        <v>21</v>
      </c>
      <c r="C386" s="38" t="s">
        <v>278</v>
      </c>
      <c r="D386" s="38" t="s">
        <v>25</v>
      </c>
      <c r="E386" s="38" t="s">
        <v>36</v>
      </c>
      <c r="G386" s="38">
        <v>0.5</v>
      </c>
      <c r="H386" s="38">
        <v>0.5</v>
      </c>
      <c r="I386" s="38">
        <v>3527</v>
      </c>
      <c r="J386" s="38">
        <v>6279</v>
      </c>
      <c r="L386" s="38">
        <v>2038</v>
      </c>
      <c r="M386" s="38">
        <v>4.4189999999999996</v>
      </c>
      <c r="N386" s="38">
        <v>7.8029999999999999</v>
      </c>
      <c r="O386" s="38">
        <v>3.3839999999999999</v>
      </c>
      <c r="Q386" s="38">
        <v>0.28199999999999997</v>
      </c>
      <c r="R386" s="38">
        <v>1</v>
      </c>
      <c r="S386" s="38">
        <v>0</v>
      </c>
      <c r="T386" s="38">
        <v>0</v>
      </c>
      <c r="V386" s="38">
        <v>0</v>
      </c>
      <c r="Y386" s="38" t="s">
        <v>261</v>
      </c>
      <c r="Z386" s="42">
        <v>0.31810185185185186</v>
      </c>
    </row>
    <row r="387" spans="1:26">
      <c r="A387" s="38">
        <v>51</v>
      </c>
      <c r="B387" s="38">
        <v>22</v>
      </c>
      <c r="C387" s="38" t="s">
        <v>279</v>
      </c>
      <c r="D387" s="38" t="s">
        <v>25</v>
      </c>
      <c r="E387" s="38" t="s">
        <v>36</v>
      </c>
      <c r="G387" s="38">
        <v>0.5</v>
      </c>
      <c r="H387" s="38">
        <v>0.5</v>
      </c>
      <c r="I387" s="38">
        <v>10270</v>
      </c>
      <c r="J387" s="38">
        <v>12665</v>
      </c>
      <c r="L387" s="38">
        <v>1635</v>
      </c>
      <c r="M387" s="38">
        <v>13.224</v>
      </c>
      <c r="N387" s="38">
        <v>15.577999999999999</v>
      </c>
      <c r="O387" s="38">
        <v>2.3540000000000001</v>
      </c>
      <c r="Q387" s="38">
        <v>0.22900000000000001</v>
      </c>
      <c r="R387" s="38">
        <v>1</v>
      </c>
      <c r="S387" s="38">
        <v>0</v>
      </c>
      <c r="T387" s="38">
        <v>0</v>
      </c>
      <c r="V387" s="38">
        <v>0</v>
      </c>
      <c r="Y387" s="38" t="s">
        <v>261</v>
      </c>
      <c r="Z387" s="42">
        <v>0.33628472222222222</v>
      </c>
    </row>
    <row r="388" spans="1:26">
      <c r="A388" s="38">
        <v>52</v>
      </c>
      <c r="B388" s="38">
        <v>22</v>
      </c>
      <c r="C388" s="38" t="s">
        <v>279</v>
      </c>
      <c r="D388" s="38" t="s">
        <v>25</v>
      </c>
      <c r="E388" s="38" t="s">
        <v>36</v>
      </c>
      <c r="G388" s="38">
        <v>0.5</v>
      </c>
      <c r="H388" s="38">
        <v>0.5</v>
      </c>
      <c r="I388" s="38">
        <v>10152</v>
      </c>
      <c r="J388" s="38">
        <v>12518</v>
      </c>
      <c r="L388" s="38">
        <v>1603</v>
      </c>
      <c r="M388" s="38">
        <v>13.069000000000001</v>
      </c>
      <c r="N388" s="38">
        <v>15.403</v>
      </c>
      <c r="O388" s="38">
        <v>2.335</v>
      </c>
      <c r="Q388" s="38">
        <v>0.224</v>
      </c>
      <c r="R388" s="38">
        <v>1</v>
      </c>
      <c r="S388" s="38">
        <v>0</v>
      </c>
      <c r="T388" s="38">
        <v>0</v>
      </c>
      <c r="V388" s="38">
        <v>0</v>
      </c>
      <c r="Y388" s="38" t="s">
        <v>261</v>
      </c>
      <c r="Z388" s="42">
        <v>0.3432175925925926</v>
      </c>
    </row>
    <row r="389" spans="1:26">
      <c r="A389" s="38">
        <v>53</v>
      </c>
      <c r="B389" s="38">
        <v>23</v>
      </c>
      <c r="C389" s="38" t="s">
        <v>280</v>
      </c>
      <c r="D389" s="38" t="s">
        <v>25</v>
      </c>
      <c r="E389" s="38" t="s">
        <v>36</v>
      </c>
      <c r="G389" s="38">
        <v>0.5</v>
      </c>
      <c r="H389" s="38">
        <v>0.5</v>
      </c>
      <c r="I389" s="38">
        <v>3489</v>
      </c>
      <c r="J389" s="38">
        <v>6075</v>
      </c>
      <c r="L389" s="38">
        <v>1922</v>
      </c>
      <c r="M389" s="38">
        <v>4.37</v>
      </c>
      <c r="N389" s="38">
        <v>7.548</v>
      </c>
      <c r="O389" s="38">
        <v>3.1779999999999999</v>
      </c>
      <c r="Q389" s="38">
        <v>0.26700000000000002</v>
      </c>
      <c r="R389" s="38">
        <v>1</v>
      </c>
      <c r="S389" s="38">
        <v>0</v>
      </c>
      <c r="T389" s="38">
        <v>0</v>
      </c>
      <c r="V389" s="38">
        <v>0</v>
      </c>
      <c r="Y389" s="38" t="s">
        <v>261</v>
      </c>
      <c r="Z389" s="42">
        <v>0.36061342592592593</v>
      </c>
    </row>
    <row r="390" spans="1:26">
      <c r="A390" s="38">
        <v>54</v>
      </c>
      <c r="B390" s="38">
        <v>23</v>
      </c>
      <c r="C390" s="38" t="s">
        <v>280</v>
      </c>
      <c r="D390" s="38" t="s">
        <v>25</v>
      </c>
      <c r="E390" s="38" t="s">
        <v>36</v>
      </c>
      <c r="G390" s="38">
        <v>0.5</v>
      </c>
      <c r="H390" s="38">
        <v>0.5</v>
      </c>
      <c r="I390" s="38">
        <v>3588</v>
      </c>
      <c r="J390" s="38">
        <v>6134</v>
      </c>
      <c r="L390" s="38">
        <v>1934</v>
      </c>
      <c r="M390" s="38">
        <v>4.4989999999999997</v>
      </c>
      <c r="N390" s="38">
        <v>7.6210000000000004</v>
      </c>
      <c r="O390" s="38">
        <v>3.1219999999999999</v>
      </c>
      <c r="Q390" s="38">
        <v>0.26800000000000002</v>
      </c>
      <c r="R390" s="38">
        <v>1</v>
      </c>
      <c r="S390" s="38">
        <v>0</v>
      </c>
      <c r="T390" s="38">
        <v>0</v>
      </c>
      <c r="V390" s="38">
        <v>0</v>
      </c>
      <c r="Y390" s="38" t="s">
        <v>261</v>
      </c>
      <c r="Z390" s="42">
        <v>0.36710648148148151</v>
      </c>
    </row>
    <row r="391" spans="1:26">
      <c r="A391" s="38">
        <v>55</v>
      </c>
      <c r="B391" s="38">
        <v>24</v>
      </c>
      <c r="C391" s="38" t="s">
        <v>281</v>
      </c>
      <c r="D391" s="38" t="s">
        <v>25</v>
      </c>
      <c r="E391" s="38" t="s">
        <v>36</v>
      </c>
      <c r="G391" s="38">
        <v>0.5</v>
      </c>
      <c r="H391" s="38">
        <v>0.5</v>
      </c>
      <c r="I391" s="38">
        <v>2450</v>
      </c>
      <c r="J391" s="38">
        <v>5781</v>
      </c>
      <c r="L391" s="38">
        <v>1727</v>
      </c>
      <c r="M391" s="38">
        <v>3.0179999999999998</v>
      </c>
      <c r="N391" s="38">
        <v>7.1779999999999999</v>
      </c>
      <c r="O391" s="38">
        <v>4.16</v>
      </c>
      <c r="Q391" s="38">
        <v>0.24099999999999999</v>
      </c>
      <c r="R391" s="38">
        <v>1</v>
      </c>
      <c r="S391" s="38">
        <v>0</v>
      </c>
      <c r="T391" s="38">
        <v>0</v>
      </c>
      <c r="V391" s="38">
        <v>0</v>
      </c>
      <c r="Y391" s="38" t="s">
        <v>261</v>
      </c>
      <c r="Z391" s="42">
        <v>0.38428240740740738</v>
      </c>
    </row>
    <row r="392" spans="1:26">
      <c r="A392" s="38">
        <v>56</v>
      </c>
      <c r="B392" s="38">
        <v>24</v>
      </c>
      <c r="C392" s="38" t="s">
        <v>281</v>
      </c>
      <c r="D392" s="38" t="s">
        <v>25</v>
      </c>
      <c r="E392" s="38" t="s">
        <v>36</v>
      </c>
      <c r="G392" s="38">
        <v>0.5</v>
      </c>
      <c r="H392" s="38">
        <v>0.5</v>
      </c>
      <c r="I392" s="38">
        <v>2438</v>
      </c>
      <c r="J392" s="38">
        <v>5767</v>
      </c>
      <c r="L392" s="38">
        <v>1708</v>
      </c>
      <c r="M392" s="38">
        <v>3.0019999999999998</v>
      </c>
      <c r="N392" s="38">
        <v>7.1609999999999996</v>
      </c>
      <c r="O392" s="38">
        <v>4.1580000000000004</v>
      </c>
      <c r="Q392" s="38">
        <v>0.23799999999999999</v>
      </c>
      <c r="R392" s="38">
        <v>1</v>
      </c>
      <c r="S392" s="38">
        <v>0</v>
      </c>
      <c r="T392" s="38">
        <v>0</v>
      </c>
      <c r="V392" s="38">
        <v>0</v>
      </c>
      <c r="Y392" s="38" t="s">
        <v>261</v>
      </c>
      <c r="Z392" s="42">
        <v>0.39061342592592596</v>
      </c>
    </row>
    <row r="393" spans="1:26">
      <c r="A393" s="38">
        <v>57</v>
      </c>
      <c r="B393" s="38">
        <v>25</v>
      </c>
      <c r="C393" s="38" t="s">
        <v>282</v>
      </c>
      <c r="D393" s="38" t="s">
        <v>25</v>
      </c>
      <c r="E393" s="38" t="s">
        <v>36</v>
      </c>
      <c r="G393" s="38">
        <v>0.5</v>
      </c>
      <c r="H393" s="38">
        <v>0.5</v>
      </c>
      <c r="I393" s="38">
        <v>3566</v>
      </c>
      <c r="J393" s="38">
        <v>6103</v>
      </c>
      <c r="L393" s="38">
        <v>1501</v>
      </c>
      <c r="M393" s="38">
        <v>4.47</v>
      </c>
      <c r="N393" s="38">
        <v>7.5819999999999999</v>
      </c>
      <c r="O393" s="38">
        <v>3.1120000000000001</v>
      </c>
      <c r="Q393" s="38">
        <v>0.21099999999999999</v>
      </c>
      <c r="R393" s="38">
        <v>1</v>
      </c>
      <c r="S393" s="38">
        <v>0</v>
      </c>
      <c r="T393" s="38">
        <v>0</v>
      </c>
      <c r="V393" s="38">
        <v>0</v>
      </c>
      <c r="Y393" s="38" t="s">
        <v>261</v>
      </c>
      <c r="Z393" s="42">
        <v>0.40793981481481478</v>
      </c>
    </row>
    <row r="394" spans="1:26">
      <c r="A394" s="38">
        <v>58</v>
      </c>
      <c r="B394" s="38">
        <v>25</v>
      </c>
      <c r="C394" s="38" t="s">
        <v>282</v>
      </c>
      <c r="D394" s="38" t="s">
        <v>25</v>
      </c>
      <c r="E394" s="38" t="s">
        <v>36</v>
      </c>
      <c r="G394" s="38">
        <v>0.5</v>
      </c>
      <c r="H394" s="38">
        <v>0.5</v>
      </c>
      <c r="I394" s="38">
        <v>3492</v>
      </c>
      <c r="J394" s="38">
        <v>6158</v>
      </c>
      <c r="L394" s="38">
        <v>1482</v>
      </c>
      <c r="M394" s="38">
        <v>4.3739999999999997</v>
      </c>
      <c r="N394" s="38">
        <v>7.6509999999999998</v>
      </c>
      <c r="O394" s="38">
        <v>3.278</v>
      </c>
      <c r="Q394" s="38">
        <v>0.20799999999999999</v>
      </c>
      <c r="R394" s="38">
        <v>1</v>
      </c>
      <c r="S394" s="38">
        <v>0</v>
      </c>
      <c r="T394" s="38">
        <v>0</v>
      </c>
      <c r="V394" s="38">
        <v>0</v>
      </c>
      <c r="Y394" s="38" t="s">
        <v>261</v>
      </c>
      <c r="Z394" s="42">
        <v>0.4145138888888889</v>
      </c>
    </row>
    <row r="395" spans="1:26">
      <c r="A395" s="38">
        <v>59</v>
      </c>
      <c r="B395" s="38">
        <v>26</v>
      </c>
      <c r="C395" s="38" t="s">
        <v>283</v>
      </c>
      <c r="D395" s="38" t="s">
        <v>25</v>
      </c>
      <c r="E395" s="38" t="s">
        <v>36</v>
      </c>
      <c r="G395" s="38">
        <v>0.5</v>
      </c>
      <c r="H395" s="38">
        <v>0.5</v>
      </c>
      <c r="I395" s="38">
        <v>3549</v>
      </c>
      <c r="J395" s="38">
        <v>6170</v>
      </c>
      <c r="L395" s="38">
        <v>1851</v>
      </c>
      <c r="M395" s="38">
        <v>4.4480000000000004</v>
      </c>
      <c r="N395" s="38">
        <v>7.6660000000000004</v>
      </c>
      <c r="O395" s="38">
        <v>3.218</v>
      </c>
      <c r="Q395" s="38">
        <v>0.25700000000000001</v>
      </c>
      <c r="R395" s="38">
        <v>1</v>
      </c>
      <c r="S395" s="38">
        <v>0</v>
      </c>
      <c r="T395" s="38">
        <v>0</v>
      </c>
      <c r="V395" s="38">
        <v>0</v>
      </c>
      <c r="Y395" s="38" t="s">
        <v>261</v>
      </c>
      <c r="Z395" s="42">
        <v>0.43215277777777777</v>
      </c>
    </row>
    <row r="396" spans="1:26">
      <c r="A396" s="38">
        <v>60</v>
      </c>
      <c r="B396" s="38">
        <v>26</v>
      </c>
      <c r="C396" s="38" t="s">
        <v>283</v>
      </c>
      <c r="D396" s="38" t="s">
        <v>25</v>
      </c>
      <c r="E396" s="38" t="s">
        <v>36</v>
      </c>
      <c r="G396" s="38">
        <v>0.5</v>
      </c>
      <c r="H396" s="38">
        <v>0.5</v>
      </c>
      <c r="I396" s="38">
        <v>3542</v>
      </c>
      <c r="J396" s="38">
        <v>6125</v>
      </c>
      <c r="L396" s="38">
        <v>1929</v>
      </c>
      <c r="M396" s="38">
        <v>4.4390000000000001</v>
      </c>
      <c r="N396" s="38">
        <v>7.61</v>
      </c>
      <c r="O396" s="38">
        <v>3.1709999999999998</v>
      </c>
      <c r="Q396" s="38">
        <v>0.26800000000000002</v>
      </c>
      <c r="R396" s="38">
        <v>1</v>
      </c>
      <c r="S396" s="38">
        <v>0</v>
      </c>
      <c r="T396" s="38">
        <v>0</v>
      </c>
      <c r="V396" s="38">
        <v>0</v>
      </c>
      <c r="Y396" s="38" t="s">
        <v>261</v>
      </c>
      <c r="Z396" s="42">
        <v>0.43884259259259256</v>
      </c>
    </row>
    <row r="397" spans="1:26">
      <c r="A397" s="38">
        <v>61</v>
      </c>
      <c r="B397" s="38">
        <v>27</v>
      </c>
      <c r="C397" s="38" t="s">
        <v>284</v>
      </c>
      <c r="D397" s="38" t="s">
        <v>25</v>
      </c>
      <c r="E397" s="38" t="s">
        <v>36</v>
      </c>
      <c r="G397" s="38">
        <v>0.5</v>
      </c>
      <c r="H397" s="38">
        <v>0.5</v>
      </c>
      <c r="I397" s="38">
        <v>3412</v>
      </c>
      <c r="J397" s="38">
        <v>6125</v>
      </c>
      <c r="L397" s="38">
        <v>2441</v>
      </c>
      <c r="M397" s="38">
        <v>4.2699999999999996</v>
      </c>
      <c r="N397" s="38">
        <v>7.6109999999999998</v>
      </c>
      <c r="O397" s="38">
        <v>3.3410000000000002</v>
      </c>
      <c r="Q397" s="38">
        <v>0.33500000000000002</v>
      </c>
      <c r="R397" s="38">
        <v>1</v>
      </c>
      <c r="S397" s="38">
        <v>0</v>
      </c>
      <c r="T397" s="38">
        <v>0</v>
      </c>
      <c r="V397" s="38">
        <v>0</v>
      </c>
      <c r="Y397" s="38" t="s">
        <v>261</v>
      </c>
      <c r="Z397" s="42">
        <v>0.45618055555555559</v>
      </c>
    </row>
    <row r="398" spans="1:26">
      <c r="A398" s="38">
        <v>62</v>
      </c>
      <c r="B398" s="38">
        <v>27</v>
      </c>
      <c r="C398" s="38" t="s">
        <v>284</v>
      </c>
      <c r="D398" s="38" t="s">
        <v>25</v>
      </c>
      <c r="E398" s="38" t="s">
        <v>36</v>
      </c>
      <c r="G398" s="38">
        <v>0.5</v>
      </c>
      <c r="H398" s="38">
        <v>0.5</v>
      </c>
      <c r="I398" s="38">
        <v>3377</v>
      </c>
      <c r="J398" s="38">
        <v>6093</v>
      </c>
      <c r="L398" s="38">
        <v>2453</v>
      </c>
      <c r="M398" s="38">
        <v>4.2240000000000002</v>
      </c>
      <c r="N398" s="38">
        <v>7.57</v>
      </c>
      <c r="O398" s="38">
        <v>3.3460000000000001</v>
      </c>
      <c r="Q398" s="38">
        <v>0.33700000000000002</v>
      </c>
      <c r="R398" s="38">
        <v>1</v>
      </c>
      <c r="S398" s="38">
        <v>0</v>
      </c>
      <c r="T398" s="38">
        <v>0</v>
      </c>
      <c r="V398" s="38">
        <v>0</v>
      </c>
      <c r="Y398" s="38" t="s">
        <v>261</v>
      </c>
      <c r="Z398" s="42">
        <v>0.46259259259259261</v>
      </c>
    </row>
    <row r="399" spans="1:26">
      <c r="A399" s="38">
        <v>63</v>
      </c>
      <c r="B399" s="38">
        <v>28</v>
      </c>
      <c r="C399" s="38" t="s">
        <v>285</v>
      </c>
      <c r="D399" s="38" t="s">
        <v>25</v>
      </c>
      <c r="E399" s="38" t="s">
        <v>36</v>
      </c>
      <c r="G399" s="38">
        <v>0.5</v>
      </c>
      <c r="H399" s="38">
        <v>0.5</v>
      </c>
      <c r="I399" s="38">
        <v>3429</v>
      </c>
      <c r="J399" s="38">
        <v>6520</v>
      </c>
      <c r="L399" s="38">
        <v>4895</v>
      </c>
      <c r="M399" s="38">
        <v>4.2910000000000004</v>
      </c>
      <c r="N399" s="38">
        <v>8.1039999999999992</v>
      </c>
      <c r="O399" s="38">
        <v>3.8119999999999998</v>
      </c>
      <c r="Q399" s="38">
        <v>0.65700000000000003</v>
      </c>
      <c r="R399" s="38">
        <v>1</v>
      </c>
      <c r="S399" s="38">
        <v>0</v>
      </c>
      <c r="T399" s="38">
        <v>0</v>
      </c>
      <c r="V399" s="38">
        <v>0</v>
      </c>
      <c r="Y399" s="38" t="s">
        <v>261</v>
      </c>
      <c r="Z399" s="42">
        <v>0.48002314814814812</v>
      </c>
    </row>
    <row r="400" spans="1:26">
      <c r="A400" s="38">
        <v>64</v>
      </c>
      <c r="B400" s="38">
        <v>28</v>
      </c>
      <c r="C400" s="38" t="s">
        <v>285</v>
      </c>
      <c r="D400" s="38" t="s">
        <v>25</v>
      </c>
      <c r="E400" s="38" t="s">
        <v>36</v>
      </c>
      <c r="G400" s="38">
        <v>0.5</v>
      </c>
      <c r="H400" s="38">
        <v>0.5</v>
      </c>
      <c r="I400" s="38">
        <v>3399</v>
      </c>
      <c r="J400" s="38">
        <v>6505</v>
      </c>
      <c r="L400" s="38">
        <v>4985</v>
      </c>
      <c r="M400" s="38">
        <v>4.2530000000000001</v>
      </c>
      <c r="N400" s="38">
        <v>8.0850000000000009</v>
      </c>
      <c r="O400" s="38">
        <v>3.8330000000000002</v>
      </c>
      <c r="Q400" s="38">
        <v>0.66900000000000004</v>
      </c>
      <c r="R400" s="38">
        <v>1</v>
      </c>
      <c r="S400" s="38">
        <v>0</v>
      </c>
      <c r="T400" s="38">
        <v>0</v>
      </c>
      <c r="V400" s="38">
        <v>0</v>
      </c>
      <c r="Y400" s="38" t="s">
        <v>261</v>
      </c>
      <c r="Z400" s="42">
        <v>0.4864236111111111</v>
      </c>
    </row>
    <row r="401" spans="1:26">
      <c r="A401" s="38">
        <v>65</v>
      </c>
      <c r="B401" s="38">
        <v>29</v>
      </c>
      <c r="C401" s="38" t="s">
        <v>286</v>
      </c>
      <c r="D401" s="38" t="s">
        <v>25</v>
      </c>
      <c r="E401" s="38" t="s">
        <v>36</v>
      </c>
      <c r="G401" s="38">
        <v>0.5</v>
      </c>
      <c r="H401" s="38">
        <v>0.5</v>
      </c>
      <c r="I401" s="38">
        <v>3259</v>
      </c>
      <c r="J401" s="38">
        <v>5959</v>
      </c>
      <c r="L401" s="38">
        <v>1606</v>
      </c>
      <c r="M401" s="38">
        <v>4.07</v>
      </c>
      <c r="N401" s="38">
        <v>7.4020000000000001</v>
      </c>
      <c r="O401" s="38">
        <v>3.3319999999999999</v>
      </c>
      <c r="Q401" s="38">
        <v>0.22500000000000001</v>
      </c>
      <c r="R401" s="38">
        <v>1</v>
      </c>
      <c r="S401" s="38">
        <v>0</v>
      </c>
      <c r="T401" s="38">
        <v>0</v>
      </c>
      <c r="V401" s="38">
        <v>0</v>
      </c>
      <c r="Y401" s="38" t="s">
        <v>261</v>
      </c>
      <c r="Z401" s="42">
        <v>0.5036342592592592</v>
      </c>
    </row>
    <row r="402" spans="1:26">
      <c r="A402" s="38">
        <v>66</v>
      </c>
      <c r="B402" s="38">
        <v>29</v>
      </c>
      <c r="C402" s="38" t="s">
        <v>286</v>
      </c>
      <c r="D402" s="38" t="s">
        <v>25</v>
      </c>
      <c r="E402" s="38" t="s">
        <v>36</v>
      </c>
      <c r="G402" s="38">
        <v>0.5</v>
      </c>
      <c r="H402" s="38">
        <v>0.5</v>
      </c>
      <c r="I402" s="38">
        <v>3271</v>
      </c>
      <c r="J402" s="38">
        <v>6006</v>
      </c>
      <c r="L402" s="38">
        <v>1621</v>
      </c>
      <c r="M402" s="38">
        <v>4.0860000000000003</v>
      </c>
      <c r="N402" s="38">
        <v>7.4610000000000003</v>
      </c>
      <c r="O402" s="38">
        <v>3.375</v>
      </c>
      <c r="Q402" s="38">
        <v>0.22700000000000001</v>
      </c>
      <c r="R402" s="38">
        <v>1</v>
      </c>
      <c r="S402" s="38">
        <v>0</v>
      </c>
      <c r="T402" s="38">
        <v>0</v>
      </c>
      <c r="V402" s="38">
        <v>0</v>
      </c>
      <c r="Y402" s="38" t="s">
        <v>261</v>
      </c>
      <c r="Z402" s="42">
        <v>0.5100231481481482</v>
      </c>
    </row>
    <row r="403" spans="1:26">
      <c r="A403" s="38">
        <v>67</v>
      </c>
      <c r="B403" s="38">
        <v>30</v>
      </c>
      <c r="C403" s="38" t="s">
        <v>287</v>
      </c>
      <c r="D403" s="38" t="s">
        <v>25</v>
      </c>
      <c r="E403" s="38" t="s">
        <v>36</v>
      </c>
      <c r="G403" s="38">
        <v>0.5</v>
      </c>
      <c r="H403" s="38">
        <v>0.5</v>
      </c>
      <c r="I403" s="38">
        <v>2902</v>
      </c>
      <c r="J403" s="38">
        <v>6006</v>
      </c>
      <c r="L403" s="38">
        <v>2658</v>
      </c>
      <c r="M403" s="38">
        <v>3.6059999999999999</v>
      </c>
      <c r="N403" s="38">
        <v>7.4610000000000003</v>
      </c>
      <c r="O403" s="38">
        <v>3.8559999999999999</v>
      </c>
      <c r="Q403" s="38">
        <v>0.36399999999999999</v>
      </c>
      <c r="R403" s="38">
        <v>1</v>
      </c>
      <c r="S403" s="38">
        <v>0</v>
      </c>
      <c r="T403" s="38">
        <v>0</v>
      </c>
      <c r="V403" s="38">
        <v>0</v>
      </c>
      <c r="Y403" s="38" t="s">
        <v>261</v>
      </c>
      <c r="Z403" s="42">
        <v>0.5272337962962963</v>
      </c>
    </row>
    <row r="404" spans="1:26">
      <c r="A404" s="38">
        <v>68</v>
      </c>
      <c r="B404" s="38">
        <v>30</v>
      </c>
      <c r="C404" s="38" t="s">
        <v>287</v>
      </c>
      <c r="D404" s="38" t="s">
        <v>25</v>
      </c>
      <c r="E404" s="38" t="s">
        <v>36</v>
      </c>
      <c r="G404" s="38">
        <v>0.5</v>
      </c>
      <c r="H404" s="38">
        <v>0.5</v>
      </c>
      <c r="I404" s="38">
        <v>2869</v>
      </c>
      <c r="J404" s="38">
        <v>5953</v>
      </c>
      <c r="L404" s="38">
        <v>2609</v>
      </c>
      <c r="M404" s="38">
        <v>3.5619999999999998</v>
      </c>
      <c r="N404" s="38">
        <v>7.3949999999999996</v>
      </c>
      <c r="O404" s="38">
        <v>3.8319999999999999</v>
      </c>
      <c r="Q404" s="38">
        <v>0.35699999999999998</v>
      </c>
      <c r="R404" s="38">
        <v>1</v>
      </c>
      <c r="S404" s="38">
        <v>0</v>
      </c>
      <c r="T404" s="38">
        <v>0</v>
      </c>
      <c r="V404" s="38">
        <v>0</v>
      </c>
      <c r="Y404" s="38" t="s">
        <v>261</v>
      </c>
      <c r="Z404" s="42">
        <v>0.53355324074074073</v>
      </c>
    </row>
    <row r="405" spans="1:26">
      <c r="A405" s="38">
        <v>10</v>
      </c>
      <c r="B405" s="38">
        <v>5</v>
      </c>
      <c r="C405" s="38" t="s">
        <v>288</v>
      </c>
      <c r="D405" s="38" t="s">
        <v>25</v>
      </c>
      <c r="E405" s="38" t="s">
        <v>36</v>
      </c>
      <c r="G405" s="38">
        <v>0.5</v>
      </c>
      <c r="H405" s="38">
        <v>0.5</v>
      </c>
      <c r="I405" s="38">
        <v>4517</v>
      </c>
      <c r="J405" s="38">
        <v>7588</v>
      </c>
      <c r="L405" s="38">
        <v>10882</v>
      </c>
      <c r="M405" s="38">
        <v>5.7089999999999996</v>
      </c>
      <c r="N405" s="38">
        <v>9.4320000000000004</v>
      </c>
      <c r="O405" s="38">
        <v>3.7229999999999999</v>
      </c>
      <c r="Q405" s="38">
        <v>1.4279999999999999</v>
      </c>
      <c r="R405" s="38">
        <v>1</v>
      </c>
      <c r="S405" s="38">
        <v>0</v>
      </c>
      <c r="T405" s="38">
        <v>0</v>
      </c>
      <c r="V405" s="38">
        <v>0</v>
      </c>
      <c r="Y405" s="38" t="s">
        <v>289</v>
      </c>
      <c r="Z405" s="42">
        <v>0.6700462962962962</v>
      </c>
    </row>
    <row r="406" spans="1:26">
      <c r="A406" s="38">
        <v>11</v>
      </c>
      <c r="B406" s="38">
        <v>5</v>
      </c>
      <c r="C406" s="38" t="s">
        <v>288</v>
      </c>
      <c r="D406" s="38" t="s">
        <v>25</v>
      </c>
      <c r="E406" s="38" t="s">
        <v>36</v>
      </c>
      <c r="G406" s="38">
        <v>0.5</v>
      </c>
      <c r="H406" s="38">
        <v>0.5</v>
      </c>
      <c r="I406" s="38">
        <v>4435</v>
      </c>
      <c r="J406" s="38">
        <v>7630</v>
      </c>
      <c r="L406" s="38">
        <v>10932</v>
      </c>
      <c r="M406" s="38">
        <v>5.601</v>
      </c>
      <c r="N406" s="38">
        <v>9.4849999999999994</v>
      </c>
      <c r="O406" s="38">
        <v>3.883</v>
      </c>
      <c r="Q406" s="38">
        <v>1.4339999999999999</v>
      </c>
      <c r="R406" s="38">
        <v>1</v>
      </c>
      <c r="S406" s="38">
        <v>0</v>
      </c>
      <c r="T406" s="38">
        <v>0</v>
      </c>
      <c r="V406" s="38">
        <v>0</v>
      </c>
      <c r="Y406" s="38" t="s">
        <v>289</v>
      </c>
      <c r="Z406" s="42">
        <v>0.67663194444444441</v>
      </c>
    </row>
    <row r="407" spans="1:26">
      <c r="A407" s="38">
        <v>12</v>
      </c>
      <c r="B407" s="38">
        <v>6</v>
      </c>
      <c r="C407" s="38" t="s">
        <v>290</v>
      </c>
      <c r="D407" s="38" t="s">
        <v>25</v>
      </c>
      <c r="E407" s="38" t="s">
        <v>36</v>
      </c>
      <c r="G407" s="38">
        <v>0.5</v>
      </c>
      <c r="H407" s="38">
        <v>0.5</v>
      </c>
      <c r="I407" s="38">
        <v>2587</v>
      </c>
      <c r="J407" s="38">
        <v>9457</v>
      </c>
      <c r="L407" s="38">
        <v>4653</v>
      </c>
      <c r="M407" s="38">
        <v>3.1960000000000002</v>
      </c>
      <c r="N407" s="38">
        <v>11.727</v>
      </c>
      <c r="O407" s="38">
        <v>8.5310000000000006</v>
      </c>
      <c r="Q407" s="38">
        <v>0.626</v>
      </c>
      <c r="R407" s="38">
        <v>1</v>
      </c>
      <c r="S407" s="38">
        <v>0</v>
      </c>
      <c r="T407" s="38">
        <v>0</v>
      </c>
      <c r="V407" s="38">
        <v>0</v>
      </c>
      <c r="Y407" s="38" t="s">
        <v>289</v>
      </c>
      <c r="Z407" s="42">
        <v>0.68859953703703702</v>
      </c>
    </row>
    <row r="408" spans="1:26">
      <c r="A408" s="38">
        <v>13</v>
      </c>
      <c r="B408" s="38">
        <v>6</v>
      </c>
      <c r="C408" s="38" t="s">
        <v>290</v>
      </c>
      <c r="D408" s="38" t="s">
        <v>25</v>
      </c>
      <c r="E408" s="38" t="s">
        <v>36</v>
      </c>
      <c r="G408" s="38">
        <v>0.5</v>
      </c>
      <c r="H408" s="38">
        <v>0.5</v>
      </c>
      <c r="I408" s="38">
        <v>2623</v>
      </c>
      <c r="J408" s="38">
        <v>9479</v>
      </c>
      <c r="L408" s="38">
        <v>4733</v>
      </c>
      <c r="M408" s="38">
        <v>3.2429999999999999</v>
      </c>
      <c r="N408" s="38">
        <v>11.753</v>
      </c>
      <c r="O408" s="38">
        <v>8.51</v>
      </c>
      <c r="Q408" s="38">
        <v>0.63600000000000001</v>
      </c>
      <c r="R408" s="38">
        <v>1</v>
      </c>
      <c r="S408" s="38">
        <v>0</v>
      </c>
      <c r="T408" s="38">
        <v>0</v>
      </c>
      <c r="V408" s="38">
        <v>0</v>
      </c>
      <c r="Y408" s="38" t="s">
        <v>289</v>
      </c>
      <c r="Z408" s="42">
        <v>0.69528935185185192</v>
      </c>
    </row>
    <row r="409" spans="1:26">
      <c r="A409" s="38">
        <v>14</v>
      </c>
      <c r="B409" s="38">
        <v>7</v>
      </c>
      <c r="C409" s="38" t="s">
        <v>291</v>
      </c>
      <c r="D409" s="38" t="s">
        <v>25</v>
      </c>
      <c r="E409" s="38" t="s">
        <v>36</v>
      </c>
      <c r="G409" s="38">
        <v>0.5</v>
      </c>
      <c r="H409" s="38">
        <v>0.5</v>
      </c>
      <c r="I409" s="38">
        <v>5810</v>
      </c>
      <c r="J409" s="38">
        <v>9453</v>
      </c>
      <c r="L409" s="38">
        <v>9086</v>
      </c>
      <c r="M409" s="38">
        <v>7.3940000000000001</v>
      </c>
      <c r="N409" s="38">
        <v>11.721</v>
      </c>
      <c r="O409" s="38">
        <v>4.327</v>
      </c>
      <c r="Q409" s="38">
        <v>1.1990000000000001</v>
      </c>
      <c r="R409" s="38">
        <v>1</v>
      </c>
      <c r="S409" s="38">
        <v>0</v>
      </c>
      <c r="T409" s="38">
        <v>0</v>
      </c>
      <c r="V409" s="38">
        <v>0</v>
      </c>
      <c r="Y409" s="38" t="s">
        <v>289</v>
      </c>
      <c r="Z409" s="42">
        <v>0.70695601851851853</v>
      </c>
    </row>
    <row r="410" spans="1:26">
      <c r="A410" s="38">
        <v>15</v>
      </c>
      <c r="B410" s="38">
        <v>7</v>
      </c>
      <c r="C410" s="38" t="s">
        <v>291</v>
      </c>
      <c r="D410" s="38" t="s">
        <v>25</v>
      </c>
      <c r="E410" s="38" t="s">
        <v>36</v>
      </c>
      <c r="G410" s="38">
        <v>0.5</v>
      </c>
      <c r="H410" s="38">
        <v>0.5</v>
      </c>
      <c r="I410" s="38">
        <v>5715</v>
      </c>
      <c r="J410" s="38">
        <v>9464</v>
      </c>
      <c r="L410" s="38">
        <v>9144</v>
      </c>
      <c r="M410" s="38">
        <v>7.2709999999999999</v>
      </c>
      <c r="N410" s="38">
        <v>11.734999999999999</v>
      </c>
      <c r="O410" s="38">
        <v>4.4649999999999999</v>
      </c>
      <c r="Q410" s="38">
        <v>1.2070000000000001</v>
      </c>
      <c r="R410" s="38">
        <v>1</v>
      </c>
      <c r="S410" s="38">
        <v>0</v>
      </c>
      <c r="T410" s="38">
        <v>0</v>
      </c>
      <c r="V410" s="38">
        <v>0</v>
      </c>
      <c r="Y410" s="38" t="s">
        <v>289</v>
      </c>
      <c r="Z410" s="42">
        <v>0.71364583333333342</v>
      </c>
    </row>
    <row r="411" spans="1:26">
      <c r="A411" s="38">
        <v>16</v>
      </c>
      <c r="B411" s="38">
        <v>8</v>
      </c>
      <c r="C411" s="38" t="s">
        <v>292</v>
      </c>
      <c r="D411" s="38" t="s">
        <v>25</v>
      </c>
      <c r="E411" s="38" t="s">
        <v>36</v>
      </c>
      <c r="G411" s="38">
        <v>0.5</v>
      </c>
      <c r="H411" s="38">
        <v>0.5</v>
      </c>
      <c r="I411" s="38">
        <v>4567</v>
      </c>
      <c r="J411" s="38">
        <v>7034</v>
      </c>
      <c r="L411" s="38">
        <v>1481</v>
      </c>
      <c r="M411" s="38">
        <v>5.774</v>
      </c>
      <c r="N411" s="38">
        <v>8.7449999999999992</v>
      </c>
      <c r="O411" s="38">
        <v>2.9710000000000001</v>
      </c>
      <c r="Q411" s="38">
        <v>0.20799999999999999</v>
      </c>
      <c r="R411" s="38">
        <v>1</v>
      </c>
      <c r="S411" s="38">
        <v>0</v>
      </c>
      <c r="T411" s="38">
        <v>0</v>
      </c>
      <c r="V411" s="38">
        <v>0</v>
      </c>
      <c r="Y411" s="38" t="s">
        <v>289</v>
      </c>
      <c r="Z411" s="42">
        <v>0.72504629629629624</v>
      </c>
    </row>
    <row r="412" spans="1:26">
      <c r="A412" s="38">
        <v>17</v>
      </c>
      <c r="B412" s="38">
        <v>8</v>
      </c>
      <c r="C412" s="38" t="s">
        <v>292</v>
      </c>
      <c r="D412" s="38" t="s">
        <v>25</v>
      </c>
      <c r="E412" s="38" t="s">
        <v>36</v>
      </c>
      <c r="G412" s="38">
        <v>0.5</v>
      </c>
      <c r="H412" s="38">
        <v>0.5</v>
      </c>
      <c r="I412" s="38">
        <v>4638</v>
      </c>
      <c r="J412" s="38">
        <v>7050</v>
      </c>
      <c r="L412" s="38">
        <v>1472</v>
      </c>
      <c r="M412" s="38">
        <v>5.8659999999999997</v>
      </c>
      <c r="N412" s="38">
        <v>8.7650000000000006</v>
      </c>
      <c r="O412" s="38">
        <v>2.899</v>
      </c>
      <c r="Q412" s="38">
        <v>0.20699999999999999</v>
      </c>
      <c r="R412" s="38">
        <v>1</v>
      </c>
      <c r="S412" s="38">
        <v>0</v>
      </c>
      <c r="T412" s="38">
        <v>0</v>
      </c>
      <c r="V412" s="38">
        <v>0</v>
      </c>
      <c r="Y412" s="38" t="s">
        <v>289</v>
      </c>
      <c r="Z412" s="42">
        <v>0.73157407407407404</v>
      </c>
    </row>
    <row r="413" spans="1:26">
      <c r="A413" s="38">
        <v>18</v>
      </c>
      <c r="B413" s="38">
        <v>9</v>
      </c>
      <c r="C413" s="38" t="s">
        <v>293</v>
      </c>
      <c r="D413" s="38" t="s">
        <v>25</v>
      </c>
      <c r="E413" s="38" t="s">
        <v>36</v>
      </c>
      <c r="G413" s="38">
        <v>0.5</v>
      </c>
      <c r="H413" s="38">
        <v>0.5</v>
      </c>
      <c r="I413" s="38">
        <v>5354</v>
      </c>
      <c r="J413" s="38">
        <v>8088</v>
      </c>
      <c r="L413" s="38">
        <v>4711</v>
      </c>
      <c r="M413" s="38">
        <v>6.8</v>
      </c>
      <c r="N413" s="38">
        <v>10.050000000000001</v>
      </c>
      <c r="O413" s="38">
        <v>3.25</v>
      </c>
      <c r="Q413" s="38">
        <v>0.63300000000000001</v>
      </c>
      <c r="R413" s="38">
        <v>1</v>
      </c>
      <c r="S413" s="38">
        <v>0</v>
      </c>
      <c r="T413" s="38">
        <v>0</v>
      </c>
      <c r="V413" s="38">
        <v>0</v>
      </c>
      <c r="Y413" s="38" t="s">
        <v>289</v>
      </c>
      <c r="Z413" s="42">
        <v>0.74320601851851853</v>
      </c>
    </row>
    <row r="414" spans="1:26">
      <c r="A414" s="38">
        <v>19</v>
      </c>
      <c r="B414" s="38">
        <v>9</v>
      </c>
      <c r="C414" s="38" t="s">
        <v>293</v>
      </c>
      <c r="D414" s="38" t="s">
        <v>25</v>
      </c>
      <c r="E414" s="38" t="s">
        <v>36</v>
      </c>
      <c r="G414" s="38">
        <v>0.5</v>
      </c>
      <c r="H414" s="38">
        <v>0.5</v>
      </c>
      <c r="I414" s="38">
        <v>5520</v>
      </c>
      <c r="J414" s="38">
        <v>8148</v>
      </c>
      <c r="L414" s="38">
        <v>4714</v>
      </c>
      <c r="M414" s="38">
        <v>7.0170000000000003</v>
      </c>
      <c r="N414" s="38">
        <v>10.122999999999999</v>
      </c>
      <c r="O414" s="38">
        <v>3.1059999999999999</v>
      </c>
      <c r="Q414" s="38">
        <v>0.63400000000000001</v>
      </c>
      <c r="R414" s="38">
        <v>1</v>
      </c>
      <c r="S414" s="38">
        <v>0</v>
      </c>
      <c r="T414" s="38">
        <v>0</v>
      </c>
      <c r="V414" s="38">
        <v>0</v>
      </c>
      <c r="Y414" s="38" t="s">
        <v>289</v>
      </c>
      <c r="Z414" s="42">
        <v>0.74990740740740736</v>
      </c>
    </row>
    <row r="415" spans="1:26">
      <c r="A415" s="38">
        <v>20</v>
      </c>
      <c r="B415" s="38">
        <v>10</v>
      </c>
      <c r="C415" s="38" t="s">
        <v>294</v>
      </c>
      <c r="D415" s="38" t="s">
        <v>25</v>
      </c>
      <c r="E415" s="38" t="s">
        <v>36</v>
      </c>
      <c r="G415" s="38">
        <v>0.5</v>
      </c>
      <c r="H415" s="38">
        <v>0.5</v>
      </c>
      <c r="I415" s="38">
        <v>8241</v>
      </c>
      <c r="J415" s="38">
        <v>11390</v>
      </c>
      <c r="L415" s="38">
        <v>1308</v>
      </c>
      <c r="M415" s="38">
        <v>10.57</v>
      </c>
      <c r="N415" s="38">
        <v>14.06</v>
      </c>
      <c r="O415" s="38">
        <v>3.4910000000000001</v>
      </c>
      <c r="Q415" s="38">
        <v>0.185</v>
      </c>
      <c r="R415" s="38">
        <v>1</v>
      </c>
      <c r="S415" s="38">
        <v>0</v>
      </c>
      <c r="T415" s="38">
        <v>0</v>
      </c>
      <c r="V415" s="38">
        <v>0</v>
      </c>
      <c r="Y415" s="38" t="s">
        <v>289</v>
      </c>
      <c r="Z415" s="42">
        <v>0.76201388888888888</v>
      </c>
    </row>
    <row r="416" spans="1:26">
      <c r="A416" s="38">
        <v>21</v>
      </c>
      <c r="B416" s="38">
        <v>10</v>
      </c>
      <c r="C416" s="38" t="s">
        <v>294</v>
      </c>
      <c r="D416" s="38" t="s">
        <v>25</v>
      </c>
      <c r="E416" s="38" t="s">
        <v>36</v>
      </c>
      <c r="G416" s="38">
        <v>0.5</v>
      </c>
      <c r="H416" s="38">
        <v>0.5</v>
      </c>
      <c r="I416" s="38">
        <v>8170</v>
      </c>
      <c r="J416" s="38">
        <v>11357</v>
      </c>
      <c r="L416" s="38">
        <v>1273</v>
      </c>
      <c r="M416" s="38">
        <v>10.476000000000001</v>
      </c>
      <c r="N416" s="38">
        <v>14.021000000000001</v>
      </c>
      <c r="O416" s="38">
        <v>3.5449999999999999</v>
      </c>
      <c r="Q416" s="38">
        <v>0.18099999999999999</v>
      </c>
      <c r="R416" s="38">
        <v>1</v>
      </c>
      <c r="S416" s="38">
        <v>0</v>
      </c>
      <c r="T416" s="38">
        <v>0</v>
      </c>
      <c r="V416" s="38">
        <v>0</v>
      </c>
      <c r="Y416" s="38" t="s">
        <v>289</v>
      </c>
      <c r="Z416" s="42">
        <v>0.76887731481481481</v>
      </c>
    </row>
    <row r="417" spans="1:26">
      <c r="A417" s="38">
        <v>22</v>
      </c>
      <c r="B417" s="38">
        <v>11</v>
      </c>
      <c r="C417" s="38" t="s">
        <v>295</v>
      </c>
      <c r="D417" s="38" t="s">
        <v>25</v>
      </c>
      <c r="E417" s="38" t="s">
        <v>36</v>
      </c>
      <c r="G417" s="38">
        <v>0.5</v>
      </c>
      <c r="H417" s="38">
        <v>0.5</v>
      </c>
      <c r="I417" s="38">
        <v>5080</v>
      </c>
      <c r="J417" s="38">
        <v>7825</v>
      </c>
      <c r="L417" s="38">
        <v>2478</v>
      </c>
      <c r="M417" s="38">
        <v>6.4429999999999996</v>
      </c>
      <c r="N417" s="38">
        <v>9.7249999999999996</v>
      </c>
      <c r="O417" s="38">
        <v>3.282</v>
      </c>
      <c r="Q417" s="38">
        <v>0.34</v>
      </c>
      <c r="R417" s="38">
        <v>1</v>
      </c>
      <c r="S417" s="38">
        <v>0</v>
      </c>
      <c r="T417" s="38">
        <v>0</v>
      </c>
      <c r="V417" s="38">
        <v>0</v>
      </c>
      <c r="Y417" s="38" t="s">
        <v>289</v>
      </c>
      <c r="Z417" s="42">
        <v>0.78049768518518514</v>
      </c>
    </row>
    <row r="418" spans="1:26">
      <c r="A418" s="38">
        <v>23</v>
      </c>
      <c r="B418" s="38">
        <v>11</v>
      </c>
      <c r="C418" s="38" t="s">
        <v>295</v>
      </c>
      <c r="D418" s="38" t="s">
        <v>25</v>
      </c>
      <c r="E418" s="38" t="s">
        <v>36</v>
      </c>
      <c r="G418" s="38">
        <v>0.5</v>
      </c>
      <c r="H418" s="38">
        <v>0.5</v>
      </c>
      <c r="I418" s="38">
        <v>5087</v>
      </c>
      <c r="J418" s="38">
        <v>7845</v>
      </c>
      <c r="L418" s="38">
        <v>2450</v>
      </c>
      <c r="M418" s="38">
        <v>6.452</v>
      </c>
      <c r="N418" s="38">
        <v>9.75</v>
      </c>
      <c r="O418" s="38">
        <v>3.298</v>
      </c>
      <c r="Q418" s="38">
        <v>0.33600000000000002</v>
      </c>
      <c r="R418" s="38">
        <v>1</v>
      </c>
      <c r="S418" s="38">
        <v>0</v>
      </c>
      <c r="T418" s="38">
        <v>0</v>
      </c>
      <c r="V418" s="38">
        <v>0</v>
      </c>
      <c r="Y418" s="38" t="s">
        <v>289</v>
      </c>
      <c r="Z418" s="42">
        <v>0.78703703703703709</v>
      </c>
    </row>
    <row r="419" spans="1:26">
      <c r="A419" s="38">
        <v>24</v>
      </c>
      <c r="B419" s="38">
        <v>12</v>
      </c>
      <c r="C419" s="38" t="s">
        <v>296</v>
      </c>
      <c r="D419" s="38" t="s">
        <v>25</v>
      </c>
      <c r="E419" s="38" t="s">
        <v>36</v>
      </c>
      <c r="G419" s="38">
        <v>0.5</v>
      </c>
      <c r="H419" s="38">
        <v>0.5</v>
      </c>
      <c r="I419" s="38">
        <v>3135</v>
      </c>
      <c r="J419" s="38">
        <v>7448</v>
      </c>
      <c r="L419" s="38">
        <v>2384</v>
      </c>
      <c r="M419" s="38">
        <v>3.9089999999999998</v>
      </c>
      <c r="N419" s="38">
        <v>9.2590000000000003</v>
      </c>
      <c r="O419" s="38">
        <v>5.35</v>
      </c>
      <c r="Q419" s="38">
        <v>0.32800000000000001</v>
      </c>
      <c r="R419" s="38">
        <v>1</v>
      </c>
      <c r="S419" s="38">
        <v>0</v>
      </c>
      <c r="T419" s="38">
        <v>0</v>
      </c>
      <c r="V419" s="38">
        <v>0</v>
      </c>
      <c r="Y419" s="38" t="s">
        <v>289</v>
      </c>
      <c r="Z419" s="42">
        <v>0.79858796296296297</v>
      </c>
    </row>
    <row r="420" spans="1:26">
      <c r="A420" s="38">
        <v>25</v>
      </c>
      <c r="B420" s="38">
        <v>12</v>
      </c>
      <c r="C420" s="38" t="s">
        <v>296</v>
      </c>
      <c r="D420" s="38" t="s">
        <v>25</v>
      </c>
      <c r="E420" s="38" t="s">
        <v>36</v>
      </c>
      <c r="G420" s="38">
        <v>0.5</v>
      </c>
      <c r="H420" s="38">
        <v>0.5</v>
      </c>
      <c r="I420" s="38">
        <v>3132</v>
      </c>
      <c r="J420" s="38">
        <v>7402</v>
      </c>
      <c r="L420" s="38">
        <v>2343</v>
      </c>
      <c r="M420" s="38">
        <v>3.9049999999999998</v>
      </c>
      <c r="N420" s="38">
        <v>9.202</v>
      </c>
      <c r="O420" s="38">
        <v>5.298</v>
      </c>
      <c r="Q420" s="38">
        <v>0.32200000000000001</v>
      </c>
      <c r="R420" s="38">
        <v>1</v>
      </c>
      <c r="S420" s="38">
        <v>0</v>
      </c>
      <c r="T420" s="38">
        <v>0</v>
      </c>
      <c r="V420" s="38">
        <v>0</v>
      </c>
      <c r="Y420" s="38" t="s">
        <v>289</v>
      </c>
      <c r="Z420" s="42">
        <v>0.80509259259259258</v>
      </c>
    </row>
    <row r="421" spans="1:26">
      <c r="A421" s="38">
        <v>26</v>
      </c>
      <c r="B421" s="38">
        <v>13</v>
      </c>
      <c r="C421" s="38" t="s">
        <v>297</v>
      </c>
      <c r="D421" s="38" t="s">
        <v>25</v>
      </c>
      <c r="E421" s="38" t="s">
        <v>36</v>
      </c>
      <c r="G421" s="38">
        <v>0.5</v>
      </c>
      <c r="H421" s="38">
        <v>0.5</v>
      </c>
      <c r="I421" s="38">
        <v>2679</v>
      </c>
      <c r="J421" s="38">
        <v>7217</v>
      </c>
      <c r="L421" s="38">
        <v>2525</v>
      </c>
      <c r="M421" s="38">
        <v>3.3149999999999999</v>
      </c>
      <c r="N421" s="38">
        <v>8.9730000000000008</v>
      </c>
      <c r="O421" s="38">
        <v>5.6580000000000004</v>
      </c>
      <c r="Q421" s="38">
        <v>0.34599999999999997</v>
      </c>
      <c r="R421" s="38">
        <v>1</v>
      </c>
      <c r="S421" s="38">
        <v>0</v>
      </c>
      <c r="T421" s="38">
        <v>0</v>
      </c>
      <c r="V421" s="38">
        <v>0</v>
      </c>
      <c r="Y421" s="38" t="s">
        <v>289</v>
      </c>
      <c r="Z421" s="42">
        <v>0.81663194444444442</v>
      </c>
    </row>
    <row r="422" spans="1:26">
      <c r="A422" s="38">
        <v>27</v>
      </c>
      <c r="B422" s="38">
        <v>13</v>
      </c>
      <c r="C422" s="38" t="s">
        <v>297</v>
      </c>
      <c r="D422" s="38" t="s">
        <v>25</v>
      </c>
      <c r="E422" s="38" t="s">
        <v>36</v>
      </c>
      <c r="G422" s="38">
        <v>0.5</v>
      </c>
      <c r="H422" s="38">
        <v>0.5</v>
      </c>
      <c r="I422" s="38">
        <v>2704</v>
      </c>
      <c r="J422" s="38">
        <v>7163</v>
      </c>
      <c r="L422" s="38">
        <v>2415</v>
      </c>
      <c r="M422" s="38">
        <v>3.3479999999999999</v>
      </c>
      <c r="N422" s="38">
        <v>8.9049999999999994</v>
      </c>
      <c r="O422" s="38">
        <v>5.5570000000000004</v>
      </c>
      <c r="Q422" s="38">
        <v>0.33200000000000002</v>
      </c>
      <c r="R422" s="38">
        <v>1</v>
      </c>
      <c r="S422" s="38">
        <v>0</v>
      </c>
      <c r="T422" s="38">
        <v>0</v>
      </c>
      <c r="V422" s="38">
        <v>0</v>
      </c>
      <c r="Y422" s="38" t="s">
        <v>289</v>
      </c>
      <c r="Z422" s="42">
        <v>0.82317129629629626</v>
      </c>
    </row>
    <row r="423" spans="1:26">
      <c r="A423" s="38">
        <v>28</v>
      </c>
      <c r="B423" s="38">
        <v>14</v>
      </c>
      <c r="C423" s="38" t="s">
        <v>298</v>
      </c>
      <c r="D423" s="38" t="s">
        <v>25</v>
      </c>
      <c r="E423" s="38" t="s">
        <v>36</v>
      </c>
      <c r="G423" s="38">
        <v>0.5</v>
      </c>
      <c r="H423" s="38">
        <v>0.5</v>
      </c>
      <c r="I423" s="38">
        <v>3289</v>
      </c>
      <c r="J423" s="38">
        <v>5572</v>
      </c>
      <c r="L423" s="38">
        <v>1918</v>
      </c>
      <c r="M423" s="38">
        <v>4.1100000000000003</v>
      </c>
      <c r="N423" s="38">
        <v>6.9160000000000004</v>
      </c>
      <c r="O423" s="38">
        <v>2.806</v>
      </c>
      <c r="Q423" s="38">
        <v>0.26600000000000001</v>
      </c>
      <c r="R423" s="38">
        <v>1</v>
      </c>
      <c r="S423" s="38">
        <v>0</v>
      </c>
      <c r="T423" s="38">
        <v>0</v>
      </c>
      <c r="V423" s="38">
        <v>0</v>
      </c>
      <c r="Y423" s="38" t="s">
        <v>289</v>
      </c>
      <c r="Z423" s="42">
        <v>0.83454861111111101</v>
      </c>
    </row>
    <row r="424" spans="1:26">
      <c r="A424" s="38">
        <v>29</v>
      </c>
      <c r="B424" s="38">
        <v>14</v>
      </c>
      <c r="C424" s="38" t="s">
        <v>298</v>
      </c>
      <c r="D424" s="38" t="s">
        <v>25</v>
      </c>
      <c r="E424" s="38" t="s">
        <v>36</v>
      </c>
      <c r="G424" s="38">
        <v>0.5</v>
      </c>
      <c r="H424" s="38">
        <v>0.5</v>
      </c>
      <c r="I424" s="38">
        <v>3376</v>
      </c>
      <c r="J424" s="38">
        <v>5513</v>
      </c>
      <c r="L424" s="38">
        <v>1855</v>
      </c>
      <c r="M424" s="38">
        <v>4.2229999999999999</v>
      </c>
      <c r="N424" s="38">
        <v>6.8410000000000002</v>
      </c>
      <c r="O424" s="38">
        <v>2.6179999999999999</v>
      </c>
      <c r="Q424" s="38">
        <v>0.25800000000000001</v>
      </c>
      <c r="R424" s="38">
        <v>1</v>
      </c>
      <c r="S424" s="38">
        <v>0</v>
      </c>
      <c r="T424" s="38">
        <v>0</v>
      </c>
      <c r="V424" s="38">
        <v>0</v>
      </c>
      <c r="Y424" s="38" t="s">
        <v>289</v>
      </c>
      <c r="Z424" s="42">
        <v>0.84097222222222223</v>
      </c>
    </row>
    <row r="425" spans="1:26">
      <c r="A425" s="38">
        <v>30</v>
      </c>
      <c r="B425" s="38">
        <v>15</v>
      </c>
      <c r="C425" s="38" t="s">
        <v>299</v>
      </c>
      <c r="D425" s="38" t="s">
        <v>25</v>
      </c>
      <c r="E425" s="38" t="s">
        <v>36</v>
      </c>
      <c r="G425" s="38">
        <v>0.5</v>
      </c>
      <c r="H425" s="38">
        <v>0.5</v>
      </c>
      <c r="I425" s="38">
        <v>2182</v>
      </c>
      <c r="J425" s="38">
        <v>8631</v>
      </c>
      <c r="L425" s="38">
        <v>3602</v>
      </c>
      <c r="M425" s="38">
        <v>2.669</v>
      </c>
      <c r="N425" s="38">
        <v>10.718</v>
      </c>
      <c r="O425" s="38">
        <v>8.0489999999999995</v>
      </c>
      <c r="Q425" s="38">
        <v>0.48799999999999999</v>
      </c>
      <c r="R425" s="38">
        <v>1</v>
      </c>
      <c r="S425" s="38">
        <v>0</v>
      </c>
      <c r="T425" s="38">
        <v>0</v>
      </c>
      <c r="V425" s="38">
        <v>0</v>
      </c>
      <c r="Y425" s="38" t="s">
        <v>289</v>
      </c>
      <c r="Z425" s="42">
        <v>0.85248842592592589</v>
      </c>
    </row>
    <row r="426" spans="1:26">
      <c r="A426" s="38">
        <v>31</v>
      </c>
      <c r="B426" s="38">
        <v>15</v>
      </c>
      <c r="C426" s="38" t="s">
        <v>299</v>
      </c>
      <c r="D426" s="38" t="s">
        <v>25</v>
      </c>
      <c r="E426" s="38" t="s">
        <v>36</v>
      </c>
      <c r="G426" s="38">
        <v>0.5</v>
      </c>
      <c r="H426" s="38">
        <v>0.5</v>
      </c>
      <c r="I426" s="38">
        <v>2252</v>
      </c>
      <c r="J426" s="38">
        <v>8651</v>
      </c>
      <c r="L426" s="38">
        <v>3660</v>
      </c>
      <c r="M426" s="38">
        <v>2.7589999999999999</v>
      </c>
      <c r="N426" s="38">
        <v>10.742000000000001</v>
      </c>
      <c r="O426" s="38">
        <v>7.9829999999999997</v>
      </c>
      <c r="Q426" s="38">
        <v>0.496</v>
      </c>
      <c r="R426" s="38">
        <v>1</v>
      </c>
      <c r="S426" s="38">
        <v>0</v>
      </c>
      <c r="T426" s="38">
        <v>0</v>
      </c>
      <c r="V426" s="38">
        <v>0</v>
      </c>
      <c r="Y426" s="38" t="s">
        <v>289</v>
      </c>
      <c r="Z426" s="42">
        <v>0.85905092592592591</v>
      </c>
    </row>
    <row r="427" spans="1:26">
      <c r="A427" s="38">
        <v>32</v>
      </c>
      <c r="B427" s="38">
        <v>16</v>
      </c>
      <c r="C427" s="38" t="s">
        <v>300</v>
      </c>
      <c r="D427" s="38" t="s">
        <v>25</v>
      </c>
      <c r="E427" s="38" t="s">
        <v>36</v>
      </c>
      <c r="G427" s="38">
        <v>0.5</v>
      </c>
      <c r="H427" s="38">
        <v>0.5</v>
      </c>
      <c r="I427" s="38">
        <v>2402</v>
      </c>
      <c r="J427" s="38">
        <v>8475</v>
      </c>
      <c r="L427" s="38">
        <v>3240</v>
      </c>
      <c r="M427" s="38">
        <v>2.9550000000000001</v>
      </c>
      <c r="N427" s="38">
        <v>10.526</v>
      </c>
      <c r="O427" s="38">
        <v>7.5709999999999997</v>
      </c>
      <c r="Q427" s="38">
        <v>0.44</v>
      </c>
      <c r="R427" s="38">
        <v>1</v>
      </c>
      <c r="S427" s="38">
        <v>0</v>
      </c>
      <c r="T427" s="38">
        <v>0</v>
      </c>
      <c r="V427" s="38">
        <v>0</v>
      </c>
      <c r="Y427" s="38" t="s">
        <v>289</v>
      </c>
      <c r="Z427" s="42">
        <v>0.87042824074074077</v>
      </c>
    </row>
    <row r="428" spans="1:26">
      <c r="A428" s="38">
        <v>33</v>
      </c>
      <c r="B428" s="38">
        <v>16</v>
      </c>
      <c r="C428" s="38" t="s">
        <v>300</v>
      </c>
      <c r="D428" s="38" t="s">
        <v>25</v>
      </c>
      <c r="E428" s="38" t="s">
        <v>36</v>
      </c>
      <c r="G428" s="38">
        <v>0.5</v>
      </c>
      <c r="H428" s="38">
        <v>0.5</v>
      </c>
      <c r="I428" s="38">
        <v>2448</v>
      </c>
      <c r="J428" s="38">
        <v>8444</v>
      </c>
      <c r="L428" s="38">
        <v>3233</v>
      </c>
      <c r="M428" s="38">
        <v>3.0150000000000001</v>
      </c>
      <c r="N428" s="38">
        <v>10.487</v>
      </c>
      <c r="O428" s="38">
        <v>7.4720000000000004</v>
      </c>
      <c r="Q428" s="38">
        <v>0.44</v>
      </c>
      <c r="R428" s="38">
        <v>1</v>
      </c>
      <c r="S428" s="38">
        <v>0</v>
      </c>
      <c r="T428" s="38">
        <v>0</v>
      </c>
      <c r="V428" s="38">
        <v>0</v>
      </c>
      <c r="Y428" s="38" t="s">
        <v>289</v>
      </c>
      <c r="Z428" s="42">
        <v>0.87714120370370363</v>
      </c>
    </row>
    <row r="429" spans="1:26">
      <c r="A429" s="38">
        <v>45</v>
      </c>
      <c r="B429" s="38">
        <v>19</v>
      </c>
      <c r="C429" s="38" t="s">
        <v>301</v>
      </c>
      <c r="D429" s="38" t="s">
        <v>25</v>
      </c>
      <c r="E429" s="38" t="s">
        <v>36</v>
      </c>
      <c r="G429" s="38">
        <v>0.5</v>
      </c>
      <c r="H429" s="38">
        <v>0.5</v>
      </c>
      <c r="I429" s="38">
        <v>3079</v>
      </c>
      <c r="J429" s="38">
        <v>7584</v>
      </c>
      <c r="L429" s="38">
        <v>2492</v>
      </c>
      <c r="M429" s="38">
        <v>3.835</v>
      </c>
      <c r="N429" s="38">
        <v>9.4280000000000008</v>
      </c>
      <c r="O429" s="38">
        <v>5.5919999999999996</v>
      </c>
      <c r="Q429" s="38">
        <v>0.34200000000000003</v>
      </c>
      <c r="R429" s="38">
        <v>1</v>
      </c>
      <c r="S429" s="38">
        <v>0</v>
      </c>
      <c r="T429" s="38">
        <v>0</v>
      </c>
      <c r="V429" s="38">
        <v>0</v>
      </c>
      <c r="Y429" s="38" t="s">
        <v>289</v>
      </c>
      <c r="Z429" s="42">
        <v>0.98356481481481473</v>
      </c>
    </row>
    <row r="430" spans="1:26">
      <c r="A430" s="38">
        <v>46</v>
      </c>
      <c r="B430" s="38">
        <v>19</v>
      </c>
      <c r="C430" s="38" t="s">
        <v>301</v>
      </c>
      <c r="D430" s="38" t="s">
        <v>25</v>
      </c>
      <c r="E430" s="38" t="s">
        <v>36</v>
      </c>
      <c r="G430" s="38">
        <v>0.5</v>
      </c>
      <c r="H430" s="38">
        <v>0.5</v>
      </c>
      <c r="I430" s="38">
        <v>3100</v>
      </c>
      <c r="J430" s="38">
        <v>7557</v>
      </c>
      <c r="L430" s="38">
        <v>2446</v>
      </c>
      <c r="M430" s="38">
        <v>3.863</v>
      </c>
      <c r="N430" s="38">
        <v>9.3940000000000001</v>
      </c>
      <c r="O430" s="38">
        <v>5.5309999999999997</v>
      </c>
      <c r="Q430" s="38">
        <v>0.33600000000000002</v>
      </c>
      <c r="R430" s="38">
        <v>1</v>
      </c>
      <c r="S430" s="38">
        <v>0</v>
      </c>
      <c r="T430" s="38">
        <v>0</v>
      </c>
      <c r="V430" s="38">
        <v>0</v>
      </c>
      <c r="Y430" s="38" t="s">
        <v>289</v>
      </c>
      <c r="Z430" s="42">
        <v>0.9900810185185186</v>
      </c>
    </row>
    <row r="431" spans="1:26">
      <c r="A431" s="38">
        <v>10</v>
      </c>
      <c r="B431" s="38">
        <v>5</v>
      </c>
      <c r="C431" s="38" t="s">
        <v>302</v>
      </c>
      <c r="D431" s="38" t="s">
        <v>25</v>
      </c>
      <c r="E431" s="38" t="s">
        <v>36</v>
      </c>
      <c r="G431" s="38">
        <v>0.5</v>
      </c>
      <c r="H431" s="38">
        <v>0.5</v>
      </c>
      <c r="I431" s="38">
        <v>4514</v>
      </c>
      <c r="J431" s="38">
        <v>7511</v>
      </c>
      <c r="L431" s="38">
        <v>1743</v>
      </c>
      <c r="M431" s="38">
        <v>5.7050000000000001</v>
      </c>
      <c r="N431" s="38">
        <v>9.3379999999999992</v>
      </c>
      <c r="O431" s="38">
        <v>3.6320000000000001</v>
      </c>
      <c r="Q431" s="38">
        <v>0.24299999999999999</v>
      </c>
      <c r="R431" s="38">
        <v>1</v>
      </c>
      <c r="S431" s="38">
        <v>0</v>
      </c>
      <c r="T431" s="38">
        <v>0</v>
      </c>
      <c r="V431" s="38">
        <v>0</v>
      </c>
      <c r="Y431" s="38" t="s">
        <v>303</v>
      </c>
      <c r="Z431" s="42">
        <v>0.7556018518518518</v>
      </c>
    </row>
    <row r="432" spans="1:26">
      <c r="A432" s="38">
        <v>11</v>
      </c>
      <c r="B432" s="38">
        <v>5</v>
      </c>
      <c r="C432" s="38" t="s">
        <v>302</v>
      </c>
      <c r="D432" s="38" t="s">
        <v>25</v>
      </c>
      <c r="E432" s="38" t="s">
        <v>36</v>
      </c>
      <c r="G432" s="38">
        <v>0.5</v>
      </c>
      <c r="H432" s="38">
        <v>0.5</v>
      </c>
      <c r="I432" s="38">
        <v>4433</v>
      </c>
      <c r="J432" s="38">
        <v>7512</v>
      </c>
      <c r="L432" s="38">
        <v>1741</v>
      </c>
      <c r="M432" s="38">
        <v>5.6</v>
      </c>
      <c r="N432" s="38">
        <v>9.3379999999999992</v>
      </c>
      <c r="O432" s="38">
        <v>3.738</v>
      </c>
      <c r="Q432" s="38">
        <v>0.24299999999999999</v>
      </c>
      <c r="R432" s="38">
        <v>1</v>
      </c>
      <c r="S432" s="38">
        <v>0</v>
      </c>
      <c r="T432" s="38">
        <v>0</v>
      </c>
      <c r="V432" s="38">
        <v>0</v>
      </c>
      <c r="Y432" s="38" t="s">
        <v>303</v>
      </c>
      <c r="Z432" s="42">
        <v>0.76214120370370375</v>
      </c>
    </row>
    <row r="433" spans="1:26">
      <c r="A433" s="38">
        <v>12</v>
      </c>
      <c r="B433" s="38">
        <v>6</v>
      </c>
      <c r="C433" s="38" t="s">
        <v>304</v>
      </c>
      <c r="D433" s="38" t="s">
        <v>25</v>
      </c>
      <c r="E433" s="38" t="s">
        <v>36</v>
      </c>
      <c r="G433" s="38">
        <v>0.5</v>
      </c>
      <c r="H433" s="38">
        <v>0.5</v>
      </c>
      <c r="I433" s="38">
        <v>3557</v>
      </c>
      <c r="J433" s="38">
        <v>5167</v>
      </c>
      <c r="L433" s="38">
        <v>1714</v>
      </c>
      <c r="M433" s="38">
        <v>4.4580000000000002</v>
      </c>
      <c r="N433" s="38">
        <v>6.4039999999999999</v>
      </c>
      <c r="O433" s="38">
        <v>1.946</v>
      </c>
      <c r="Q433" s="38">
        <v>0.23899999999999999</v>
      </c>
      <c r="R433" s="38">
        <v>1</v>
      </c>
      <c r="S433" s="38">
        <v>0</v>
      </c>
      <c r="T433" s="38">
        <v>0</v>
      </c>
      <c r="V433" s="38">
        <v>0</v>
      </c>
      <c r="Y433" s="38" t="s">
        <v>303</v>
      </c>
      <c r="Z433" s="42">
        <v>0.77332175925925928</v>
      </c>
    </row>
    <row r="434" spans="1:26">
      <c r="A434" s="38">
        <v>13</v>
      </c>
      <c r="B434" s="38">
        <v>6</v>
      </c>
      <c r="C434" s="38" t="s">
        <v>304</v>
      </c>
      <c r="D434" s="38" t="s">
        <v>25</v>
      </c>
      <c r="E434" s="38" t="s">
        <v>36</v>
      </c>
      <c r="G434" s="38">
        <v>0.5</v>
      </c>
      <c r="H434" s="38">
        <v>0.5</v>
      </c>
      <c r="I434" s="38">
        <v>3546</v>
      </c>
      <c r="J434" s="38">
        <v>5205</v>
      </c>
      <c r="L434" s="38">
        <v>1776</v>
      </c>
      <c r="M434" s="38">
        <v>4.444</v>
      </c>
      <c r="N434" s="38">
        <v>6.452</v>
      </c>
      <c r="O434" s="38">
        <v>2.008</v>
      </c>
      <c r="Q434" s="38">
        <v>0.247</v>
      </c>
      <c r="R434" s="38">
        <v>1</v>
      </c>
      <c r="S434" s="38">
        <v>0</v>
      </c>
      <c r="T434" s="38">
        <v>0</v>
      </c>
      <c r="V434" s="38">
        <v>0</v>
      </c>
      <c r="Y434" s="38" t="s">
        <v>303</v>
      </c>
      <c r="Z434" s="42">
        <v>0.77972222222222232</v>
      </c>
    </row>
    <row r="435" spans="1:26">
      <c r="A435" s="38">
        <v>14</v>
      </c>
      <c r="B435" s="38">
        <v>7</v>
      </c>
      <c r="C435" s="38" t="s">
        <v>305</v>
      </c>
      <c r="D435" s="38" t="s">
        <v>25</v>
      </c>
      <c r="E435" s="38" t="s">
        <v>36</v>
      </c>
      <c r="G435" s="38">
        <v>0.5</v>
      </c>
      <c r="H435" s="38">
        <v>0.5</v>
      </c>
      <c r="I435" s="38">
        <v>2257</v>
      </c>
      <c r="J435" s="38">
        <v>9053</v>
      </c>
      <c r="L435" s="38">
        <v>3264</v>
      </c>
      <c r="M435" s="38">
        <v>2.766</v>
      </c>
      <c r="N435" s="38">
        <v>11.234</v>
      </c>
      <c r="O435" s="38">
        <v>8.4689999999999994</v>
      </c>
      <c r="Q435" s="38">
        <v>0.44400000000000001</v>
      </c>
      <c r="R435" s="38">
        <v>1</v>
      </c>
      <c r="S435" s="38">
        <v>0</v>
      </c>
      <c r="T435" s="38">
        <v>0</v>
      </c>
      <c r="V435" s="38">
        <v>0</v>
      </c>
      <c r="Y435" s="38" t="s">
        <v>303</v>
      </c>
      <c r="Z435" s="42">
        <v>0.79118055555555555</v>
      </c>
    </row>
    <row r="436" spans="1:26">
      <c r="A436" s="38">
        <v>15</v>
      </c>
      <c r="B436" s="38">
        <v>7</v>
      </c>
      <c r="C436" s="38" t="s">
        <v>305</v>
      </c>
      <c r="D436" s="38" t="s">
        <v>25</v>
      </c>
      <c r="E436" s="38" t="s">
        <v>36</v>
      </c>
      <c r="G436" s="38">
        <v>0.5</v>
      </c>
      <c r="H436" s="38">
        <v>0.5</v>
      </c>
      <c r="I436" s="38">
        <v>2358</v>
      </c>
      <c r="J436" s="38">
        <v>9013</v>
      </c>
      <c r="L436" s="38">
        <v>3210</v>
      </c>
      <c r="M436" s="38">
        <v>2.8980000000000001</v>
      </c>
      <c r="N436" s="38">
        <v>11.185</v>
      </c>
      <c r="O436" s="38">
        <v>8.2870000000000008</v>
      </c>
      <c r="Q436" s="38">
        <v>0.437</v>
      </c>
      <c r="R436" s="38">
        <v>1</v>
      </c>
      <c r="S436" s="38">
        <v>0</v>
      </c>
      <c r="T436" s="38">
        <v>0</v>
      </c>
      <c r="V436" s="38">
        <v>0</v>
      </c>
      <c r="Y436" s="38" t="s">
        <v>303</v>
      </c>
      <c r="Z436" s="42">
        <v>0.79776620370370377</v>
      </c>
    </row>
    <row r="437" spans="1:26">
      <c r="A437" s="38">
        <v>16</v>
      </c>
      <c r="B437" s="38">
        <v>8</v>
      </c>
      <c r="C437" s="38" t="s">
        <v>306</v>
      </c>
      <c r="D437" s="38" t="s">
        <v>25</v>
      </c>
      <c r="E437" s="38" t="s">
        <v>36</v>
      </c>
      <c r="G437" s="38">
        <v>0.5</v>
      </c>
      <c r="H437" s="38">
        <v>0.5</v>
      </c>
      <c r="I437" s="38">
        <v>3169</v>
      </c>
      <c r="J437" s="38">
        <v>7454</v>
      </c>
      <c r="L437" s="38">
        <v>1848</v>
      </c>
      <c r="M437" s="38">
        <v>3.9540000000000002</v>
      </c>
      <c r="N437" s="38">
        <v>9.266</v>
      </c>
      <c r="O437" s="38">
        <v>5.3129999999999997</v>
      </c>
      <c r="Q437" s="38">
        <v>0.25700000000000001</v>
      </c>
      <c r="R437" s="38">
        <v>1</v>
      </c>
      <c r="S437" s="38">
        <v>0</v>
      </c>
      <c r="T437" s="38">
        <v>0</v>
      </c>
      <c r="V437" s="38">
        <v>0</v>
      </c>
      <c r="Y437" s="38" t="s">
        <v>303</v>
      </c>
      <c r="Z437" s="42">
        <v>0.8093055555555555</v>
      </c>
    </row>
    <row r="438" spans="1:26">
      <c r="A438" s="38">
        <v>17</v>
      </c>
      <c r="B438" s="38">
        <v>8</v>
      </c>
      <c r="C438" s="38" t="s">
        <v>306</v>
      </c>
      <c r="D438" s="38" t="s">
        <v>25</v>
      </c>
      <c r="E438" s="38" t="s">
        <v>36</v>
      </c>
      <c r="G438" s="38">
        <v>0.5</v>
      </c>
      <c r="H438" s="38">
        <v>0.5</v>
      </c>
      <c r="I438" s="38">
        <v>3269</v>
      </c>
      <c r="J438" s="38">
        <v>7442</v>
      </c>
      <c r="L438" s="38">
        <v>1886</v>
      </c>
      <c r="M438" s="38">
        <v>4.0830000000000002</v>
      </c>
      <c r="N438" s="38">
        <v>9.2509999999999994</v>
      </c>
      <c r="O438" s="38">
        <v>5.1680000000000001</v>
      </c>
      <c r="Q438" s="38">
        <v>0.26200000000000001</v>
      </c>
      <c r="R438" s="38">
        <v>1</v>
      </c>
      <c r="S438" s="38">
        <v>0</v>
      </c>
      <c r="T438" s="38">
        <v>0</v>
      </c>
      <c r="V438" s="38">
        <v>0</v>
      </c>
      <c r="Y438" s="38" t="s">
        <v>303</v>
      </c>
      <c r="Z438" s="42">
        <v>0.81586805555555564</v>
      </c>
    </row>
    <row r="439" spans="1:26">
      <c r="A439" s="38">
        <v>18</v>
      </c>
      <c r="B439" s="38">
        <v>9</v>
      </c>
      <c r="C439" s="38" t="s">
        <v>307</v>
      </c>
      <c r="D439" s="38" t="s">
        <v>25</v>
      </c>
      <c r="E439" s="38" t="s">
        <v>36</v>
      </c>
      <c r="G439" s="38">
        <v>0.5</v>
      </c>
      <c r="H439" s="38">
        <v>0.5</v>
      </c>
      <c r="I439" s="38">
        <v>5085</v>
      </c>
      <c r="J439" s="38">
        <v>7647</v>
      </c>
      <c r="L439" s="38">
        <v>2462</v>
      </c>
      <c r="M439" s="38">
        <v>6.45</v>
      </c>
      <c r="N439" s="38">
        <v>9.5060000000000002</v>
      </c>
      <c r="O439" s="38">
        <v>3.056</v>
      </c>
      <c r="Q439" s="38">
        <v>0.33800000000000002</v>
      </c>
      <c r="R439" s="38">
        <v>1</v>
      </c>
      <c r="S439" s="38">
        <v>0</v>
      </c>
      <c r="T439" s="38">
        <v>0</v>
      </c>
      <c r="V439" s="38">
        <v>0</v>
      </c>
      <c r="Y439" s="38" t="s">
        <v>303</v>
      </c>
      <c r="Z439" s="42">
        <v>0.82745370370370364</v>
      </c>
    </row>
    <row r="440" spans="1:26">
      <c r="A440" s="38">
        <v>19</v>
      </c>
      <c r="B440" s="38">
        <v>9</v>
      </c>
      <c r="C440" s="38" t="s">
        <v>307</v>
      </c>
      <c r="D440" s="38" t="s">
        <v>25</v>
      </c>
      <c r="E440" s="38" t="s">
        <v>36</v>
      </c>
      <c r="G440" s="38">
        <v>0.5</v>
      </c>
      <c r="H440" s="38">
        <v>0.5</v>
      </c>
      <c r="I440" s="38">
        <v>5227</v>
      </c>
      <c r="J440" s="38">
        <v>7621</v>
      </c>
      <c r="L440" s="38">
        <v>2620</v>
      </c>
      <c r="M440" s="38">
        <v>6.6349999999999998</v>
      </c>
      <c r="N440" s="38">
        <v>9.4730000000000008</v>
      </c>
      <c r="O440" s="38">
        <v>2.8380000000000001</v>
      </c>
      <c r="Q440" s="38">
        <v>0.35899999999999999</v>
      </c>
      <c r="R440" s="38">
        <v>1</v>
      </c>
      <c r="S440" s="38">
        <v>0</v>
      </c>
      <c r="T440" s="38">
        <v>0</v>
      </c>
      <c r="V440" s="38">
        <v>0</v>
      </c>
      <c r="Y440" s="38" t="s">
        <v>303</v>
      </c>
      <c r="Z440" s="42">
        <v>0.83399305555555558</v>
      </c>
    </row>
    <row r="441" spans="1:26">
      <c r="A441" s="38">
        <v>20</v>
      </c>
      <c r="B441" s="38">
        <v>10</v>
      </c>
      <c r="C441" s="38" t="s">
        <v>308</v>
      </c>
      <c r="D441" s="38" t="s">
        <v>25</v>
      </c>
      <c r="E441" s="38" t="s">
        <v>36</v>
      </c>
      <c r="G441" s="38">
        <v>0.5</v>
      </c>
      <c r="H441" s="38">
        <v>0.5</v>
      </c>
      <c r="I441" s="38">
        <v>3481</v>
      </c>
      <c r="J441" s="38">
        <v>4993</v>
      </c>
      <c r="L441" s="38">
        <v>1658</v>
      </c>
      <c r="M441" s="38">
        <v>4.359</v>
      </c>
      <c r="N441" s="38">
        <v>6.1840000000000002</v>
      </c>
      <c r="O441" s="38">
        <v>1.825</v>
      </c>
      <c r="Q441" s="38">
        <v>0.23200000000000001</v>
      </c>
      <c r="R441" s="38">
        <v>1</v>
      </c>
      <c r="S441" s="38">
        <v>0</v>
      </c>
      <c r="T441" s="38">
        <v>0</v>
      </c>
      <c r="V441" s="38">
        <v>0</v>
      </c>
      <c r="Y441" s="38" t="s">
        <v>303</v>
      </c>
      <c r="Z441" s="42">
        <v>0.84525462962962961</v>
      </c>
    </row>
    <row r="442" spans="1:26">
      <c r="A442" s="38">
        <v>21</v>
      </c>
      <c r="B442" s="38">
        <v>10</v>
      </c>
      <c r="C442" s="38" t="s">
        <v>308</v>
      </c>
      <c r="D442" s="38" t="s">
        <v>25</v>
      </c>
      <c r="E442" s="38" t="s">
        <v>36</v>
      </c>
      <c r="G442" s="38">
        <v>0.5</v>
      </c>
      <c r="H442" s="38">
        <v>0.5</v>
      </c>
      <c r="I442" s="38">
        <v>3476</v>
      </c>
      <c r="J442" s="38">
        <v>4996</v>
      </c>
      <c r="L442" s="38">
        <v>1641</v>
      </c>
      <c r="M442" s="38">
        <v>4.3529999999999998</v>
      </c>
      <c r="N442" s="38">
        <v>6.1879999999999997</v>
      </c>
      <c r="O442" s="38">
        <v>1.8360000000000001</v>
      </c>
      <c r="Q442" s="38">
        <v>0.22900000000000001</v>
      </c>
      <c r="R442" s="38">
        <v>1</v>
      </c>
      <c r="S442" s="38">
        <v>0</v>
      </c>
      <c r="T442" s="38">
        <v>0</v>
      </c>
      <c r="V442" s="38">
        <v>0</v>
      </c>
      <c r="Y442" s="38" t="s">
        <v>303</v>
      </c>
      <c r="Z442" s="42">
        <v>0.85165509259259264</v>
      </c>
    </row>
    <row r="443" spans="1:26">
      <c r="A443" s="38">
        <v>22</v>
      </c>
      <c r="B443" s="38">
        <v>11</v>
      </c>
      <c r="C443" s="38" t="s">
        <v>309</v>
      </c>
      <c r="D443" s="38" t="s">
        <v>25</v>
      </c>
      <c r="E443" s="38" t="s">
        <v>36</v>
      </c>
      <c r="G443" s="38">
        <v>0.5</v>
      </c>
      <c r="H443" s="38">
        <v>0.5</v>
      </c>
      <c r="I443" s="38">
        <v>3351</v>
      </c>
      <c r="J443" s="38">
        <v>7479</v>
      </c>
      <c r="L443" s="38">
        <v>2122</v>
      </c>
      <c r="M443" s="38">
        <v>4.1900000000000004</v>
      </c>
      <c r="N443" s="38">
        <v>9.2970000000000006</v>
      </c>
      <c r="O443" s="38">
        <v>5.1070000000000002</v>
      </c>
      <c r="Q443" s="38">
        <v>0.29299999999999998</v>
      </c>
      <c r="R443" s="38">
        <v>1</v>
      </c>
      <c r="S443" s="38">
        <v>0</v>
      </c>
      <c r="T443" s="38">
        <v>0</v>
      </c>
      <c r="V443" s="38">
        <v>0</v>
      </c>
      <c r="Y443" s="38" t="s">
        <v>303</v>
      </c>
      <c r="Z443" s="42">
        <v>0.86307870370370365</v>
      </c>
    </row>
    <row r="444" spans="1:26">
      <c r="A444" s="38">
        <v>23</v>
      </c>
      <c r="B444" s="38">
        <v>11</v>
      </c>
      <c r="C444" s="38" t="s">
        <v>309</v>
      </c>
      <c r="D444" s="38" t="s">
        <v>25</v>
      </c>
      <c r="E444" s="38" t="s">
        <v>36</v>
      </c>
      <c r="G444" s="38">
        <v>0.5</v>
      </c>
      <c r="H444" s="38">
        <v>0.5</v>
      </c>
      <c r="I444" s="38">
        <v>3317</v>
      </c>
      <c r="J444" s="38">
        <v>7533</v>
      </c>
      <c r="L444" s="38">
        <v>2188</v>
      </c>
      <c r="M444" s="38">
        <v>4.1449999999999996</v>
      </c>
      <c r="N444" s="38">
        <v>9.3640000000000008</v>
      </c>
      <c r="O444" s="38">
        <v>5.2190000000000003</v>
      </c>
      <c r="Q444" s="38">
        <v>0.30199999999999999</v>
      </c>
      <c r="R444" s="38">
        <v>1</v>
      </c>
      <c r="S444" s="38">
        <v>0</v>
      </c>
      <c r="T444" s="38">
        <v>0</v>
      </c>
      <c r="V444" s="38">
        <v>0</v>
      </c>
      <c r="Y444" s="38" t="s">
        <v>303</v>
      </c>
      <c r="Z444" s="42">
        <v>0.86964120370370368</v>
      </c>
    </row>
    <row r="445" spans="1:26">
      <c r="A445" s="38">
        <v>24</v>
      </c>
      <c r="B445" s="38">
        <v>12</v>
      </c>
      <c r="C445" s="38" t="s">
        <v>310</v>
      </c>
      <c r="D445" s="38" t="s">
        <v>25</v>
      </c>
      <c r="E445" s="38" t="s">
        <v>36</v>
      </c>
      <c r="G445" s="38">
        <v>0.5</v>
      </c>
      <c r="H445" s="38">
        <v>0.5</v>
      </c>
      <c r="I445" s="38">
        <v>9343</v>
      </c>
      <c r="J445" s="38">
        <v>12085</v>
      </c>
      <c r="L445" s="38">
        <v>1950</v>
      </c>
      <c r="M445" s="38">
        <v>12.01</v>
      </c>
      <c r="N445" s="38">
        <v>14.89</v>
      </c>
      <c r="O445" s="38">
        <v>2.88</v>
      </c>
      <c r="Q445" s="38">
        <v>0.27</v>
      </c>
      <c r="R445" s="38">
        <v>1</v>
      </c>
      <c r="S445" s="38">
        <v>0</v>
      </c>
      <c r="T445" s="38">
        <v>0</v>
      </c>
      <c r="V445" s="38">
        <v>0</v>
      </c>
      <c r="Y445" s="38" t="s">
        <v>303</v>
      </c>
      <c r="Z445" s="42">
        <v>0.88179398148148147</v>
      </c>
    </row>
    <row r="446" spans="1:26">
      <c r="A446" s="38">
        <v>25</v>
      </c>
      <c r="B446" s="38">
        <v>12</v>
      </c>
      <c r="C446" s="38" t="s">
        <v>310</v>
      </c>
      <c r="D446" s="38" t="s">
        <v>25</v>
      </c>
      <c r="E446" s="38" t="s">
        <v>36</v>
      </c>
      <c r="G446" s="38">
        <v>0.5</v>
      </c>
      <c r="H446" s="38">
        <v>0.5</v>
      </c>
      <c r="I446" s="38">
        <v>9321</v>
      </c>
      <c r="J446" s="38">
        <v>12052</v>
      </c>
      <c r="L446" s="38">
        <v>1984</v>
      </c>
      <c r="M446" s="38">
        <v>11.981</v>
      </c>
      <c r="N446" s="38">
        <v>14.85</v>
      </c>
      <c r="O446" s="38">
        <v>2.8690000000000002</v>
      </c>
      <c r="Q446" s="38">
        <v>0.27500000000000002</v>
      </c>
      <c r="R446" s="38">
        <v>1</v>
      </c>
      <c r="S446" s="38">
        <v>0</v>
      </c>
      <c r="T446" s="38">
        <v>0</v>
      </c>
      <c r="V446" s="38">
        <v>0</v>
      </c>
      <c r="Y446" s="38" t="s">
        <v>303</v>
      </c>
      <c r="Z446" s="42">
        <v>0.88876157407407408</v>
      </c>
    </row>
    <row r="447" spans="1:26">
      <c r="A447" s="38">
        <v>26</v>
      </c>
      <c r="B447" s="38">
        <v>13</v>
      </c>
      <c r="C447" s="38" t="s">
        <v>311</v>
      </c>
      <c r="D447" s="38" t="s">
        <v>25</v>
      </c>
      <c r="E447" s="38" t="s">
        <v>36</v>
      </c>
      <c r="G447" s="38">
        <v>0.5</v>
      </c>
      <c r="H447" s="38">
        <v>0.5</v>
      </c>
      <c r="I447" s="38">
        <v>3350</v>
      </c>
      <c r="J447" s="38">
        <v>7735</v>
      </c>
      <c r="L447" s="38">
        <v>2300</v>
      </c>
      <c r="M447" s="38">
        <v>4.1890000000000001</v>
      </c>
      <c r="N447" s="38">
        <v>9.6140000000000008</v>
      </c>
      <c r="O447" s="38">
        <v>5.4249999999999998</v>
      </c>
      <c r="Q447" s="38">
        <v>0.317</v>
      </c>
      <c r="R447" s="38">
        <v>1</v>
      </c>
      <c r="S447" s="38">
        <v>0</v>
      </c>
      <c r="T447" s="38">
        <v>0</v>
      </c>
      <c r="V447" s="38">
        <v>0</v>
      </c>
      <c r="Y447" s="38" t="s">
        <v>303</v>
      </c>
      <c r="Z447" s="42">
        <v>0.90035879629629623</v>
      </c>
    </row>
    <row r="448" spans="1:26">
      <c r="A448" s="38">
        <v>27</v>
      </c>
      <c r="B448" s="38">
        <v>13</v>
      </c>
      <c r="C448" s="38" t="s">
        <v>311</v>
      </c>
      <c r="D448" s="38" t="s">
        <v>25</v>
      </c>
      <c r="E448" s="38" t="s">
        <v>36</v>
      </c>
      <c r="G448" s="38">
        <v>0.5</v>
      </c>
      <c r="H448" s="38">
        <v>0.5</v>
      </c>
      <c r="I448" s="38">
        <v>3391</v>
      </c>
      <c r="J448" s="38">
        <v>7767</v>
      </c>
      <c r="L448" s="38">
        <v>2362</v>
      </c>
      <c r="M448" s="38">
        <v>4.242</v>
      </c>
      <c r="N448" s="38">
        <v>9.6539999999999999</v>
      </c>
      <c r="O448" s="38">
        <v>5.4119999999999999</v>
      </c>
      <c r="Q448" s="38">
        <v>0.32500000000000001</v>
      </c>
      <c r="R448" s="38">
        <v>1</v>
      </c>
      <c r="S448" s="38">
        <v>0</v>
      </c>
      <c r="T448" s="38">
        <v>0</v>
      </c>
      <c r="V448" s="38">
        <v>0</v>
      </c>
      <c r="Y448" s="38" t="s">
        <v>303</v>
      </c>
      <c r="Z448" s="42">
        <v>0.90702546296296294</v>
      </c>
    </row>
    <row r="449" spans="1:26">
      <c r="A449" s="38">
        <v>28</v>
      </c>
      <c r="B449" s="38">
        <v>14</v>
      </c>
      <c r="C449" s="38" t="s">
        <v>312</v>
      </c>
      <c r="D449" s="38" t="s">
        <v>25</v>
      </c>
      <c r="E449" s="38" t="s">
        <v>36</v>
      </c>
      <c r="G449" s="38">
        <v>0.5</v>
      </c>
      <c r="H449" s="38">
        <v>0.5</v>
      </c>
      <c r="I449" s="38">
        <v>3201</v>
      </c>
      <c r="J449" s="38">
        <v>7022</v>
      </c>
      <c r="L449" s="38">
        <v>1685</v>
      </c>
      <c r="M449" s="38">
        <v>3.9950000000000001</v>
      </c>
      <c r="N449" s="38">
        <v>8.7309999999999999</v>
      </c>
      <c r="O449" s="38">
        <v>4.7359999999999998</v>
      </c>
      <c r="Q449" s="38">
        <v>0.23499999999999999</v>
      </c>
      <c r="R449" s="38">
        <v>1</v>
      </c>
      <c r="S449" s="38">
        <v>0</v>
      </c>
      <c r="T449" s="38">
        <v>0</v>
      </c>
      <c r="V449" s="38">
        <v>0</v>
      </c>
      <c r="Y449" s="38" t="s">
        <v>303</v>
      </c>
      <c r="Z449" s="42">
        <v>0.9183796296296296</v>
      </c>
    </row>
    <row r="450" spans="1:26">
      <c r="A450" s="38">
        <v>29</v>
      </c>
      <c r="B450" s="38">
        <v>14</v>
      </c>
      <c r="C450" s="38" t="s">
        <v>312</v>
      </c>
      <c r="D450" s="38" t="s">
        <v>25</v>
      </c>
      <c r="E450" s="38" t="s">
        <v>36</v>
      </c>
      <c r="G450" s="38">
        <v>0.5</v>
      </c>
      <c r="H450" s="38">
        <v>0.5</v>
      </c>
      <c r="I450" s="38">
        <v>3224</v>
      </c>
      <c r="J450" s="38">
        <v>7051</v>
      </c>
      <c r="L450" s="38">
        <v>1679</v>
      </c>
      <c r="M450" s="38">
        <v>4.024</v>
      </c>
      <c r="N450" s="38">
        <v>8.7669999999999995</v>
      </c>
      <c r="O450" s="38">
        <v>4.742</v>
      </c>
      <c r="Q450" s="38">
        <v>0.23400000000000001</v>
      </c>
      <c r="R450" s="38">
        <v>1</v>
      </c>
      <c r="S450" s="38">
        <v>0</v>
      </c>
      <c r="T450" s="38">
        <v>0</v>
      </c>
      <c r="V450" s="38">
        <v>0</v>
      </c>
      <c r="Y450" s="38" t="s">
        <v>303</v>
      </c>
      <c r="Z450" s="42">
        <v>0.92508101851851843</v>
      </c>
    </row>
    <row r="451" spans="1:26">
      <c r="A451" s="38">
        <v>30</v>
      </c>
      <c r="B451" s="38">
        <v>15</v>
      </c>
      <c r="C451" s="38" t="s">
        <v>313</v>
      </c>
      <c r="D451" s="38" t="s">
        <v>25</v>
      </c>
      <c r="E451" s="38" t="s">
        <v>36</v>
      </c>
      <c r="G451" s="38">
        <v>0.5</v>
      </c>
      <c r="H451" s="38">
        <v>0.5</v>
      </c>
      <c r="I451" s="38">
        <v>5680</v>
      </c>
      <c r="J451" s="38">
        <v>9145</v>
      </c>
      <c r="L451" s="38">
        <v>4817</v>
      </c>
      <c r="M451" s="38">
        <v>7.2249999999999996</v>
      </c>
      <c r="N451" s="38">
        <v>11.346</v>
      </c>
      <c r="O451" s="38">
        <v>4.1210000000000004</v>
      </c>
      <c r="Q451" s="38">
        <v>0.64700000000000002</v>
      </c>
      <c r="R451" s="38">
        <v>1</v>
      </c>
      <c r="S451" s="38">
        <v>0</v>
      </c>
      <c r="T451" s="38">
        <v>0</v>
      </c>
      <c r="V451" s="38">
        <v>0</v>
      </c>
      <c r="Y451" s="38" t="s">
        <v>303</v>
      </c>
      <c r="Z451" s="42">
        <v>0.93666666666666665</v>
      </c>
    </row>
    <row r="452" spans="1:26">
      <c r="A452" s="38">
        <v>31</v>
      </c>
      <c r="B452" s="38">
        <v>15</v>
      </c>
      <c r="C452" s="38" t="s">
        <v>313</v>
      </c>
      <c r="D452" s="38" t="s">
        <v>25</v>
      </c>
      <c r="E452" s="38" t="s">
        <v>36</v>
      </c>
      <c r="G452" s="38">
        <v>0.5</v>
      </c>
      <c r="H452" s="38">
        <v>0.5</v>
      </c>
      <c r="I452" s="38">
        <v>5826</v>
      </c>
      <c r="J452" s="38">
        <v>9178</v>
      </c>
      <c r="L452" s="38">
        <v>4805</v>
      </c>
      <c r="M452" s="38">
        <v>7.415</v>
      </c>
      <c r="N452" s="38">
        <v>11.385999999999999</v>
      </c>
      <c r="O452" s="38">
        <v>3.9710000000000001</v>
      </c>
      <c r="Q452" s="38">
        <v>0.64600000000000002</v>
      </c>
      <c r="R452" s="38">
        <v>1</v>
      </c>
      <c r="S452" s="38">
        <v>0</v>
      </c>
      <c r="T452" s="38">
        <v>0</v>
      </c>
      <c r="V452" s="38">
        <v>0</v>
      </c>
      <c r="Y452" s="38" t="s">
        <v>303</v>
      </c>
      <c r="Z452" s="42">
        <v>0.94333333333333336</v>
      </c>
    </row>
    <row r="453" spans="1:26">
      <c r="A453" s="38">
        <v>32</v>
      </c>
      <c r="B453" s="38">
        <v>16</v>
      </c>
      <c r="C453" s="38" t="s">
        <v>314</v>
      </c>
      <c r="D453" s="38" t="s">
        <v>25</v>
      </c>
      <c r="E453" s="38" t="s">
        <v>36</v>
      </c>
      <c r="G453" s="38">
        <v>0.5</v>
      </c>
      <c r="H453" s="38">
        <v>0.5</v>
      </c>
      <c r="I453" s="38">
        <v>3060</v>
      </c>
      <c r="J453" s="38">
        <v>7661</v>
      </c>
      <c r="L453" s="38">
        <v>2381</v>
      </c>
      <c r="M453" s="38">
        <v>3.8109999999999999</v>
      </c>
      <c r="N453" s="38">
        <v>9.5229999999999997</v>
      </c>
      <c r="O453" s="38">
        <v>5.7119999999999997</v>
      </c>
      <c r="Q453" s="38">
        <v>0.32700000000000001</v>
      </c>
      <c r="R453" s="38">
        <v>1</v>
      </c>
      <c r="S453" s="38">
        <v>0</v>
      </c>
      <c r="T453" s="38">
        <v>0</v>
      </c>
      <c r="V453" s="38">
        <v>0</v>
      </c>
      <c r="Y453" s="38" t="s">
        <v>303</v>
      </c>
      <c r="Z453" s="42">
        <v>0.95479166666666659</v>
      </c>
    </row>
    <row r="454" spans="1:26">
      <c r="A454" s="38">
        <v>33</v>
      </c>
      <c r="B454" s="38">
        <v>16</v>
      </c>
      <c r="C454" s="38" t="s">
        <v>314</v>
      </c>
      <c r="D454" s="38" t="s">
        <v>25</v>
      </c>
      <c r="E454" s="38" t="s">
        <v>36</v>
      </c>
      <c r="G454" s="38">
        <v>0.5</v>
      </c>
      <c r="H454" s="38">
        <v>0.5</v>
      </c>
      <c r="I454" s="38">
        <v>3150</v>
      </c>
      <c r="J454" s="38">
        <v>7694</v>
      </c>
      <c r="L454" s="38">
        <v>2447</v>
      </c>
      <c r="M454" s="38">
        <v>3.9289999999999998</v>
      </c>
      <c r="N454" s="38">
        <v>9.5630000000000006</v>
      </c>
      <c r="O454" s="38">
        <v>5.6340000000000003</v>
      </c>
      <c r="Q454" s="38">
        <v>0.33600000000000002</v>
      </c>
      <c r="R454" s="38">
        <v>1</v>
      </c>
      <c r="S454" s="38">
        <v>0</v>
      </c>
      <c r="T454" s="38">
        <v>0</v>
      </c>
      <c r="V454" s="38">
        <v>0</v>
      </c>
      <c r="Y454" s="38" t="s">
        <v>303</v>
      </c>
      <c r="Z454" s="42">
        <v>0.96133101851851854</v>
      </c>
    </row>
    <row r="455" spans="1:26">
      <c r="A455" s="38">
        <v>47</v>
      </c>
      <c r="B455" s="38">
        <v>20</v>
      </c>
      <c r="C455" s="38" t="s">
        <v>315</v>
      </c>
      <c r="D455" s="38" t="s">
        <v>25</v>
      </c>
      <c r="E455" s="38" t="s">
        <v>36</v>
      </c>
      <c r="G455" s="38">
        <v>0.5</v>
      </c>
      <c r="H455" s="38">
        <v>0.5</v>
      </c>
      <c r="I455" s="38">
        <v>4554</v>
      </c>
      <c r="J455" s="38">
        <v>7894</v>
      </c>
      <c r="L455" s="38">
        <v>13243</v>
      </c>
      <c r="M455" s="38">
        <v>5.758</v>
      </c>
      <c r="N455" s="38">
        <v>9.81</v>
      </c>
      <c r="O455" s="38">
        <v>4.0519999999999996</v>
      </c>
      <c r="Q455" s="38">
        <v>1.726</v>
      </c>
      <c r="R455" s="38">
        <v>1</v>
      </c>
      <c r="S455" s="38">
        <v>0</v>
      </c>
      <c r="T455" s="38">
        <v>0</v>
      </c>
      <c r="V455" s="38">
        <v>0</v>
      </c>
      <c r="Y455" s="38" t="s">
        <v>303</v>
      </c>
      <c r="Z455" s="42">
        <v>1.423611111111111E-3</v>
      </c>
    </row>
    <row r="456" spans="1:26">
      <c r="A456" s="38">
        <v>48</v>
      </c>
      <c r="B456" s="38">
        <v>20</v>
      </c>
      <c r="C456" s="38" t="s">
        <v>315</v>
      </c>
      <c r="D456" s="38" t="s">
        <v>25</v>
      </c>
      <c r="E456" s="38" t="s">
        <v>36</v>
      </c>
      <c r="G456" s="38">
        <v>0.5</v>
      </c>
      <c r="H456" s="38">
        <v>0.5</v>
      </c>
      <c r="I456" s="38">
        <v>4527</v>
      </c>
      <c r="J456" s="38">
        <v>7890</v>
      </c>
      <c r="L456" s="38">
        <v>13200</v>
      </c>
      <c r="M456" s="38">
        <v>5.7220000000000004</v>
      </c>
      <c r="N456" s="38">
        <v>9.8049999999999997</v>
      </c>
      <c r="O456" s="38">
        <v>4.0830000000000002</v>
      </c>
      <c r="Q456" s="38">
        <v>1.7210000000000001</v>
      </c>
      <c r="R456" s="38">
        <v>1</v>
      </c>
      <c r="S456" s="38">
        <v>0</v>
      </c>
      <c r="T456" s="38">
        <v>0</v>
      </c>
      <c r="V456" s="38">
        <v>0</v>
      </c>
      <c r="Y456" s="38" t="s">
        <v>303</v>
      </c>
      <c r="Z456" s="42">
        <v>7.9745370370370369E-3</v>
      </c>
    </row>
    <row r="457" spans="1:26">
      <c r="A457" s="38">
        <v>49</v>
      </c>
      <c r="B457" s="38">
        <v>21</v>
      </c>
      <c r="C457" s="38" t="s">
        <v>316</v>
      </c>
      <c r="D457" s="38" t="s">
        <v>25</v>
      </c>
      <c r="E457" s="38" t="s">
        <v>36</v>
      </c>
      <c r="G457" s="38">
        <v>0.5</v>
      </c>
      <c r="H457" s="38">
        <v>0.5</v>
      </c>
      <c r="I457" s="38">
        <v>5034</v>
      </c>
      <c r="J457" s="38">
        <v>7540</v>
      </c>
      <c r="L457" s="38">
        <v>2666</v>
      </c>
      <c r="M457" s="38">
        <v>6.3819999999999997</v>
      </c>
      <c r="N457" s="38">
        <v>9.3719999999999999</v>
      </c>
      <c r="O457" s="38">
        <v>2.99</v>
      </c>
      <c r="Q457" s="38">
        <v>0.36499999999999999</v>
      </c>
      <c r="R457" s="38">
        <v>1</v>
      </c>
      <c r="S457" s="38">
        <v>0</v>
      </c>
      <c r="T457" s="38">
        <v>0</v>
      </c>
      <c r="V457" s="38">
        <v>0</v>
      </c>
      <c r="Y457" s="38" t="s">
        <v>303</v>
      </c>
      <c r="Z457" s="42">
        <v>1.9560185185185184E-2</v>
      </c>
    </row>
    <row r="458" spans="1:26">
      <c r="A458" s="38">
        <v>50</v>
      </c>
      <c r="B458" s="38">
        <v>21</v>
      </c>
      <c r="C458" s="38" t="s">
        <v>316</v>
      </c>
      <c r="D458" s="38" t="s">
        <v>25</v>
      </c>
      <c r="E458" s="38" t="s">
        <v>36</v>
      </c>
      <c r="G458" s="38">
        <v>0.5</v>
      </c>
      <c r="H458" s="38">
        <v>0.5</v>
      </c>
      <c r="I458" s="38">
        <v>4942</v>
      </c>
      <c r="J458" s="38">
        <v>7488</v>
      </c>
      <c r="L458" s="38">
        <v>2686</v>
      </c>
      <c r="M458" s="38">
        <v>6.2629999999999999</v>
      </c>
      <c r="N458" s="38">
        <v>9.3079999999999998</v>
      </c>
      <c r="O458" s="38">
        <v>3.0459999999999998</v>
      </c>
      <c r="Q458" s="38">
        <v>0.36799999999999999</v>
      </c>
      <c r="R458" s="38">
        <v>1</v>
      </c>
      <c r="S458" s="38">
        <v>0</v>
      </c>
      <c r="T458" s="38">
        <v>0</v>
      </c>
      <c r="V458" s="38">
        <v>0</v>
      </c>
      <c r="Y458" s="38" t="s">
        <v>303</v>
      </c>
      <c r="Z458" s="42">
        <v>2.6076388888888885E-2</v>
      </c>
    </row>
    <row r="459" spans="1:26">
      <c r="A459" s="38">
        <v>51</v>
      </c>
      <c r="B459" s="38">
        <v>22</v>
      </c>
      <c r="C459" s="38" t="s">
        <v>317</v>
      </c>
      <c r="D459" s="38" t="s">
        <v>25</v>
      </c>
      <c r="E459" s="38" t="s">
        <v>36</v>
      </c>
      <c r="G459" s="38">
        <v>0.5</v>
      </c>
      <c r="H459" s="38">
        <v>0.5</v>
      </c>
      <c r="I459" s="38">
        <v>4833</v>
      </c>
      <c r="J459" s="38">
        <v>7705</v>
      </c>
      <c r="L459" s="38">
        <v>2577</v>
      </c>
      <c r="M459" s="38">
        <v>6.1210000000000004</v>
      </c>
      <c r="N459" s="38">
        <v>9.5779999999999994</v>
      </c>
      <c r="O459" s="38">
        <v>3.4569999999999999</v>
      </c>
      <c r="Q459" s="38">
        <v>0.35299999999999998</v>
      </c>
      <c r="R459" s="38">
        <v>1</v>
      </c>
      <c r="S459" s="38">
        <v>0</v>
      </c>
      <c r="T459" s="38">
        <v>0</v>
      </c>
      <c r="V459" s="38">
        <v>0</v>
      </c>
      <c r="Y459" s="38" t="s">
        <v>303</v>
      </c>
      <c r="Z459" s="42">
        <v>3.7754629629629631E-2</v>
      </c>
    </row>
    <row r="460" spans="1:26">
      <c r="A460" s="38">
        <v>52</v>
      </c>
      <c r="B460" s="38">
        <v>22</v>
      </c>
      <c r="C460" s="38" t="s">
        <v>317</v>
      </c>
      <c r="D460" s="38" t="s">
        <v>25</v>
      </c>
      <c r="E460" s="38" t="s">
        <v>36</v>
      </c>
      <c r="G460" s="38">
        <v>0.5</v>
      </c>
      <c r="H460" s="38">
        <v>0.5</v>
      </c>
      <c r="I460" s="38">
        <v>4857</v>
      </c>
      <c r="J460" s="38">
        <v>7572</v>
      </c>
      <c r="L460" s="38">
        <v>2446</v>
      </c>
      <c r="M460" s="38">
        <v>6.1509999999999998</v>
      </c>
      <c r="N460" s="38">
        <v>9.4130000000000003</v>
      </c>
      <c r="O460" s="38">
        <v>3.2610000000000001</v>
      </c>
      <c r="Q460" s="38">
        <v>0.33600000000000002</v>
      </c>
      <c r="R460" s="38">
        <v>1</v>
      </c>
      <c r="S460" s="38">
        <v>0</v>
      </c>
      <c r="T460" s="38">
        <v>0</v>
      </c>
      <c r="V460" s="38">
        <v>0</v>
      </c>
      <c r="Y460" s="38" t="s">
        <v>303</v>
      </c>
      <c r="Z460" s="42">
        <v>4.4201388888888887E-2</v>
      </c>
    </row>
    <row r="461" spans="1:26">
      <c r="A461" s="38">
        <v>53</v>
      </c>
      <c r="B461" s="38">
        <v>23</v>
      </c>
      <c r="C461" s="38" t="s">
        <v>318</v>
      </c>
      <c r="D461" s="38" t="s">
        <v>25</v>
      </c>
      <c r="E461" s="38" t="s">
        <v>36</v>
      </c>
      <c r="G461" s="38">
        <v>0.5</v>
      </c>
      <c r="H461" s="38">
        <v>0.5</v>
      </c>
      <c r="I461" s="38">
        <v>4623</v>
      </c>
      <c r="J461" s="38">
        <v>7461</v>
      </c>
      <c r="L461" s="38">
        <v>2183</v>
      </c>
      <c r="M461" s="38">
        <v>5.8479999999999999</v>
      </c>
      <c r="N461" s="38">
        <v>9.2750000000000004</v>
      </c>
      <c r="O461" s="38">
        <v>3.427</v>
      </c>
      <c r="Q461" s="38">
        <v>0.30099999999999999</v>
      </c>
      <c r="R461" s="38">
        <v>1</v>
      </c>
      <c r="S461" s="38">
        <v>0</v>
      </c>
      <c r="T461" s="38">
        <v>0</v>
      </c>
      <c r="V461" s="38">
        <v>0</v>
      </c>
      <c r="Y461" s="38" t="s">
        <v>303</v>
      </c>
      <c r="Z461" s="42">
        <v>5.5775462962962964E-2</v>
      </c>
    </row>
    <row r="462" spans="1:26">
      <c r="A462" s="38">
        <v>54</v>
      </c>
      <c r="B462" s="38">
        <v>23</v>
      </c>
      <c r="C462" s="38" t="s">
        <v>318</v>
      </c>
      <c r="D462" s="38" t="s">
        <v>25</v>
      </c>
      <c r="E462" s="38" t="s">
        <v>36</v>
      </c>
      <c r="G462" s="38">
        <v>0.5</v>
      </c>
      <c r="H462" s="38">
        <v>0.5</v>
      </c>
      <c r="I462" s="38">
        <v>4740</v>
      </c>
      <c r="J462" s="38">
        <v>7424</v>
      </c>
      <c r="L462" s="38">
        <v>2147</v>
      </c>
      <c r="M462" s="38">
        <v>6</v>
      </c>
      <c r="N462" s="38">
        <v>9.2289999999999992</v>
      </c>
      <c r="O462" s="38">
        <v>3.2290000000000001</v>
      </c>
      <c r="Q462" s="38">
        <v>0.29599999999999999</v>
      </c>
      <c r="R462" s="38">
        <v>1</v>
      </c>
      <c r="S462" s="38">
        <v>0</v>
      </c>
      <c r="T462" s="38">
        <v>0</v>
      </c>
      <c r="V462" s="38">
        <v>0</v>
      </c>
      <c r="Y462" s="38" t="s">
        <v>303</v>
      </c>
      <c r="Z462" s="42">
        <v>6.2256944444444441E-2</v>
      </c>
    </row>
    <row r="463" spans="1:26">
      <c r="A463" s="38">
        <v>55</v>
      </c>
      <c r="B463" s="38">
        <v>24</v>
      </c>
      <c r="C463" s="38" t="s">
        <v>319</v>
      </c>
      <c r="D463" s="38" t="s">
        <v>25</v>
      </c>
      <c r="E463" s="38" t="s">
        <v>36</v>
      </c>
      <c r="G463" s="38">
        <v>0.5</v>
      </c>
      <c r="H463" s="38">
        <v>0.5</v>
      </c>
      <c r="I463" s="38">
        <v>3055</v>
      </c>
      <c r="J463" s="38">
        <v>7279</v>
      </c>
      <c r="L463" s="38">
        <v>2072</v>
      </c>
      <c r="M463" s="38">
        <v>3.8050000000000002</v>
      </c>
      <c r="N463" s="38">
        <v>9.0500000000000007</v>
      </c>
      <c r="O463" s="38">
        <v>5.2450000000000001</v>
      </c>
      <c r="Q463" s="38">
        <v>0.28699999999999998</v>
      </c>
      <c r="R463" s="38">
        <v>1</v>
      </c>
      <c r="S463" s="38">
        <v>0</v>
      </c>
      <c r="T463" s="38">
        <v>0</v>
      </c>
      <c r="V463" s="38">
        <v>0</v>
      </c>
      <c r="Y463" s="38" t="s">
        <v>303</v>
      </c>
      <c r="Z463" s="42">
        <v>7.379629629629629E-2</v>
      </c>
    </row>
    <row r="464" spans="1:26">
      <c r="A464" s="38">
        <v>56</v>
      </c>
      <c r="B464" s="38">
        <v>24</v>
      </c>
      <c r="C464" s="38" t="s">
        <v>319</v>
      </c>
      <c r="D464" s="38" t="s">
        <v>25</v>
      </c>
      <c r="E464" s="38" t="s">
        <v>36</v>
      </c>
      <c r="G464" s="38">
        <v>0.5</v>
      </c>
      <c r="H464" s="38">
        <v>0.5</v>
      </c>
      <c r="I464" s="38">
        <v>3068</v>
      </c>
      <c r="J464" s="38">
        <v>7230</v>
      </c>
      <c r="L464" s="38">
        <v>2133</v>
      </c>
      <c r="M464" s="38">
        <v>3.8220000000000001</v>
      </c>
      <c r="N464" s="38">
        <v>8.9879999999999995</v>
      </c>
      <c r="O464" s="38">
        <v>5.1660000000000004</v>
      </c>
      <c r="Q464" s="38">
        <v>0.29499999999999998</v>
      </c>
      <c r="R464" s="38">
        <v>1</v>
      </c>
      <c r="S464" s="38">
        <v>0</v>
      </c>
      <c r="T464" s="38">
        <v>0</v>
      </c>
      <c r="V464" s="38">
        <v>0</v>
      </c>
      <c r="Y464" s="38" t="s">
        <v>303</v>
      </c>
      <c r="Z464" s="42">
        <v>8.0312499999999995E-2</v>
      </c>
    </row>
    <row r="465" spans="1:26">
      <c r="A465" s="38">
        <v>57</v>
      </c>
      <c r="B465" s="38">
        <v>25</v>
      </c>
      <c r="C465" s="38" t="s">
        <v>320</v>
      </c>
      <c r="D465" s="38" t="s">
        <v>25</v>
      </c>
      <c r="E465" s="38" t="s">
        <v>36</v>
      </c>
      <c r="G465" s="38">
        <v>0.5</v>
      </c>
      <c r="H465" s="38">
        <v>0.5</v>
      </c>
      <c r="I465" s="38">
        <v>5681</v>
      </c>
      <c r="J465" s="38">
        <v>9726</v>
      </c>
      <c r="L465" s="38">
        <v>4727</v>
      </c>
      <c r="M465" s="38">
        <v>7.226</v>
      </c>
      <c r="N465" s="38">
        <v>12.054</v>
      </c>
      <c r="O465" s="38">
        <v>4.8280000000000003</v>
      </c>
      <c r="Q465" s="38">
        <v>0.63500000000000001</v>
      </c>
      <c r="R465" s="38">
        <v>1</v>
      </c>
      <c r="S465" s="38">
        <v>0</v>
      </c>
      <c r="T465" s="38">
        <v>0</v>
      </c>
      <c r="V465" s="38">
        <v>0</v>
      </c>
      <c r="Y465" s="38" t="s">
        <v>303</v>
      </c>
      <c r="Z465" s="42">
        <v>9.2013888888888895E-2</v>
      </c>
    </row>
    <row r="466" spans="1:26">
      <c r="A466" s="38">
        <v>58</v>
      </c>
      <c r="B466" s="38">
        <v>25</v>
      </c>
      <c r="C466" s="38" t="s">
        <v>320</v>
      </c>
      <c r="D466" s="38" t="s">
        <v>25</v>
      </c>
      <c r="E466" s="38" t="s">
        <v>36</v>
      </c>
      <c r="G466" s="38">
        <v>0.5</v>
      </c>
      <c r="H466" s="38">
        <v>0.5</v>
      </c>
      <c r="I466" s="38">
        <v>5848</v>
      </c>
      <c r="J466" s="38">
        <v>9741</v>
      </c>
      <c r="L466" s="38">
        <v>4767</v>
      </c>
      <c r="M466" s="38">
        <v>7.444</v>
      </c>
      <c r="N466" s="38">
        <v>12.071999999999999</v>
      </c>
      <c r="O466" s="38">
        <v>4.6280000000000001</v>
      </c>
      <c r="Q466" s="38">
        <v>0.64100000000000001</v>
      </c>
      <c r="R466" s="38">
        <v>1</v>
      </c>
      <c r="S466" s="38">
        <v>0</v>
      </c>
      <c r="T466" s="38">
        <v>0</v>
      </c>
      <c r="V466" s="38">
        <v>0</v>
      </c>
      <c r="Y466" s="38" t="s">
        <v>303</v>
      </c>
      <c r="Z466" s="42">
        <v>9.8680555555555549E-2</v>
      </c>
    </row>
    <row r="467" spans="1:26">
      <c r="A467" s="38">
        <v>59</v>
      </c>
      <c r="B467" s="38">
        <v>26</v>
      </c>
      <c r="C467" s="38" t="s">
        <v>321</v>
      </c>
      <c r="D467" s="38" t="s">
        <v>25</v>
      </c>
      <c r="E467" s="38" t="s">
        <v>36</v>
      </c>
      <c r="G467" s="38">
        <v>0.5</v>
      </c>
      <c r="H467" s="38">
        <v>0.5</v>
      </c>
      <c r="I467" s="38">
        <v>4238</v>
      </c>
      <c r="J467" s="38">
        <v>7402</v>
      </c>
      <c r="L467" s="38">
        <v>8198</v>
      </c>
      <c r="M467" s="38">
        <v>5.3460000000000001</v>
      </c>
      <c r="N467" s="38">
        <v>9.202</v>
      </c>
      <c r="O467" s="38">
        <v>3.8570000000000002</v>
      </c>
      <c r="Q467" s="38">
        <v>1.085</v>
      </c>
      <c r="R467" s="38">
        <v>1</v>
      </c>
      <c r="S467" s="38">
        <v>0</v>
      </c>
      <c r="T467" s="38">
        <v>0</v>
      </c>
      <c r="V467" s="38">
        <v>0</v>
      </c>
      <c r="Y467" s="38" t="s">
        <v>303</v>
      </c>
      <c r="Z467" s="42">
        <v>0.11025462962962962</v>
      </c>
    </row>
    <row r="468" spans="1:26">
      <c r="A468" s="38">
        <v>60</v>
      </c>
      <c r="B468" s="38">
        <v>26</v>
      </c>
      <c r="C468" s="38" t="s">
        <v>321</v>
      </c>
      <c r="D468" s="38" t="s">
        <v>25</v>
      </c>
      <c r="E468" s="38" t="s">
        <v>36</v>
      </c>
      <c r="G468" s="38">
        <v>0.5</v>
      </c>
      <c r="H468" s="38">
        <v>0.5</v>
      </c>
      <c r="I468" s="38">
        <v>4335</v>
      </c>
      <c r="J468" s="38">
        <v>7418</v>
      </c>
      <c r="L468" s="38">
        <v>8259</v>
      </c>
      <c r="M468" s="38">
        <v>5.4720000000000004</v>
      </c>
      <c r="N468" s="38">
        <v>9.2219999999999995</v>
      </c>
      <c r="O468" s="38">
        <v>3.75</v>
      </c>
      <c r="Q468" s="38">
        <v>1.093</v>
      </c>
      <c r="R468" s="38">
        <v>1</v>
      </c>
      <c r="S468" s="38">
        <v>0</v>
      </c>
      <c r="T468" s="38">
        <v>0</v>
      </c>
      <c r="V468" s="38">
        <v>0</v>
      </c>
      <c r="Y468" s="38" t="s">
        <v>303</v>
      </c>
      <c r="Z468" s="42">
        <v>0.11681712962962963</v>
      </c>
    </row>
    <row r="469" spans="1:26">
      <c r="A469" s="38">
        <v>61</v>
      </c>
      <c r="B469" s="38">
        <v>27</v>
      </c>
      <c r="C469" s="38" t="s">
        <v>322</v>
      </c>
      <c r="D469" s="38" t="s">
        <v>25</v>
      </c>
      <c r="E469" s="38" t="s">
        <v>36</v>
      </c>
      <c r="G469" s="38">
        <v>0.5</v>
      </c>
      <c r="H469" s="38">
        <v>0.5</v>
      </c>
      <c r="I469" s="38">
        <v>6458</v>
      </c>
      <c r="J469" s="38">
        <v>9325</v>
      </c>
      <c r="L469" s="38">
        <v>1146</v>
      </c>
      <c r="M469" s="38">
        <v>8.24</v>
      </c>
      <c r="N469" s="38">
        <v>11.566000000000001</v>
      </c>
      <c r="O469" s="38">
        <v>3.3260000000000001</v>
      </c>
      <c r="Q469" s="38">
        <v>0.16400000000000001</v>
      </c>
      <c r="R469" s="38">
        <v>1</v>
      </c>
      <c r="S469" s="38">
        <v>0</v>
      </c>
      <c r="T469" s="38">
        <v>0</v>
      </c>
      <c r="V469" s="38">
        <v>0</v>
      </c>
      <c r="Y469" s="38" t="s">
        <v>303</v>
      </c>
      <c r="Z469" s="42">
        <v>0.1285185185185185</v>
      </c>
    </row>
    <row r="470" spans="1:26">
      <c r="A470" s="38">
        <v>62</v>
      </c>
      <c r="B470" s="38">
        <v>27</v>
      </c>
      <c r="C470" s="38" t="s">
        <v>322</v>
      </c>
      <c r="D470" s="38" t="s">
        <v>25</v>
      </c>
      <c r="E470" s="38" t="s">
        <v>36</v>
      </c>
      <c r="G470" s="38">
        <v>0.5</v>
      </c>
      <c r="H470" s="38">
        <v>0.5</v>
      </c>
      <c r="I470" s="38">
        <v>6435</v>
      </c>
      <c r="J470" s="38">
        <v>9345</v>
      </c>
      <c r="L470" s="38">
        <v>1087</v>
      </c>
      <c r="M470" s="38">
        <v>8.2110000000000003</v>
      </c>
      <c r="N470" s="38">
        <v>11.59</v>
      </c>
      <c r="O470" s="38">
        <v>3.379</v>
      </c>
      <c r="Q470" s="38">
        <v>0.156</v>
      </c>
      <c r="R470" s="38">
        <v>1</v>
      </c>
      <c r="S470" s="38">
        <v>0</v>
      </c>
      <c r="T470" s="38">
        <v>0</v>
      </c>
      <c r="V470" s="38">
        <v>0</v>
      </c>
      <c r="Y470" s="38" t="s">
        <v>303</v>
      </c>
      <c r="Z470" s="42">
        <v>0.13521990740740741</v>
      </c>
    </row>
    <row r="471" spans="1:26">
      <c r="A471" s="38">
        <v>63</v>
      </c>
      <c r="B471" s="38">
        <v>28</v>
      </c>
      <c r="C471" s="38" t="s">
        <v>323</v>
      </c>
      <c r="D471" s="38" t="s">
        <v>25</v>
      </c>
      <c r="E471" s="38" t="s">
        <v>36</v>
      </c>
      <c r="G471" s="38">
        <v>0.5</v>
      </c>
      <c r="H471" s="38">
        <v>0.5</v>
      </c>
      <c r="I471" s="38">
        <v>5098</v>
      </c>
      <c r="J471" s="38">
        <v>8403</v>
      </c>
      <c r="L471" s="38">
        <v>16720</v>
      </c>
      <c r="M471" s="38">
        <v>6.4669999999999996</v>
      </c>
      <c r="N471" s="38">
        <v>10.438000000000001</v>
      </c>
      <c r="O471" s="38">
        <v>3.9710000000000001</v>
      </c>
      <c r="Q471" s="38">
        <v>2.1589999999999998</v>
      </c>
      <c r="R471" s="38">
        <v>1</v>
      </c>
      <c r="S471" s="38">
        <v>0</v>
      </c>
      <c r="T471" s="38">
        <v>0</v>
      </c>
      <c r="V471" s="38">
        <v>0</v>
      </c>
      <c r="Y471" s="38" t="s">
        <v>303</v>
      </c>
      <c r="Z471" s="42">
        <v>0.14673611111111109</v>
      </c>
    </row>
    <row r="472" spans="1:26">
      <c r="A472" s="38">
        <v>64</v>
      </c>
      <c r="B472" s="38">
        <v>28</v>
      </c>
      <c r="C472" s="38" t="s">
        <v>323</v>
      </c>
      <c r="D472" s="38" t="s">
        <v>25</v>
      </c>
      <c r="E472" s="38" t="s">
        <v>36</v>
      </c>
      <c r="G472" s="38">
        <v>0.5</v>
      </c>
      <c r="H472" s="38">
        <v>0.5</v>
      </c>
      <c r="I472" s="38">
        <v>5041</v>
      </c>
      <c r="J472" s="38">
        <v>8429</v>
      </c>
      <c r="L472" s="38">
        <v>16720</v>
      </c>
      <c r="M472" s="38">
        <v>6.391</v>
      </c>
      <c r="N472" s="38">
        <v>10.468999999999999</v>
      </c>
      <c r="O472" s="38">
        <v>4.0780000000000003</v>
      </c>
      <c r="Q472" s="38">
        <v>2.1589999999999998</v>
      </c>
      <c r="R472" s="38">
        <v>1</v>
      </c>
      <c r="S472" s="38">
        <v>0</v>
      </c>
      <c r="T472" s="38">
        <v>0</v>
      </c>
      <c r="V472" s="38">
        <v>0</v>
      </c>
      <c r="Y472" s="38" t="s">
        <v>303</v>
      </c>
      <c r="Z472" s="42">
        <v>0.15329861111111112</v>
      </c>
    </row>
    <row r="473" spans="1:26">
      <c r="A473" s="38">
        <v>65</v>
      </c>
      <c r="B473" s="38">
        <v>29</v>
      </c>
      <c r="C473" s="38" t="s">
        <v>324</v>
      </c>
      <c r="D473" s="38" t="s">
        <v>25</v>
      </c>
      <c r="E473" s="38" t="s">
        <v>36</v>
      </c>
      <c r="G473" s="38">
        <v>0.5</v>
      </c>
      <c r="H473" s="38">
        <v>0.5</v>
      </c>
      <c r="I473" s="38">
        <v>4392</v>
      </c>
      <c r="J473" s="38">
        <v>7223</v>
      </c>
      <c r="L473" s="38">
        <v>2105</v>
      </c>
      <c r="M473" s="38">
        <v>5.5460000000000003</v>
      </c>
      <c r="N473" s="38">
        <v>8.98</v>
      </c>
      <c r="O473" s="38">
        <v>3.4340000000000002</v>
      </c>
      <c r="Q473" s="38">
        <v>0.29099999999999998</v>
      </c>
      <c r="R473" s="38">
        <v>1</v>
      </c>
      <c r="S473" s="38">
        <v>0</v>
      </c>
      <c r="T473" s="38">
        <v>0</v>
      </c>
      <c r="V473" s="38">
        <v>0</v>
      </c>
      <c r="Y473" s="38" t="s">
        <v>303</v>
      </c>
      <c r="Z473" s="42">
        <v>0.16465277777777779</v>
      </c>
    </row>
    <row r="474" spans="1:26">
      <c r="A474" s="38">
        <v>66</v>
      </c>
      <c r="B474" s="38">
        <v>29</v>
      </c>
      <c r="C474" s="38" t="s">
        <v>324</v>
      </c>
      <c r="D474" s="38" t="s">
        <v>25</v>
      </c>
      <c r="E474" s="38" t="s">
        <v>36</v>
      </c>
      <c r="G474" s="38">
        <v>0.5</v>
      </c>
      <c r="H474" s="38">
        <v>0.5</v>
      </c>
      <c r="I474" s="38">
        <v>4304</v>
      </c>
      <c r="J474" s="38">
        <v>7300</v>
      </c>
      <c r="L474" s="38">
        <v>2099</v>
      </c>
      <c r="M474" s="38">
        <v>5.431</v>
      </c>
      <c r="N474" s="38">
        <v>9.0760000000000005</v>
      </c>
      <c r="O474" s="38">
        <v>3.645</v>
      </c>
      <c r="Q474" s="38">
        <v>0.28999999999999998</v>
      </c>
      <c r="R474" s="38">
        <v>1</v>
      </c>
      <c r="S474" s="38">
        <v>0</v>
      </c>
      <c r="T474" s="38">
        <v>0</v>
      </c>
      <c r="V474" s="38">
        <v>0</v>
      </c>
      <c r="Y474" s="38" t="s">
        <v>303</v>
      </c>
      <c r="Z474" s="42">
        <v>0.17109953703703704</v>
      </c>
    </row>
    <row r="475" spans="1:26">
      <c r="A475" s="38">
        <v>67</v>
      </c>
      <c r="B475" s="38">
        <v>30</v>
      </c>
      <c r="C475" s="38" t="s">
        <v>325</v>
      </c>
      <c r="D475" s="38" t="s">
        <v>25</v>
      </c>
      <c r="E475" s="38" t="s">
        <v>36</v>
      </c>
      <c r="G475" s="38">
        <v>0.5</v>
      </c>
      <c r="H475" s="38">
        <v>0.5</v>
      </c>
      <c r="I475" s="38">
        <v>2566</v>
      </c>
      <c r="J475" s="38">
        <v>8859</v>
      </c>
      <c r="L475" s="38">
        <v>3650</v>
      </c>
      <c r="M475" s="38">
        <v>3.169</v>
      </c>
      <c r="N475" s="38">
        <v>10.996</v>
      </c>
      <c r="O475" s="38">
        <v>7.8280000000000003</v>
      </c>
      <c r="Q475" s="38">
        <v>0.49399999999999999</v>
      </c>
      <c r="R475" s="38">
        <v>1</v>
      </c>
      <c r="S475" s="38">
        <v>0</v>
      </c>
      <c r="T475" s="38">
        <v>0</v>
      </c>
      <c r="V475" s="38">
        <v>0</v>
      </c>
      <c r="Y475" s="38" t="s">
        <v>303</v>
      </c>
      <c r="Z475" s="42">
        <v>0.18269675925925924</v>
      </c>
    </row>
    <row r="476" spans="1:26">
      <c r="A476" s="38">
        <v>68</v>
      </c>
      <c r="B476" s="38">
        <v>30</v>
      </c>
      <c r="C476" s="38" t="s">
        <v>325</v>
      </c>
      <c r="D476" s="38" t="s">
        <v>25</v>
      </c>
      <c r="E476" s="38" t="s">
        <v>36</v>
      </c>
      <c r="G476" s="38">
        <v>0.5</v>
      </c>
      <c r="H476" s="38">
        <v>0.5</v>
      </c>
      <c r="I476" s="38">
        <v>2514</v>
      </c>
      <c r="J476" s="38">
        <v>8832</v>
      </c>
      <c r="L476" s="38">
        <v>3707</v>
      </c>
      <c r="M476" s="38">
        <v>3.101</v>
      </c>
      <c r="N476" s="38">
        <v>10.964</v>
      </c>
      <c r="O476" s="38">
        <v>7.8630000000000004</v>
      </c>
      <c r="Q476" s="38">
        <v>0.502</v>
      </c>
      <c r="R476" s="38">
        <v>1</v>
      </c>
      <c r="S476" s="38">
        <v>0</v>
      </c>
      <c r="T476" s="38">
        <v>0</v>
      </c>
      <c r="V476" s="38">
        <v>0</v>
      </c>
      <c r="Y476" s="38" t="s">
        <v>303</v>
      </c>
      <c r="Z476" s="42">
        <v>0.18929398148148149</v>
      </c>
    </row>
    <row r="477" spans="1:26">
      <c r="A477" s="38">
        <v>10</v>
      </c>
      <c r="B477" s="38">
        <v>5</v>
      </c>
      <c r="C477" s="38" t="s">
        <v>302</v>
      </c>
      <c r="D477" s="38" t="s">
        <v>25</v>
      </c>
      <c r="E477" s="38" t="s">
        <v>36</v>
      </c>
      <c r="G477" s="38">
        <v>0.5</v>
      </c>
      <c r="H477" s="38">
        <v>0.5</v>
      </c>
      <c r="I477" s="38">
        <v>3417</v>
      </c>
      <c r="J477" s="38">
        <v>7488</v>
      </c>
      <c r="L477" s="38">
        <v>2350</v>
      </c>
      <c r="M477" s="38">
        <v>4.2759999999999998</v>
      </c>
      <c r="N477" s="38">
        <v>9.3079999999999998</v>
      </c>
      <c r="O477" s="38">
        <v>5.032</v>
      </c>
      <c r="Q477" s="38">
        <v>0.32300000000000001</v>
      </c>
      <c r="R477" s="38">
        <v>1</v>
      </c>
      <c r="S477" s="38">
        <v>0</v>
      </c>
      <c r="T477" s="38">
        <v>0</v>
      </c>
      <c r="V477" s="38">
        <v>0</v>
      </c>
      <c r="Y477" s="38" t="s">
        <v>326</v>
      </c>
      <c r="Z477" s="42">
        <v>0.75671296296296298</v>
      </c>
    </row>
    <row r="478" spans="1:26">
      <c r="A478" s="38">
        <v>11</v>
      </c>
      <c r="B478" s="38">
        <v>5</v>
      </c>
      <c r="C478" s="38" t="s">
        <v>302</v>
      </c>
      <c r="D478" s="38" t="s">
        <v>25</v>
      </c>
      <c r="E478" s="38" t="s">
        <v>36</v>
      </c>
      <c r="G478" s="38">
        <v>0.5</v>
      </c>
      <c r="H478" s="38">
        <v>0.5</v>
      </c>
      <c r="I478" s="38">
        <v>3398</v>
      </c>
      <c r="J478" s="38">
        <v>7526</v>
      </c>
      <c r="L478" s="38">
        <v>2318</v>
      </c>
      <c r="M478" s="38">
        <v>4.2510000000000003</v>
      </c>
      <c r="N478" s="38">
        <v>9.3550000000000004</v>
      </c>
      <c r="O478" s="38">
        <v>5.1040000000000001</v>
      </c>
      <c r="Q478" s="38">
        <v>0.31900000000000001</v>
      </c>
      <c r="R478" s="38">
        <v>1</v>
      </c>
      <c r="S478" s="38">
        <v>0</v>
      </c>
      <c r="T478" s="38">
        <v>0</v>
      </c>
      <c r="V478" s="38">
        <v>0</v>
      </c>
      <c r="Y478" s="38" t="s">
        <v>326</v>
      </c>
      <c r="Z478" s="42">
        <v>0.76337962962962969</v>
      </c>
    </row>
    <row r="479" spans="1:26">
      <c r="A479" s="38">
        <v>12</v>
      </c>
      <c r="B479" s="38">
        <v>6</v>
      </c>
      <c r="C479" s="38" t="s">
        <v>304</v>
      </c>
      <c r="D479" s="38" t="s">
        <v>25</v>
      </c>
      <c r="E479" s="38" t="s">
        <v>36</v>
      </c>
      <c r="G479" s="38">
        <v>0.5</v>
      </c>
      <c r="H479" s="38">
        <v>0.5</v>
      </c>
      <c r="I479" s="38">
        <v>5530</v>
      </c>
      <c r="J479" s="38">
        <v>9211</v>
      </c>
      <c r="L479" s="38">
        <v>4849</v>
      </c>
      <c r="M479" s="38">
        <v>7.0289999999999999</v>
      </c>
      <c r="N479" s="38">
        <v>11.427</v>
      </c>
      <c r="O479" s="38">
        <v>4.3979999999999997</v>
      </c>
      <c r="Q479" s="38">
        <v>0.65100000000000002</v>
      </c>
      <c r="R479" s="38">
        <v>1</v>
      </c>
      <c r="S479" s="38">
        <v>0</v>
      </c>
      <c r="T479" s="38">
        <v>0</v>
      </c>
      <c r="V479" s="38">
        <v>0</v>
      </c>
      <c r="Y479" s="38" t="s">
        <v>326</v>
      </c>
      <c r="Z479" s="42">
        <v>0.77506944444444448</v>
      </c>
    </row>
    <row r="480" spans="1:26">
      <c r="A480" s="38">
        <v>13</v>
      </c>
      <c r="B480" s="38">
        <v>6</v>
      </c>
      <c r="C480" s="38" t="s">
        <v>304</v>
      </c>
      <c r="D480" s="38" t="s">
        <v>25</v>
      </c>
      <c r="E480" s="38" t="s">
        <v>36</v>
      </c>
      <c r="G480" s="38">
        <v>0.5</v>
      </c>
      <c r="H480" s="38">
        <v>0.5</v>
      </c>
      <c r="I480" s="38">
        <v>5471</v>
      </c>
      <c r="J480" s="38">
        <v>9209</v>
      </c>
      <c r="L480" s="38">
        <v>4816</v>
      </c>
      <c r="M480" s="38">
        <v>6.952</v>
      </c>
      <c r="N480" s="38">
        <v>11.423999999999999</v>
      </c>
      <c r="O480" s="38">
        <v>4.4720000000000004</v>
      </c>
      <c r="Q480" s="38">
        <v>0.64700000000000002</v>
      </c>
      <c r="R480" s="38">
        <v>1</v>
      </c>
      <c r="S480" s="38">
        <v>0</v>
      </c>
      <c r="T480" s="38">
        <v>0</v>
      </c>
      <c r="V480" s="38">
        <v>0</v>
      </c>
      <c r="Y480" s="38" t="s">
        <v>326</v>
      </c>
      <c r="Z480" s="42">
        <v>0.78184027777777787</v>
      </c>
    </row>
    <row r="481" spans="1:26">
      <c r="A481" s="38">
        <v>14</v>
      </c>
      <c r="B481" s="38">
        <v>7</v>
      </c>
      <c r="C481" s="38" t="s">
        <v>305</v>
      </c>
      <c r="D481" s="38" t="s">
        <v>25</v>
      </c>
      <c r="E481" s="38" t="s">
        <v>36</v>
      </c>
      <c r="G481" s="38">
        <v>0.5</v>
      </c>
      <c r="H481" s="38">
        <v>0.5</v>
      </c>
      <c r="I481" s="38">
        <v>5052</v>
      </c>
      <c r="J481" s="38">
        <v>7640</v>
      </c>
      <c r="L481" s="38">
        <v>1962</v>
      </c>
      <c r="M481" s="38">
        <v>6.4059999999999997</v>
      </c>
      <c r="N481" s="38">
        <v>9.4960000000000004</v>
      </c>
      <c r="O481" s="38">
        <v>3.09</v>
      </c>
      <c r="Q481" s="38">
        <v>0.27200000000000002</v>
      </c>
      <c r="R481" s="38">
        <v>1</v>
      </c>
      <c r="S481" s="38">
        <v>0</v>
      </c>
      <c r="T481" s="38">
        <v>0</v>
      </c>
      <c r="V481" s="38">
        <v>0</v>
      </c>
      <c r="Y481" s="38" t="s">
        <v>326</v>
      </c>
      <c r="Z481" s="42">
        <v>0.79353009259259266</v>
      </c>
    </row>
    <row r="482" spans="1:26">
      <c r="A482" s="38">
        <v>15</v>
      </c>
      <c r="B482" s="38">
        <v>7</v>
      </c>
      <c r="C482" s="38" t="s">
        <v>305</v>
      </c>
      <c r="D482" s="38" t="s">
        <v>25</v>
      </c>
      <c r="E482" s="38" t="s">
        <v>36</v>
      </c>
      <c r="G482" s="38">
        <v>0.5</v>
      </c>
      <c r="H482" s="38">
        <v>0.5</v>
      </c>
      <c r="I482" s="38">
        <v>5041</v>
      </c>
      <c r="J482" s="38">
        <v>7648</v>
      </c>
      <c r="L482" s="38">
        <v>1928</v>
      </c>
      <c r="M482" s="38">
        <v>6.3920000000000003</v>
      </c>
      <c r="N482" s="38">
        <v>9.5060000000000002</v>
      </c>
      <c r="O482" s="38">
        <v>3.1150000000000002</v>
      </c>
      <c r="Q482" s="38">
        <v>0.26700000000000002</v>
      </c>
      <c r="R482" s="38">
        <v>1</v>
      </c>
      <c r="S482" s="38">
        <v>0</v>
      </c>
      <c r="T482" s="38">
        <v>0</v>
      </c>
      <c r="V482" s="38">
        <v>0</v>
      </c>
      <c r="Y482" s="38" t="s">
        <v>326</v>
      </c>
      <c r="Z482" s="42">
        <v>0.80010416666666673</v>
      </c>
    </row>
    <row r="483" spans="1:26">
      <c r="A483" s="38">
        <v>16</v>
      </c>
      <c r="B483" s="38">
        <v>8</v>
      </c>
      <c r="C483" s="38" t="s">
        <v>306</v>
      </c>
      <c r="D483" s="38" t="s">
        <v>25</v>
      </c>
      <c r="E483" s="38" t="s">
        <v>36</v>
      </c>
      <c r="G483" s="38">
        <v>0.5</v>
      </c>
      <c r="H483" s="38">
        <v>0.5</v>
      </c>
      <c r="I483" s="38">
        <v>5728</v>
      </c>
      <c r="J483" s="38">
        <v>9142</v>
      </c>
      <c r="L483" s="38">
        <v>4055</v>
      </c>
      <c r="M483" s="38">
        <v>7.2880000000000003</v>
      </c>
      <c r="N483" s="38">
        <v>11.343</v>
      </c>
      <c r="O483" s="38">
        <v>4.0549999999999997</v>
      </c>
      <c r="Q483" s="38">
        <v>0.54700000000000004</v>
      </c>
      <c r="R483" s="38">
        <v>1</v>
      </c>
      <c r="S483" s="38">
        <v>0</v>
      </c>
      <c r="T483" s="38">
        <v>0</v>
      </c>
      <c r="V483" s="38">
        <v>0</v>
      </c>
      <c r="Y483" s="38" t="s">
        <v>326</v>
      </c>
      <c r="Z483" s="42">
        <v>0.81200231481481477</v>
      </c>
    </row>
    <row r="484" spans="1:26">
      <c r="A484" s="38">
        <v>17</v>
      </c>
      <c r="B484" s="38">
        <v>8</v>
      </c>
      <c r="C484" s="38" t="s">
        <v>306</v>
      </c>
      <c r="D484" s="38" t="s">
        <v>25</v>
      </c>
      <c r="E484" s="38" t="s">
        <v>36</v>
      </c>
      <c r="G484" s="38">
        <v>0.5</v>
      </c>
      <c r="H484" s="38">
        <v>0.5</v>
      </c>
      <c r="I484" s="38">
        <v>5982</v>
      </c>
      <c r="J484" s="38">
        <v>9130</v>
      </c>
      <c r="L484" s="38">
        <v>4074</v>
      </c>
      <c r="M484" s="38">
        <v>7.6189999999999998</v>
      </c>
      <c r="N484" s="38">
        <v>11.327</v>
      </c>
      <c r="O484" s="38">
        <v>3.7090000000000001</v>
      </c>
      <c r="Q484" s="38">
        <v>0.55000000000000004</v>
      </c>
      <c r="R484" s="38">
        <v>1</v>
      </c>
      <c r="S484" s="38">
        <v>0</v>
      </c>
      <c r="T484" s="38">
        <v>0</v>
      </c>
      <c r="V484" s="38">
        <v>0</v>
      </c>
      <c r="Y484" s="38" t="s">
        <v>326</v>
      </c>
      <c r="Z484" s="42">
        <v>0.81862268518518511</v>
      </c>
    </row>
    <row r="485" spans="1:26">
      <c r="A485" s="38">
        <v>18</v>
      </c>
      <c r="B485" s="38">
        <v>9</v>
      </c>
      <c r="C485" s="38" t="s">
        <v>307</v>
      </c>
      <c r="D485" s="38" t="s">
        <v>25</v>
      </c>
      <c r="E485" s="38" t="s">
        <v>36</v>
      </c>
      <c r="G485" s="38">
        <v>0.5</v>
      </c>
      <c r="H485" s="38">
        <v>0.5</v>
      </c>
      <c r="I485" s="38">
        <v>3682</v>
      </c>
      <c r="J485" s="38">
        <v>6632</v>
      </c>
      <c r="L485" s="38">
        <v>2244</v>
      </c>
      <c r="M485" s="38">
        <v>4.62</v>
      </c>
      <c r="N485" s="38">
        <v>8.2439999999999998</v>
      </c>
      <c r="O485" s="38">
        <v>3.6230000000000002</v>
      </c>
      <c r="Q485" s="38">
        <v>0.309</v>
      </c>
      <c r="R485" s="38">
        <v>1</v>
      </c>
      <c r="S485" s="38">
        <v>0</v>
      </c>
      <c r="T485" s="38">
        <v>0</v>
      </c>
      <c r="V485" s="38">
        <v>0</v>
      </c>
      <c r="Y485" s="38" t="s">
        <v>326</v>
      </c>
      <c r="Z485" s="42">
        <v>0.82987268518518509</v>
      </c>
    </row>
    <row r="486" spans="1:26">
      <c r="A486" s="38">
        <v>19</v>
      </c>
      <c r="B486" s="38">
        <v>9</v>
      </c>
      <c r="C486" s="38" t="s">
        <v>307</v>
      </c>
      <c r="D486" s="38" t="s">
        <v>25</v>
      </c>
      <c r="E486" s="38" t="s">
        <v>36</v>
      </c>
      <c r="G486" s="38">
        <v>0.5</v>
      </c>
      <c r="H486" s="38">
        <v>0.5</v>
      </c>
      <c r="I486" s="38">
        <v>3841</v>
      </c>
      <c r="J486" s="38">
        <v>6609</v>
      </c>
      <c r="L486" s="38">
        <v>2238</v>
      </c>
      <c r="M486" s="38">
        <v>4.8280000000000003</v>
      </c>
      <c r="N486" s="38">
        <v>8.2149999999999999</v>
      </c>
      <c r="O486" s="38">
        <v>3.387</v>
      </c>
      <c r="Q486" s="38">
        <v>0.308</v>
      </c>
      <c r="R486" s="38">
        <v>1</v>
      </c>
      <c r="S486" s="38">
        <v>0</v>
      </c>
      <c r="T486" s="38">
        <v>0</v>
      </c>
      <c r="V486" s="38">
        <v>0</v>
      </c>
      <c r="Y486" s="38" t="s">
        <v>326</v>
      </c>
      <c r="Z486" s="42">
        <v>0.83633101851851854</v>
      </c>
    </row>
    <row r="487" spans="1:26">
      <c r="A487" s="38">
        <v>20</v>
      </c>
      <c r="B487" s="38">
        <v>10</v>
      </c>
      <c r="C487" s="38" t="s">
        <v>308</v>
      </c>
      <c r="D487" s="38" t="s">
        <v>25</v>
      </c>
      <c r="E487" s="38" t="s">
        <v>36</v>
      </c>
      <c r="G487" s="38">
        <v>0.5</v>
      </c>
      <c r="H487" s="38">
        <v>0.5</v>
      </c>
      <c r="I487" s="38">
        <v>3597</v>
      </c>
      <c r="J487" s="38">
        <v>8049</v>
      </c>
      <c r="L487" s="38">
        <v>2146</v>
      </c>
      <c r="M487" s="38">
        <v>4.51</v>
      </c>
      <c r="N487" s="38">
        <v>10.002000000000001</v>
      </c>
      <c r="O487" s="38">
        <v>5.4930000000000003</v>
      </c>
      <c r="Q487" s="38">
        <v>0.29599999999999999</v>
      </c>
      <c r="R487" s="38">
        <v>1</v>
      </c>
      <c r="S487" s="38">
        <v>0</v>
      </c>
      <c r="T487" s="38">
        <v>0</v>
      </c>
      <c r="V487" s="38">
        <v>0</v>
      </c>
      <c r="Y487" s="38" t="s">
        <v>326</v>
      </c>
      <c r="Z487" s="42">
        <v>0.84775462962962955</v>
      </c>
    </row>
    <row r="488" spans="1:26">
      <c r="A488" s="38">
        <v>21</v>
      </c>
      <c r="B488" s="38">
        <v>10</v>
      </c>
      <c r="C488" s="38" t="s">
        <v>308</v>
      </c>
      <c r="D488" s="38" t="s">
        <v>25</v>
      </c>
      <c r="E488" s="38" t="s">
        <v>36</v>
      </c>
      <c r="G488" s="38">
        <v>0.5</v>
      </c>
      <c r="H488" s="38">
        <v>0.5</v>
      </c>
      <c r="I488" s="38">
        <v>3720</v>
      </c>
      <c r="J488" s="38">
        <v>8033</v>
      </c>
      <c r="L488" s="38">
        <v>2138</v>
      </c>
      <c r="M488" s="38">
        <v>4.6710000000000003</v>
      </c>
      <c r="N488" s="38">
        <v>9.9819999999999993</v>
      </c>
      <c r="O488" s="38">
        <v>5.3120000000000003</v>
      </c>
      <c r="Q488" s="38">
        <v>0.29499999999999998</v>
      </c>
      <c r="R488" s="38">
        <v>1</v>
      </c>
      <c r="S488" s="38">
        <v>0</v>
      </c>
      <c r="T488" s="38">
        <v>0</v>
      </c>
      <c r="V488" s="38">
        <v>0</v>
      </c>
      <c r="Y488" s="38" t="s">
        <v>326</v>
      </c>
      <c r="Z488" s="42">
        <v>0.85435185185185192</v>
      </c>
    </row>
    <row r="489" spans="1:26">
      <c r="A489" s="38">
        <v>22</v>
      </c>
      <c r="B489" s="38">
        <v>11</v>
      </c>
      <c r="C489" s="38" t="s">
        <v>309</v>
      </c>
      <c r="D489" s="38" t="s">
        <v>25</v>
      </c>
      <c r="E489" s="38" t="s">
        <v>36</v>
      </c>
      <c r="G489" s="38">
        <v>0.5</v>
      </c>
      <c r="H489" s="38">
        <v>0.5</v>
      </c>
      <c r="I489" s="38">
        <v>3301</v>
      </c>
      <c r="J489" s="38">
        <v>7372</v>
      </c>
      <c r="L489" s="38">
        <v>1802</v>
      </c>
      <c r="M489" s="38">
        <v>4.125</v>
      </c>
      <c r="N489" s="38">
        <v>9.1649999999999991</v>
      </c>
      <c r="O489" s="38">
        <v>5.04</v>
      </c>
      <c r="Q489" s="38">
        <v>0.251</v>
      </c>
      <c r="R489" s="38">
        <v>1</v>
      </c>
      <c r="S489" s="38">
        <v>0</v>
      </c>
      <c r="T489" s="38">
        <v>0</v>
      </c>
      <c r="V489" s="38">
        <v>0</v>
      </c>
      <c r="Y489" s="38" t="s">
        <v>326</v>
      </c>
      <c r="Z489" s="42">
        <v>0.86591435185185184</v>
      </c>
    </row>
    <row r="490" spans="1:26">
      <c r="A490" s="38">
        <v>23</v>
      </c>
      <c r="B490" s="38">
        <v>11</v>
      </c>
      <c r="C490" s="38" t="s">
        <v>309</v>
      </c>
      <c r="D490" s="38" t="s">
        <v>25</v>
      </c>
      <c r="E490" s="38" t="s">
        <v>36</v>
      </c>
      <c r="G490" s="38">
        <v>0.5</v>
      </c>
      <c r="H490" s="38">
        <v>0.5</v>
      </c>
      <c r="I490" s="38">
        <v>3412</v>
      </c>
      <c r="J490" s="38">
        <v>7420</v>
      </c>
      <c r="L490" s="38">
        <v>1811</v>
      </c>
      <c r="M490" s="38">
        <v>4.2690000000000001</v>
      </c>
      <c r="N490" s="38">
        <v>9.2240000000000002</v>
      </c>
      <c r="O490" s="38">
        <v>4.9550000000000001</v>
      </c>
      <c r="Q490" s="38">
        <v>0.252</v>
      </c>
      <c r="R490" s="38">
        <v>1</v>
      </c>
      <c r="S490" s="38">
        <v>0</v>
      </c>
      <c r="T490" s="38">
        <v>0</v>
      </c>
      <c r="V490" s="38">
        <v>0</v>
      </c>
      <c r="Y490" s="38" t="s">
        <v>326</v>
      </c>
      <c r="Z490" s="42">
        <v>0.87255787037037036</v>
      </c>
    </row>
    <row r="491" spans="1:26">
      <c r="A491" s="38">
        <v>24</v>
      </c>
      <c r="B491" s="38">
        <v>12</v>
      </c>
      <c r="C491" s="38" t="s">
        <v>310</v>
      </c>
      <c r="D491" s="38" t="s">
        <v>25</v>
      </c>
      <c r="E491" s="38" t="s">
        <v>36</v>
      </c>
      <c r="G491" s="38">
        <v>0.5</v>
      </c>
      <c r="H491" s="38">
        <v>0.5</v>
      </c>
      <c r="I491" s="38">
        <v>4758</v>
      </c>
      <c r="J491" s="38">
        <v>7976</v>
      </c>
      <c r="L491" s="38">
        <v>12242</v>
      </c>
      <c r="M491" s="38">
        <v>6.0229999999999997</v>
      </c>
      <c r="N491" s="38">
        <v>9.9120000000000008</v>
      </c>
      <c r="O491" s="38">
        <v>3.8889999999999998</v>
      </c>
      <c r="Q491" s="38">
        <v>1.6</v>
      </c>
      <c r="R491" s="38">
        <v>1</v>
      </c>
      <c r="S491" s="38">
        <v>0</v>
      </c>
      <c r="T491" s="38">
        <v>0</v>
      </c>
      <c r="V491" s="38">
        <v>0</v>
      </c>
      <c r="Y491" s="38" t="s">
        <v>326</v>
      </c>
      <c r="Z491" s="42">
        <v>0.88412037037037028</v>
      </c>
    </row>
    <row r="492" spans="1:26">
      <c r="A492" s="38">
        <v>25</v>
      </c>
      <c r="B492" s="38">
        <v>12</v>
      </c>
      <c r="C492" s="38" t="s">
        <v>310</v>
      </c>
      <c r="D492" s="38" t="s">
        <v>25</v>
      </c>
      <c r="E492" s="38" t="s">
        <v>36</v>
      </c>
      <c r="G492" s="38">
        <v>0.5</v>
      </c>
      <c r="H492" s="38">
        <v>0.5</v>
      </c>
      <c r="I492" s="38">
        <v>4912</v>
      </c>
      <c r="J492" s="38">
        <v>7965</v>
      </c>
      <c r="L492" s="38">
        <v>12358</v>
      </c>
      <c r="M492" s="38">
        <v>6.2229999999999999</v>
      </c>
      <c r="N492" s="38">
        <v>9.8979999999999997</v>
      </c>
      <c r="O492" s="38">
        <v>3.6749999999999998</v>
      </c>
      <c r="Q492" s="38">
        <v>1.615</v>
      </c>
      <c r="R492" s="38">
        <v>1</v>
      </c>
      <c r="S492" s="38">
        <v>0</v>
      </c>
      <c r="T492" s="38">
        <v>0</v>
      </c>
      <c r="V492" s="38">
        <v>0</v>
      </c>
      <c r="Y492" s="38" t="s">
        <v>326</v>
      </c>
      <c r="Z492" s="42">
        <v>0.89065972222222223</v>
      </c>
    </row>
    <row r="493" spans="1:26">
      <c r="A493" s="38">
        <v>26</v>
      </c>
      <c r="B493" s="38">
        <v>13</v>
      </c>
      <c r="C493" s="38" t="s">
        <v>311</v>
      </c>
      <c r="D493" s="38" t="s">
        <v>25</v>
      </c>
      <c r="E493" s="38" t="s">
        <v>36</v>
      </c>
      <c r="G493" s="38">
        <v>0.5</v>
      </c>
      <c r="H493" s="38">
        <v>0.5</v>
      </c>
      <c r="I493" s="38">
        <v>1657</v>
      </c>
      <c r="J493" s="38">
        <v>4928</v>
      </c>
      <c r="L493" s="38">
        <v>1110</v>
      </c>
      <c r="M493" s="38">
        <v>1.9870000000000001</v>
      </c>
      <c r="N493" s="38">
        <v>6.1020000000000003</v>
      </c>
      <c r="O493" s="38">
        <v>4.1159999999999997</v>
      </c>
      <c r="Q493" s="38">
        <v>0.159</v>
      </c>
      <c r="R493" s="38">
        <v>1</v>
      </c>
      <c r="S493" s="38">
        <v>0</v>
      </c>
      <c r="T493" s="38">
        <v>0</v>
      </c>
      <c r="V493" s="38">
        <v>0</v>
      </c>
      <c r="Y493" s="38" t="s">
        <v>326</v>
      </c>
      <c r="Z493" s="42">
        <v>0.90201388888888889</v>
      </c>
    </row>
    <row r="494" spans="1:26">
      <c r="A494" s="38">
        <v>27</v>
      </c>
      <c r="B494" s="38">
        <v>13</v>
      </c>
      <c r="C494" s="38" t="s">
        <v>311</v>
      </c>
      <c r="D494" s="38" t="s">
        <v>25</v>
      </c>
      <c r="E494" s="38" t="s">
        <v>36</v>
      </c>
      <c r="G494" s="38">
        <v>0.5</v>
      </c>
      <c r="H494" s="38">
        <v>0.5</v>
      </c>
      <c r="I494" s="38">
        <v>1712</v>
      </c>
      <c r="J494" s="38">
        <v>4901</v>
      </c>
      <c r="L494" s="38">
        <v>1095</v>
      </c>
      <c r="M494" s="38">
        <v>2.0579999999999998</v>
      </c>
      <c r="N494" s="38">
        <v>6.0679999999999996</v>
      </c>
      <c r="O494" s="38">
        <v>4.01</v>
      </c>
      <c r="Q494" s="38">
        <v>0.157</v>
      </c>
      <c r="R494" s="38">
        <v>1</v>
      </c>
      <c r="S494" s="38">
        <v>0</v>
      </c>
      <c r="T494" s="38">
        <v>0</v>
      </c>
      <c r="V494" s="38">
        <v>0</v>
      </c>
      <c r="Y494" s="38" t="s">
        <v>326</v>
      </c>
      <c r="Z494" s="42">
        <v>0.90853009259259254</v>
      </c>
    </row>
    <row r="495" spans="1:26">
      <c r="A495" s="38">
        <v>28</v>
      </c>
      <c r="B495" s="38">
        <v>14</v>
      </c>
      <c r="C495" s="38" t="s">
        <v>312</v>
      </c>
      <c r="D495" s="38" t="s">
        <v>25</v>
      </c>
      <c r="E495" s="38" t="s">
        <v>36</v>
      </c>
      <c r="G495" s="38">
        <v>0.5</v>
      </c>
      <c r="H495" s="38">
        <v>0.5</v>
      </c>
      <c r="I495" s="38">
        <v>3377</v>
      </c>
      <c r="J495" s="38">
        <v>7853</v>
      </c>
      <c r="L495" s="38">
        <v>2172</v>
      </c>
      <c r="M495" s="38">
        <v>4.2229999999999999</v>
      </c>
      <c r="N495" s="38">
        <v>9.76</v>
      </c>
      <c r="O495" s="38">
        <v>5.5369999999999999</v>
      </c>
      <c r="Q495" s="38">
        <v>0.3</v>
      </c>
      <c r="R495" s="38">
        <v>1</v>
      </c>
      <c r="S495" s="38">
        <v>0</v>
      </c>
      <c r="T495" s="38">
        <v>0</v>
      </c>
      <c r="V495" s="38">
        <v>0</v>
      </c>
      <c r="Y495" s="38" t="s">
        <v>326</v>
      </c>
      <c r="Z495" s="42">
        <v>0.92024305555555552</v>
      </c>
    </row>
    <row r="496" spans="1:26">
      <c r="A496" s="38">
        <v>29</v>
      </c>
      <c r="B496" s="38">
        <v>14</v>
      </c>
      <c r="C496" s="38" t="s">
        <v>312</v>
      </c>
      <c r="D496" s="38" t="s">
        <v>25</v>
      </c>
      <c r="E496" s="38" t="s">
        <v>36</v>
      </c>
      <c r="G496" s="38">
        <v>0.5</v>
      </c>
      <c r="H496" s="38">
        <v>0.5</v>
      </c>
      <c r="I496" s="38">
        <v>3480</v>
      </c>
      <c r="J496" s="38">
        <v>7821</v>
      </c>
      <c r="L496" s="38">
        <v>2134</v>
      </c>
      <c r="M496" s="38">
        <v>4.3579999999999997</v>
      </c>
      <c r="N496" s="38">
        <v>9.7200000000000006</v>
      </c>
      <c r="O496" s="38">
        <v>5.3630000000000004</v>
      </c>
      <c r="Q496" s="38">
        <v>0.29499999999999998</v>
      </c>
      <c r="R496" s="38">
        <v>1</v>
      </c>
      <c r="S496" s="38">
        <v>0</v>
      </c>
      <c r="T496" s="38">
        <v>0</v>
      </c>
      <c r="V496" s="38">
        <v>0</v>
      </c>
      <c r="Y496" s="38" t="s">
        <v>326</v>
      </c>
      <c r="Z496" s="42">
        <v>0.926875</v>
      </c>
    </row>
    <row r="497" spans="1:26">
      <c r="A497" s="38">
        <v>30</v>
      </c>
      <c r="B497" s="38">
        <v>15</v>
      </c>
      <c r="C497" s="38" t="s">
        <v>313</v>
      </c>
      <c r="D497" s="38" t="s">
        <v>25</v>
      </c>
      <c r="E497" s="38" t="s">
        <v>36</v>
      </c>
      <c r="G497" s="38">
        <v>0.5</v>
      </c>
      <c r="H497" s="38">
        <v>0.5</v>
      </c>
      <c r="I497" s="38">
        <v>2573</v>
      </c>
      <c r="J497" s="38">
        <v>8818</v>
      </c>
      <c r="L497" s="38">
        <v>3233</v>
      </c>
      <c r="M497" s="38">
        <v>3.177</v>
      </c>
      <c r="N497" s="38">
        <v>10.946</v>
      </c>
      <c r="O497" s="38">
        <v>7.7690000000000001</v>
      </c>
      <c r="Q497" s="38">
        <v>0.44</v>
      </c>
      <c r="R497" s="38">
        <v>1</v>
      </c>
      <c r="S497" s="38">
        <v>0</v>
      </c>
      <c r="T497" s="38">
        <v>0</v>
      </c>
      <c r="V497" s="38">
        <v>0</v>
      </c>
      <c r="Y497" s="38" t="s">
        <v>326</v>
      </c>
      <c r="Z497" s="42">
        <v>0.93846064814814811</v>
      </c>
    </row>
    <row r="498" spans="1:26">
      <c r="A498" s="38">
        <v>31</v>
      </c>
      <c r="B498" s="38">
        <v>15</v>
      </c>
      <c r="C498" s="38" t="s">
        <v>313</v>
      </c>
      <c r="D498" s="38" t="s">
        <v>25</v>
      </c>
      <c r="E498" s="38" t="s">
        <v>36</v>
      </c>
      <c r="G498" s="38">
        <v>0.5</v>
      </c>
      <c r="H498" s="38">
        <v>0.5</v>
      </c>
      <c r="I498" s="38">
        <v>2664</v>
      </c>
      <c r="J498" s="38">
        <v>8837</v>
      </c>
      <c r="L498" s="38">
        <v>3272</v>
      </c>
      <c r="M498" s="38">
        <v>3.2959999999999998</v>
      </c>
      <c r="N498" s="38">
        <v>10.97</v>
      </c>
      <c r="O498" s="38">
        <v>7.6740000000000004</v>
      </c>
      <c r="Q498" s="38">
        <v>0.44500000000000001</v>
      </c>
      <c r="R498" s="38">
        <v>1</v>
      </c>
      <c r="S498" s="38">
        <v>0</v>
      </c>
      <c r="T498" s="38">
        <v>0</v>
      </c>
      <c r="V498" s="38">
        <v>0</v>
      </c>
      <c r="Y498" s="38" t="s">
        <v>326</v>
      </c>
      <c r="Z498" s="42">
        <v>0.94510416666666675</v>
      </c>
    </row>
    <row r="499" spans="1:26">
      <c r="A499" s="38">
        <v>32</v>
      </c>
      <c r="B499" s="38">
        <v>16</v>
      </c>
      <c r="C499" s="38" t="s">
        <v>314</v>
      </c>
      <c r="D499" s="38" t="s">
        <v>25</v>
      </c>
      <c r="E499" s="38" t="s">
        <v>36</v>
      </c>
      <c r="G499" s="38">
        <v>0.5</v>
      </c>
      <c r="H499" s="38">
        <v>0.5</v>
      </c>
      <c r="I499" s="38">
        <v>3344</v>
      </c>
      <c r="J499" s="38">
        <v>8090</v>
      </c>
      <c r="L499" s="38">
        <v>1822</v>
      </c>
      <c r="M499" s="38">
        <v>4.181</v>
      </c>
      <c r="N499" s="38">
        <v>10.052</v>
      </c>
      <c r="O499" s="38">
        <v>5.8710000000000004</v>
      </c>
      <c r="Q499" s="38">
        <v>0.253</v>
      </c>
      <c r="R499" s="38">
        <v>1</v>
      </c>
      <c r="S499" s="38">
        <v>0</v>
      </c>
      <c r="T499" s="38">
        <v>0</v>
      </c>
      <c r="V499" s="38">
        <v>0</v>
      </c>
      <c r="Y499" s="38" t="s">
        <v>326</v>
      </c>
      <c r="Z499" s="42">
        <v>0.95649305555555564</v>
      </c>
    </row>
    <row r="500" spans="1:26">
      <c r="A500" s="38">
        <v>33</v>
      </c>
      <c r="B500" s="38">
        <v>16</v>
      </c>
      <c r="C500" s="38" t="s">
        <v>314</v>
      </c>
      <c r="D500" s="38" t="s">
        <v>25</v>
      </c>
      <c r="E500" s="38" t="s">
        <v>36</v>
      </c>
      <c r="G500" s="38">
        <v>0.5</v>
      </c>
      <c r="H500" s="38">
        <v>0.5</v>
      </c>
      <c r="I500" s="38">
        <v>3411</v>
      </c>
      <c r="J500" s="38">
        <v>8138</v>
      </c>
      <c r="L500" s="38">
        <v>1831</v>
      </c>
      <c r="M500" s="38">
        <v>4.2679999999999998</v>
      </c>
      <c r="N500" s="38">
        <v>10.111000000000001</v>
      </c>
      <c r="O500" s="38">
        <v>5.843</v>
      </c>
      <c r="Q500" s="38">
        <v>0.255</v>
      </c>
      <c r="R500" s="38">
        <v>1</v>
      </c>
      <c r="S500" s="38">
        <v>0</v>
      </c>
      <c r="T500" s="38">
        <v>0</v>
      </c>
      <c r="V500" s="38">
        <v>0</v>
      </c>
      <c r="Y500" s="38" t="s">
        <v>326</v>
      </c>
      <c r="Z500" s="42">
        <v>0.9631249999999999</v>
      </c>
    </row>
    <row r="501" spans="1:26">
      <c r="A501" s="38">
        <v>45</v>
      </c>
      <c r="B501" s="38">
        <v>19</v>
      </c>
      <c r="C501" s="38" t="s">
        <v>327</v>
      </c>
      <c r="D501" s="38" t="s">
        <v>25</v>
      </c>
      <c r="E501" s="38" t="s">
        <v>36</v>
      </c>
      <c r="G501" s="38">
        <v>0.5</v>
      </c>
      <c r="H501" s="38">
        <v>0.5</v>
      </c>
      <c r="I501" s="38">
        <v>4898</v>
      </c>
      <c r="J501" s="38">
        <v>7863</v>
      </c>
      <c r="L501" s="38">
        <v>2635</v>
      </c>
      <c r="M501" s="38">
        <v>6.2050000000000001</v>
      </c>
      <c r="N501" s="38">
        <v>9.7720000000000002</v>
      </c>
      <c r="O501" s="38">
        <v>3.5670000000000002</v>
      </c>
      <c r="Q501" s="38">
        <v>0.36099999999999999</v>
      </c>
      <c r="R501" s="38">
        <v>1</v>
      </c>
      <c r="S501" s="38">
        <v>0</v>
      </c>
      <c r="T501" s="38">
        <v>0</v>
      </c>
      <c r="V501" s="38">
        <v>0</v>
      </c>
      <c r="Y501" s="38" t="s">
        <v>326</v>
      </c>
      <c r="Z501" s="42">
        <v>6.6666666666666666E-2</v>
      </c>
    </row>
    <row r="502" spans="1:26">
      <c r="A502" s="38">
        <v>46</v>
      </c>
      <c r="B502" s="38">
        <v>19</v>
      </c>
      <c r="C502" s="38" t="s">
        <v>327</v>
      </c>
      <c r="D502" s="38" t="s">
        <v>25</v>
      </c>
      <c r="E502" s="38" t="s">
        <v>36</v>
      </c>
      <c r="G502" s="38">
        <v>0.5</v>
      </c>
      <c r="H502" s="38">
        <v>0.5</v>
      </c>
      <c r="I502" s="38">
        <v>4926</v>
      </c>
      <c r="J502" s="38">
        <v>7941</v>
      </c>
      <c r="L502" s="38">
        <v>2721</v>
      </c>
      <c r="M502" s="38">
        <v>6.242</v>
      </c>
      <c r="N502" s="38">
        <v>9.8680000000000003</v>
      </c>
      <c r="O502" s="38">
        <v>3.6259999999999999</v>
      </c>
      <c r="Q502" s="38">
        <v>0.372</v>
      </c>
      <c r="R502" s="38">
        <v>1</v>
      </c>
      <c r="S502" s="38">
        <v>0</v>
      </c>
      <c r="T502" s="38">
        <v>0</v>
      </c>
      <c r="V502" s="38">
        <v>0</v>
      </c>
      <c r="Y502" s="38" t="s">
        <v>326</v>
      </c>
      <c r="Z502" s="42">
        <v>7.3217592592592584E-2</v>
      </c>
    </row>
    <row r="503" spans="1:26">
      <c r="A503" s="38">
        <v>47</v>
      </c>
      <c r="B503" s="38">
        <v>20</v>
      </c>
      <c r="C503" s="38" t="s">
        <v>328</v>
      </c>
      <c r="D503" s="38" t="s">
        <v>25</v>
      </c>
      <c r="E503" s="38" t="s">
        <v>36</v>
      </c>
      <c r="G503" s="38">
        <v>0.5</v>
      </c>
      <c r="H503" s="38">
        <v>0.5</v>
      </c>
      <c r="I503" s="38">
        <v>2815</v>
      </c>
      <c r="J503" s="38">
        <v>5911</v>
      </c>
      <c r="L503" s="38">
        <v>1123</v>
      </c>
      <c r="M503" s="38">
        <v>3.492</v>
      </c>
      <c r="N503" s="38">
        <v>7.3419999999999996</v>
      </c>
      <c r="O503" s="38">
        <v>3.8490000000000002</v>
      </c>
      <c r="Q503" s="38">
        <v>0.161</v>
      </c>
      <c r="R503" s="38">
        <v>1</v>
      </c>
      <c r="S503" s="38">
        <v>0</v>
      </c>
      <c r="T503" s="38">
        <v>0</v>
      </c>
      <c r="V503" s="38">
        <v>0</v>
      </c>
      <c r="Y503" s="38" t="s">
        <v>326</v>
      </c>
      <c r="Z503" s="42">
        <v>8.4629629629629624E-2</v>
      </c>
    </row>
    <row r="504" spans="1:26">
      <c r="A504" s="38">
        <v>48</v>
      </c>
      <c r="B504" s="38">
        <v>20</v>
      </c>
      <c r="C504" s="38" t="s">
        <v>328</v>
      </c>
      <c r="D504" s="38" t="s">
        <v>25</v>
      </c>
      <c r="E504" s="38" t="s">
        <v>36</v>
      </c>
      <c r="G504" s="38">
        <v>0.5</v>
      </c>
      <c r="H504" s="38">
        <v>0.5</v>
      </c>
      <c r="I504" s="38">
        <v>2842</v>
      </c>
      <c r="J504" s="38">
        <v>5902</v>
      </c>
      <c r="L504" s="38">
        <v>1092</v>
      </c>
      <c r="M504" s="38">
        <v>3.528</v>
      </c>
      <c r="N504" s="38">
        <v>7.3310000000000004</v>
      </c>
      <c r="O504" s="38">
        <v>3.8029999999999999</v>
      </c>
      <c r="Q504" s="38">
        <v>0.157</v>
      </c>
      <c r="R504" s="38">
        <v>1</v>
      </c>
      <c r="S504" s="38">
        <v>0</v>
      </c>
      <c r="T504" s="38">
        <v>0</v>
      </c>
      <c r="V504" s="38">
        <v>0</v>
      </c>
      <c r="Y504" s="38" t="s">
        <v>326</v>
      </c>
      <c r="Z504" s="42">
        <v>9.1261574074074078E-2</v>
      </c>
    </row>
    <row r="505" spans="1:26">
      <c r="A505" s="38">
        <v>49</v>
      </c>
      <c r="B505" s="38">
        <v>21</v>
      </c>
      <c r="C505" s="38" t="s">
        <v>329</v>
      </c>
      <c r="D505" s="38" t="s">
        <v>25</v>
      </c>
      <c r="E505" s="38" t="s">
        <v>36</v>
      </c>
      <c r="G505" s="38">
        <v>0.5</v>
      </c>
      <c r="H505" s="38">
        <v>0.5</v>
      </c>
      <c r="I505" s="38">
        <v>5125</v>
      </c>
      <c r="J505" s="38">
        <v>8136</v>
      </c>
      <c r="L505" s="38">
        <v>2986</v>
      </c>
      <c r="M505" s="38">
        <v>6.5019999999999998</v>
      </c>
      <c r="N505" s="38">
        <v>10.108000000000001</v>
      </c>
      <c r="O505" s="38">
        <v>3.6070000000000002</v>
      </c>
      <c r="Q505" s="38">
        <v>0.40699999999999997</v>
      </c>
      <c r="R505" s="38">
        <v>1</v>
      </c>
      <c r="S505" s="38">
        <v>0</v>
      </c>
      <c r="T505" s="38">
        <v>0</v>
      </c>
      <c r="V505" s="38">
        <v>0</v>
      </c>
      <c r="Y505" s="38" t="s">
        <v>326</v>
      </c>
      <c r="Z505" s="42">
        <v>0.10265046296296297</v>
      </c>
    </row>
    <row r="506" spans="1:26">
      <c r="A506" s="38">
        <v>50</v>
      </c>
      <c r="B506" s="38">
        <v>21</v>
      </c>
      <c r="C506" s="38" t="s">
        <v>329</v>
      </c>
      <c r="D506" s="38" t="s">
        <v>25</v>
      </c>
      <c r="E506" s="38" t="s">
        <v>36</v>
      </c>
      <c r="G506" s="38">
        <v>0.5</v>
      </c>
      <c r="H506" s="38">
        <v>0.5</v>
      </c>
      <c r="I506" s="38">
        <v>5095</v>
      </c>
      <c r="J506" s="38">
        <v>8155</v>
      </c>
      <c r="L506" s="38">
        <v>2942</v>
      </c>
      <c r="M506" s="38">
        <v>6.4619999999999997</v>
      </c>
      <c r="N506" s="38">
        <v>10.132</v>
      </c>
      <c r="O506" s="38">
        <v>3.67</v>
      </c>
      <c r="Q506" s="38">
        <v>0.40100000000000002</v>
      </c>
      <c r="R506" s="38">
        <v>1</v>
      </c>
      <c r="S506" s="38">
        <v>0</v>
      </c>
      <c r="T506" s="38">
        <v>0</v>
      </c>
      <c r="V506" s="38">
        <v>0</v>
      </c>
      <c r="Y506" s="38" t="s">
        <v>326</v>
      </c>
      <c r="Z506" s="42">
        <v>0.10917824074074074</v>
      </c>
    </row>
    <row r="507" spans="1:26">
      <c r="A507" s="38">
        <v>51</v>
      </c>
      <c r="B507" s="38">
        <v>22</v>
      </c>
      <c r="C507" s="38" t="s">
        <v>330</v>
      </c>
      <c r="D507" s="38" t="s">
        <v>25</v>
      </c>
      <c r="E507" s="38" t="s">
        <v>36</v>
      </c>
      <c r="G507" s="38">
        <v>0.5</v>
      </c>
      <c r="H507" s="38">
        <v>0.5</v>
      </c>
      <c r="I507" s="38">
        <v>6823</v>
      </c>
      <c r="J507" s="38">
        <v>10106</v>
      </c>
      <c r="L507" s="38">
        <v>1270</v>
      </c>
      <c r="M507" s="38">
        <v>8.7159999999999993</v>
      </c>
      <c r="N507" s="38">
        <v>12.513999999999999</v>
      </c>
      <c r="O507" s="38">
        <v>3.798</v>
      </c>
      <c r="Q507" s="38">
        <v>0.18</v>
      </c>
      <c r="R507" s="38">
        <v>1</v>
      </c>
      <c r="S507" s="38">
        <v>0</v>
      </c>
      <c r="T507" s="38">
        <v>0</v>
      </c>
      <c r="V507" s="38">
        <v>0</v>
      </c>
      <c r="Y507" s="38" t="s">
        <v>326</v>
      </c>
      <c r="Z507" s="42">
        <v>0.12111111111111111</v>
      </c>
    </row>
    <row r="508" spans="1:26">
      <c r="A508" s="38">
        <v>52</v>
      </c>
      <c r="B508" s="38">
        <v>22</v>
      </c>
      <c r="C508" s="38" t="s">
        <v>330</v>
      </c>
      <c r="D508" s="38" t="s">
        <v>25</v>
      </c>
      <c r="E508" s="38" t="s">
        <v>36</v>
      </c>
      <c r="G508" s="38">
        <v>0.5</v>
      </c>
      <c r="H508" s="38">
        <v>0.5</v>
      </c>
      <c r="I508" s="38">
        <v>6808</v>
      </c>
      <c r="J508" s="38">
        <v>10109</v>
      </c>
      <c r="L508" s="38">
        <v>1275</v>
      </c>
      <c r="M508" s="38">
        <v>8.6969999999999992</v>
      </c>
      <c r="N508" s="38">
        <v>12.518000000000001</v>
      </c>
      <c r="O508" s="38">
        <v>3.8210000000000002</v>
      </c>
      <c r="Q508" s="38">
        <v>0.18099999999999999</v>
      </c>
      <c r="R508" s="38">
        <v>1</v>
      </c>
      <c r="S508" s="38">
        <v>0</v>
      </c>
      <c r="T508" s="38">
        <v>0</v>
      </c>
      <c r="V508" s="38">
        <v>0</v>
      </c>
      <c r="Y508" s="38" t="s">
        <v>326</v>
      </c>
      <c r="Z508" s="42">
        <v>0.1277777777777778</v>
      </c>
    </row>
    <row r="509" spans="1:26">
      <c r="A509" s="38">
        <v>53</v>
      </c>
      <c r="B509" s="38">
        <v>23</v>
      </c>
      <c r="C509" s="38" t="s">
        <v>331</v>
      </c>
      <c r="D509" s="38" t="s">
        <v>25</v>
      </c>
      <c r="E509" s="38" t="s">
        <v>36</v>
      </c>
      <c r="G509" s="38">
        <v>0.5</v>
      </c>
      <c r="H509" s="38">
        <v>0.5</v>
      </c>
      <c r="I509" s="38">
        <v>4142</v>
      </c>
      <c r="J509" s="38">
        <v>11923</v>
      </c>
      <c r="L509" s="38">
        <v>3351</v>
      </c>
      <c r="M509" s="38">
        <v>5.22</v>
      </c>
      <c r="N509" s="38">
        <v>14.696999999999999</v>
      </c>
      <c r="O509" s="38">
        <v>9.4770000000000003</v>
      </c>
      <c r="Q509" s="38">
        <v>0.45500000000000002</v>
      </c>
      <c r="R509" s="38">
        <v>1</v>
      </c>
      <c r="S509" s="38">
        <v>0</v>
      </c>
      <c r="T509" s="38">
        <v>0</v>
      </c>
      <c r="V509" s="38">
        <v>0</v>
      </c>
      <c r="Y509" s="38" t="s">
        <v>326</v>
      </c>
      <c r="Z509" s="42">
        <v>0.13975694444444445</v>
      </c>
    </row>
    <row r="510" spans="1:26">
      <c r="A510" s="38">
        <v>54</v>
      </c>
      <c r="B510" s="38">
        <v>23</v>
      </c>
      <c r="C510" s="38" t="s">
        <v>331</v>
      </c>
      <c r="D510" s="38" t="s">
        <v>25</v>
      </c>
      <c r="E510" s="38" t="s">
        <v>36</v>
      </c>
      <c r="G510" s="38">
        <v>0.5</v>
      </c>
      <c r="H510" s="38">
        <v>0.5</v>
      </c>
      <c r="I510" s="38">
        <v>4191</v>
      </c>
      <c r="J510" s="38">
        <v>11903</v>
      </c>
      <c r="L510" s="38">
        <v>3425</v>
      </c>
      <c r="M510" s="38">
        <v>5.2839999999999998</v>
      </c>
      <c r="N510" s="38">
        <v>14.673</v>
      </c>
      <c r="O510" s="38">
        <v>9.3889999999999993</v>
      </c>
      <c r="Q510" s="38">
        <v>0.46500000000000002</v>
      </c>
      <c r="R510" s="38">
        <v>1</v>
      </c>
      <c r="S510" s="38">
        <v>0</v>
      </c>
      <c r="T510" s="38">
        <v>0</v>
      </c>
      <c r="V510" s="38">
        <v>0</v>
      </c>
      <c r="Y510" s="38" t="s">
        <v>326</v>
      </c>
      <c r="Z510" s="42">
        <v>0.14656250000000001</v>
      </c>
    </row>
    <row r="511" spans="1:26">
      <c r="A511" s="38">
        <v>55</v>
      </c>
      <c r="B511" s="38">
        <v>24</v>
      </c>
      <c r="C511" s="38" t="s">
        <v>332</v>
      </c>
      <c r="D511" s="38" t="s">
        <v>25</v>
      </c>
      <c r="E511" s="38" t="s">
        <v>36</v>
      </c>
      <c r="G511" s="38">
        <v>0.5</v>
      </c>
      <c r="H511" s="38">
        <v>0.5</v>
      </c>
      <c r="I511" s="38">
        <v>3997</v>
      </c>
      <c r="J511" s="38">
        <v>7409</v>
      </c>
      <c r="L511" s="38">
        <v>1615</v>
      </c>
      <c r="M511" s="38">
        <v>5.0309999999999997</v>
      </c>
      <c r="N511" s="38">
        <v>9.2110000000000003</v>
      </c>
      <c r="O511" s="38">
        <v>4.18</v>
      </c>
      <c r="Q511" s="38">
        <v>0.22600000000000001</v>
      </c>
      <c r="R511" s="38">
        <v>1</v>
      </c>
      <c r="S511" s="38">
        <v>0</v>
      </c>
      <c r="T511" s="38">
        <v>0</v>
      </c>
      <c r="V511" s="38">
        <v>0</v>
      </c>
      <c r="Y511" s="38" t="s">
        <v>326</v>
      </c>
      <c r="Z511" s="42">
        <v>0.15804398148148149</v>
      </c>
    </row>
    <row r="512" spans="1:26">
      <c r="A512" s="38">
        <v>56</v>
      </c>
      <c r="B512" s="38">
        <v>24</v>
      </c>
      <c r="C512" s="38" t="s">
        <v>332</v>
      </c>
      <c r="D512" s="38" t="s">
        <v>25</v>
      </c>
      <c r="E512" s="38" t="s">
        <v>36</v>
      </c>
      <c r="G512" s="38">
        <v>0.5</v>
      </c>
      <c r="H512" s="38">
        <v>0.5</v>
      </c>
      <c r="I512" s="38">
        <v>4024</v>
      </c>
      <c r="J512" s="38">
        <v>7415</v>
      </c>
      <c r="L512" s="38">
        <v>1657</v>
      </c>
      <c r="M512" s="38">
        <v>5.0659999999999998</v>
      </c>
      <c r="N512" s="38">
        <v>9.218</v>
      </c>
      <c r="O512" s="38">
        <v>4.1520000000000001</v>
      </c>
      <c r="Q512" s="38">
        <v>0.23200000000000001</v>
      </c>
      <c r="R512" s="38">
        <v>1</v>
      </c>
      <c r="S512" s="38">
        <v>0</v>
      </c>
      <c r="T512" s="38">
        <v>0</v>
      </c>
      <c r="V512" s="38">
        <v>0</v>
      </c>
      <c r="Y512" s="38" t="s">
        <v>326</v>
      </c>
      <c r="Z512" s="42">
        <v>0.16457175925925926</v>
      </c>
    </row>
    <row r="513" spans="1:26">
      <c r="A513" s="38">
        <v>57</v>
      </c>
      <c r="B513" s="38">
        <v>25</v>
      </c>
      <c r="C513" s="38" t="s">
        <v>333</v>
      </c>
      <c r="D513" s="38" t="s">
        <v>25</v>
      </c>
      <c r="E513" s="38" t="s">
        <v>36</v>
      </c>
      <c r="G513" s="38">
        <v>0.5</v>
      </c>
      <c r="H513" s="38">
        <v>0.5</v>
      </c>
      <c r="I513" s="38">
        <v>3595</v>
      </c>
      <c r="J513" s="38">
        <v>6966</v>
      </c>
      <c r="L513" s="38">
        <v>1493</v>
      </c>
      <c r="M513" s="38">
        <v>4.508</v>
      </c>
      <c r="N513" s="38">
        <v>8.66</v>
      </c>
      <c r="O513" s="38">
        <v>4.1520000000000001</v>
      </c>
      <c r="Q513" s="38">
        <v>0.21</v>
      </c>
      <c r="R513" s="38">
        <v>1</v>
      </c>
      <c r="S513" s="38">
        <v>0</v>
      </c>
      <c r="T513" s="38">
        <v>0</v>
      </c>
      <c r="V513" s="38">
        <v>0</v>
      </c>
      <c r="Y513" s="38" t="s">
        <v>326</v>
      </c>
      <c r="Z513" s="42">
        <v>0.1759375</v>
      </c>
    </row>
    <row r="514" spans="1:26">
      <c r="A514" s="38">
        <v>58</v>
      </c>
      <c r="B514" s="38">
        <v>25</v>
      </c>
      <c r="C514" s="38" t="s">
        <v>333</v>
      </c>
      <c r="D514" s="38" t="s">
        <v>25</v>
      </c>
      <c r="E514" s="38" t="s">
        <v>36</v>
      </c>
      <c r="G514" s="38">
        <v>0.5</v>
      </c>
      <c r="H514" s="38">
        <v>0.5</v>
      </c>
      <c r="I514" s="38">
        <v>3571</v>
      </c>
      <c r="J514" s="38">
        <v>6985</v>
      </c>
      <c r="L514" s="38">
        <v>1524</v>
      </c>
      <c r="M514" s="38">
        <v>4.4770000000000003</v>
      </c>
      <c r="N514" s="38">
        <v>8.6839999999999993</v>
      </c>
      <c r="O514" s="38">
        <v>4.2069999999999999</v>
      </c>
      <c r="Q514" s="38">
        <v>0.214</v>
      </c>
      <c r="R514" s="38">
        <v>1</v>
      </c>
      <c r="S514" s="38">
        <v>0</v>
      </c>
      <c r="T514" s="38">
        <v>0</v>
      </c>
      <c r="V514" s="38">
        <v>0</v>
      </c>
      <c r="Y514" s="38" t="s">
        <v>326</v>
      </c>
      <c r="Z514" s="42">
        <v>0.18256944444444445</v>
      </c>
    </row>
    <row r="515" spans="1:26">
      <c r="A515" s="38">
        <v>59</v>
      </c>
      <c r="B515" s="38">
        <v>26</v>
      </c>
      <c r="C515" s="38" t="s">
        <v>334</v>
      </c>
      <c r="D515" s="38" t="s">
        <v>25</v>
      </c>
      <c r="E515" s="38" t="s">
        <v>36</v>
      </c>
      <c r="G515" s="38">
        <v>0.5</v>
      </c>
      <c r="H515" s="38">
        <v>0.5</v>
      </c>
      <c r="I515" s="38">
        <v>4756</v>
      </c>
      <c r="J515" s="38">
        <v>7146</v>
      </c>
      <c r="L515" s="38">
        <v>919</v>
      </c>
      <c r="M515" s="38">
        <v>6.0209999999999999</v>
      </c>
      <c r="N515" s="38">
        <v>8.8840000000000003</v>
      </c>
      <c r="O515" s="38">
        <v>2.8639999999999999</v>
      </c>
      <c r="Q515" s="38">
        <v>0.13400000000000001</v>
      </c>
      <c r="R515" s="38">
        <v>1</v>
      </c>
      <c r="S515" s="38">
        <v>0</v>
      </c>
      <c r="T515" s="38">
        <v>0</v>
      </c>
      <c r="V515" s="38">
        <v>0</v>
      </c>
      <c r="Y515" s="38" t="s">
        <v>326</v>
      </c>
      <c r="Z515" s="42">
        <v>0.19408564814814813</v>
      </c>
    </row>
    <row r="516" spans="1:26">
      <c r="A516" s="38">
        <v>60</v>
      </c>
      <c r="B516" s="38">
        <v>26</v>
      </c>
      <c r="C516" s="38" t="s">
        <v>334</v>
      </c>
      <c r="D516" s="38" t="s">
        <v>25</v>
      </c>
      <c r="E516" s="38" t="s">
        <v>36</v>
      </c>
      <c r="G516" s="38">
        <v>0.5</v>
      </c>
      <c r="H516" s="38">
        <v>0.5</v>
      </c>
      <c r="I516" s="38">
        <v>4891</v>
      </c>
      <c r="J516" s="38">
        <v>7148</v>
      </c>
      <c r="L516" s="38">
        <v>907</v>
      </c>
      <c r="M516" s="38">
        <v>6.1959999999999997</v>
      </c>
      <c r="N516" s="38">
        <v>8.8870000000000005</v>
      </c>
      <c r="O516" s="38">
        <v>2.6909999999999998</v>
      </c>
      <c r="Q516" s="38">
        <v>0.13200000000000001</v>
      </c>
      <c r="R516" s="38">
        <v>1</v>
      </c>
      <c r="S516" s="38">
        <v>0</v>
      </c>
      <c r="T516" s="38">
        <v>0</v>
      </c>
      <c r="V516" s="38">
        <v>0</v>
      </c>
      <c r="Y516" s="38" t="s">
        <v>326</v>
      </c>
      <c r="Z516" s="42">
        <v>0.20075231481481481</v>
      </c>
    </row>
    <row r="517" spans="1:26">
      <c r="A517" s="38">
        <v>61</v>
      </c>
      <c r="B517" s="38">
        <v>27</v>
      </c>
      <c r="C517" s="38" t="s">
        <v>335</v>
      </c>
      <c r="D517" s="38" t="s">
        <v>25</v>
      </c>
      <c r="E517" s="38" t="s">
        <v>36</v>
      </c>
      <c r="G517" s="38">
        <v>0.5</v>
      </c>
      <c r="H517" s="38">
        <v>0.5</v>
      </c>
      <c r="I517" s="38">
        <v>4972</v>
      </c>
      <c r="J517" s="38">
        <v>7633</v>
      </c>
      <c r="L517" s="38">
        <v>2578</v>
      </c>
      <c r="M517" s="38">
        <v>6.3019999999999996</v>
      </c>
      <c r="N517" s="38">
        <v>9.4879999999999995</v>
      </c>
      <c r="O517" s="38">
        <v>3.1859999999999999</v>
      </c>
      <c r="Q517" s="38">
        <v>0.35299999999999998</v>
      </c>
      <c r="R517" s="38">
        <v>1</v>
      </c>
      <c r="S517" s="38">
        <v>0</v>
      </c>
      <c r="T517" s="38">
        <v>0</v>
      </c>
      <c r="V517" s="38">
        <v>0</v>
      </c>
      <c r="Y517" s="38" t="s">
        <v>326</v>
      </c>
      <c r="Z517" s="42">
        <v>0.21239583333333334</v>
      </c>
    </row>
    <row r="518" spans="1:26">
      <c r="A518" s="38">
        <v>62</v>
      </c>
      <c r="B518" s="38">
        <v>27</v>
      </c>
      <c r="C518" s="38" t="s">
        <v>335</v>
      </c>
      <c r="D518" s="38" t="s">
        <v>25</v>
      </c>
      <c r="E518" s="38" t="s">
        <v>36</v>
      </c>
      <c r="G518" s="38">
        <v>0.5</v>
      </c>
      <c r="H518" s="38">
        <v>0.5</v>
      </c>
      <c r="I518" s="38">
        <v>4965</v>
      </c>
      <c r="J518" s="38">
        <v>7669</v>
      </c>
      <c r="L518" s="38">
        <v>2627</v>
      </c>
      <c r="M518" s="38">
        <v>6.2930000000000001</v>
      </c>
      <c r="N518" s="38">
        <v>9.532</v>
      </c>
      <c r="O518" s="38">
        <v>3.2389999999999999</v>
      </c>
      <c r="Q518" s="38">
        <v>0.36</v>
      </c>
      <c r="R518" s="38">
        <v>1</v>
      </c>
      <c r="S518" s="38">
        <v>0</v>
      </c>
      <c r="T518" s="38">
        <v>0</v>
      </c>
      <c r="V518" s="38">
        <v>0</v>
      </c>
      <c r="Y518" s="38" t="s">
        <v>326</v>
      </c>
      <c r="Z518" s="42">
        <v>0.21888888888888888</v>
      </c>
    </row>
    <row r="519" spans="1:26">
      <c r="A519" s="38">
        <v>63</v>
      </c>
      <c r="B519" s="38">
        <v>28</v>
      </c>
      <c r="C519" s="38" t="s">
        <v>336</v>
      </c>
      <c r="D519" s="38" t="s">
        <v>25</v>
      </c>
      <c r="E519" s="38" t="s">
        <v>36</v>
      </c>
      <c r="G519" s="38">
        <v>0.5</v>
      </c>
      <c r="H519" s="38">
        <v>0.5</v>
      </c>
      <c r="I519" s="38">
        <v>3460</v>
      </c>
      <c r="J519" s="38">
        <v>12022</v>
      </c>
      <c r="L519" s="38">
        <v>2978</v>
      </c>
      <c r="M519" s="38">
        <v>4.3319999999999999</v>
      </c>
      <c r="N519" s="38">
        <v>14.815</v>
      </c>
      <c r="O519" s="38">
        <v>10.483000000000001</v>
      </c>
      <c r="Q519" s="38">
        <v>0.40600000000000003</v>
      </c>
      <c r="R519" s="38">
        <v>1</v>
      </c>
      <c r="S519" s="38">
        <v>0</v>
      </c>
      <c r="T519" s="38">
        <v>0</v>
      </c>
      <c r="V519" s="38">
        <v>0</v>
      </c>
      <c r="Y519" s="38" t="s">
        <v>326</v>
      </c>
      <c r="Z519" s="42">
        <v>0.23087962962962963</v>
      </c>
    </row>
    <row r="520" spans="1:26">
      <c r="A520" s="38">
        <v>64</v>
      </c>
      <c r="B520" s="38">
        <v>28</v>
      </c>
      <c r="C520" s="38" t="s">
        <v>336</v>
      </c>
      <c r="D520" s="38" t="s">
        <v>25</v>
      </c>
      <c r="E520" s="38" t="s">
        <v>36</v>
      </c>
      <c r="G520" s="38">
        <v>0.5</v>
      </c>
      <c r="H520" s="38">
        <v>0.5</v>
      </c>
      <c r="I520" s="38">
        <v>3449</v>
      </c>
      <c r="J520" s="38">
        <v>12051</v>
      </c>
      <c r="L520" s="38">
        <v>2994</v>
      </c>
      <c r="M520" s="38">
        <v>4.3170000000000002</v>
      </c>
      <c r="N520" s="38">
        <v>14.85</v>
      </c>
      <c r="O520" s="38">
        <v>10.532999999999999</v>
      </c>
      <c r="Q520" s="38">
        <v>0.40799999999999997</v>
      </c>
      <c r="R520" s="38">
        <v>1</v>
      </c>
      <c r="S520" s="38">
        <v>0</v>
      </c>
      <c r="T520" s="38">
        <v>0</v>
      </c>
      <c r="V520" s="38">
        <v>0</v>
      </c>
      <c r="Y520" s="38" t="s">
        <v>326</v>
      </c>
      <c r="Z520" s="42">
        <v>0.23777777777777778</v>
      </c>
    </row>
    <row r="521" spans="1:26">
      <c r="A521" s="38">
        <v>65</v>
      </c>
      <c r="B521" s="38">
        <v>29</v>
      </c>
      <c r="C521" s="38" t="s">
        <v>337</v>
      </c>
      <c r="D521" s="38" t="s">
        <v>25</v>
      </c>
      <c r="E521" s="38" t="s">
        <v>36</v>
      </c>
      <c r="G521" s="38">
        <v>0.5</v>
      </c>
      <c r="H521" s="38">
        <v>0.5</v>
      </c>
      <c r="I521" s="38">
        <v>2001</v>
      </c>
      <c r="J521" s="38">
        <v>3930</v>
      </c>
      <c r="L521" s="38">
        <v>724</v>
      </c>
      <c r="M521" s="38">
        <v>2.4329999999999998</v>
      </c>
      <c r="N521" s="38">
        <v>4.8330000000000002</v>
      </c>
      <c r="O521" s="38">
        <v>2.4</v>
      </c>
      <c r="Q521" s="38">
        <v>0.108</v>
      </c>
      <c r="R521" s="38">
        <v>1</v>
      </c>
      <c r="S521" s="38">
        <v>0</v>
      </c>
      <c r="T521" s="38">
        <v>0</v>
      </c>
      <c r="V521" s="38">
        <v>0</v>
      </c>
      <c r="Y521" s="38" t="s">
        <v>326</v>
      </c>
      <c r="Z521" s="42">
        <v>0.24892361111111114</v>
      </c>
    </row>
    <row r="522" spans="1:26">
      <c r="A522" s="38">
        <v>66</v>
      </c>
      <c r="B522" s="38">
        <v>29</v>
      </c>
      <c r="C522" s="38" t="s">
        <v>337</v>
      </c>
      <c r="D522" s="38" t="s">
        <v>25</v>
      </c>
      <c r="E522" s="38" t="s">
        <v>36</v>
      </c>
      <c r="G522" s="38">
        <v>0.5</v>
      </c>
      <c r="H522" s="38">
        <v>0.5</v>
      </c>
      <c r="I522" s="38">
        <v>2031</v>
      </c>
      <c r="J522" s="38">
        <v>3888</v>
      </c>
      <c r="L522" s="38">
        <v>712</v>
      </c>
      <c r="M522" s="38">
        <v>2.472</v>
      </c>
      <c r="N522" s="38">
        <v>4.78</v>
      </c>
      <c r="O522" s="38">
        <v>2.3079999999999998</v>
      </c>
      <c r="Q522" s="38">
        <v>0.106</v>
      </c>
      <c r="R522" s="38">
        <v>1</v>
      </c>
      <c r="S522" s="38">
        <v>0</v>
      </c>
      <c r="T522" s="38">
        <v>0</v>
      </c>
      <c r="V522" s="38">
        <v>0</v>
      </c>
      <c r="Y522" s="38" t="s">
        <v>326</v>
      </c>
      <c r="Z522" s="42">
        <v>0.25521990740740741</v>
      </c>
    </row>
    <row r="523" spans="1:26">
      <c r="A523" s="38">
        <v>67</v>
      </c>
      <c r="B523" s="38">
        <v>30</v>
      </c>
      <c r="C523" s="38" t="s">
        <v>338</v>
      </c>
      <c r="D523" s="38" t="s">
        <v>25</v>
      </c>
      <c r="E523" s="38" t="s">
        <v>36</v>
      </c>
      <c r="G523" s="38">
        <v>0.5</v>
      </c>
      <c r="H523" s="38">
        <v>0.5</v>
      </c>
      <c r="I523" s="38">
        <v>5381</v>
      </c>
      <c r="J523" s="38">
        <v>8617</v>
      </c>
      <c r="L523" s="38">
        <v>4052</v>
      </c>
      <c r="M523" s="38">
        <v>6.8360000000000003</v>
      </c>
      <c r="N523" s="38">
        <v>10.7</v>
      </c>
      <c r="O523" s="38">
        <v>3.8639999999999999</v>
      </c>
      <c r="Q523" s="38">
        <v>0.54700000000000004</v>
      </c>
      <c r="R523" s="38">
        <v>1</v>
      </c>
      <c r="S523" s="38">
        <v>0</v>
      </c>
      <c r="T523" s="38">
        <v>0</v>
      </c>
      <c r="V523" s="38">
        <v>0</v>
      </c>
      <c r="Y523" s="38" t="s">
        <v>326</v>
      </c>
      <c r="Z523" s="42">
        <v>0.26673611111111112</v>
      </c>
    </row>
    <row r="524" spans="1:26">
      <c r="A524" s="38">
        <v>68</v>
      </c>
      <c r="B524" s="38">
        <v>30</v>
      </c>
      <c r="C524" s="38" t="s">
        <v>338</v>
      </c>
      <c r="D524" s="38" t="s">
        <v>25</v>
      </c>
      <c r="E524" s="38" t="s">
        <v>36</v>
      </c>
      <c r="G524" s="38">
        <v>0.5</v>
      </c>
      <c r="H524" s="38">
        <v>0.5</v>
      </c>
      <c r="I524" s="38">
        <v>5324</v>
      </c>
      <c r="J524" s="38">
        <v>8577</v>
      </c>
      <c r="L524" s="38">
        <v>4017</v>
      </c>
      <c r="M524" s="38">
        <v>6.76</v>
      </c>
      <c r="N524" s="38">
        <v>10.651999999999999</v>
      </c>
      <c r="O524" s="38">
        <v>3.891</v>
      </c>
      <c r="Q524" s="38">
        <v>0.54300000000000004</v>
      </c>
      <c r="R524" s="38">
        <v>1</v>
      </c>
      <c r="S524" s="38">
        <v>0</v>
      </c>
      <c r="T524" s="38">
        <v>0</v>
      </c>
      <c r="V524" s="38">
        <v>0</v>
      </c>
      <c r="Y524" s="38" t="s">
        <v>326</v>
      </c>
      <c r="Z524" s="42">
        <v>0.27332175925925922</v>
      </c>
    </row>
    <row r="525" spans="1:26">
      <c r="A525" s="38">
        <v>10</v>
      </c>
      <c r="B525" s="38">
        <v>5</v>
      </c>
      <c r="C525" s="38" t="s">
        <v>339</v>
      </c>
      <c r="D525" s="38" t="s">
        <v>25</v>
      </c>
      <c r="E525" s="38" t="s">
        <v>36</v>
      </c>
      <c r="G525" s="38">
        <v>0.5</v>
      </c>
      <c r="H525" s="38">
        <v>0.5</v>
      </c>
      <c r="I525" s="38">
        <v>3462</v>
      </c>
      <c r="J525" s="38">
        <v>5143</v>
      </c>
      <c r="L525" s="38">
        <v>1818</v>
      </c>
      <c r="M525" s="38">
        <v>4.335</v>
      </c>
      <c r="N525" s="38">
        <v>6.3739999999999997</v>
      </c>
      <c r="O525" s="38">
        <v>2.0390000000000001</v>
      </c>
      <c r="Q525" s="38">
        <v>0.253</v>
      </c>
      <c r="R525" s="38">
        <v>1</v>
      </c>
      <c r="S525" s="38">
        <v>0</v>
      </c>
      <c r="T525" s="38">
        <v>0</v>
      </c>
      <c r="V525" s="38">
        <v>0</v>
      </c>
      <c r="Y525" s="38" t="s">
        <v>340</v>
      </c>
      <c r="Z525" s="42">
        <v>0.64216435185185183</v>
      </c>
    </row>
    <row r="526" spans="1:26">
      <c r="A526" s="38">
        <v>11</v>
      </c>
      <c r="B526" s="38">
        <v>5</v>
      </c>
      <c r="C526" s="38" t="s">
        <v>339</v>
      </c>
      <c r="D526" s="38" t="s">
        <v>25</v>
      </c>
      <c r="E526" s="38" t="s">
        <v>36</v>
      </c>
      <c r="G526" s="38">
        <v>0.5</v>
      </c>
      <c r="H526" s="38">
        <v>0.5</v>
      </c>
      <c r="I526" s="38">
        <v>3493</v>
      </c>
      <c r="J526" s="38">
        <v>5138</v>
      </c>
      <c r="L526" s="38">
        <v>1787</v>
      </c>
      <c r="M526" s="38">
        <v>4.3760000000000003</v>
      </c>
      <c r="N526" s="38">
        <v>6.3680000000000003</v>
      </c>
      <c r="O526" s="38">
        <v>1.9930000000000001</v>
      </c>
      <c r="Q526" s="38">
        <v>0.249</v>
      </c>
      <c r="R526" s="38">
        <v>1</v>
      </c>
      <c r="S526" s="38">
        <v>0</v>
      </c>
      <c r="T526" s="38">
        <v>0</v>
      </c>
      <c r="V526" s="38">
        <v>0</v>
      </c>
      <c r="Y526" s="38" t="s">
        <v>340</v>
      </c>
      <c r="Z526" s="42">
        <v>0.6485995370370371</v>
      </c>
    </row>
    <row r="527" spans="1:26">
      <c r="A527" s="38">
        <v>12</v>
      </c>
      <c r="B527" s="38">
        <v>6</v>
      </c>
      <c r="C527" s="38" t="s">
        <v>341</v>
      </c>
      <c r="D527" s="38" t="s">
        <v>25</v>
      </c>
      <c r="E527" s="38" t="s">
        <v>36</v>
      </c>
      <c r="G527" s="38">
        <v>0.5</v>
      </c>
      <c r="H527" s="38">
        <v>0.5</v>
      </c>
      <c r="I527" s="38">
        <v>3300</v>
      </c>
      <c r="J527" s="38">
        <v>7577</v>
      </c>
      <c r="L527" s="38">
        <v>2348</v>
      </c>
      <c r="M527" s="38">
        <v>4.1239999999999997</v>
      </c>
      <c r="N527" s="38">
        <v>9.4190000000000005</v>
      </c>
      <c r="O527" s="38">
        <v>5.2949999999999999</v>
      </c>
      <c r="Q527" s="38">
        <v>0.32300000000000001</v>
      </c>
      <c r="R527" s="38">
        <v>1</v>
      </c>
      <c r="S527" s="38">
        <v>0</v>
      </c>
      <c r="T527" s="38">
        <v>0</v>
      </c>
      <c r="V527" s="38">
        <v>0</v>
      </c>
      <c r="Y527" s="38" t="s">
        <v>340</v>
      </c>
      <c r="Z527" s="42">
        <v>0.66009259259259256</v>
      </c>
    </row>
    <row r="528" spans="1:26">
      <c r="A528" s="38">
        <v>13</v>
      </c>
      <c r="B528" s="38">
        <v>6</v>
      </c>
      <c r="C528" s="38" t="s">
        <v>341</v>
      </c>
      <c r="D528" s="38" t="s">
        <v>25</v>
      </c>
      <c r="E528" s="38" t="s">
        <v>36</v>
      </c>
      <c r="G528" s="38">
        <v>0.5</v>
      </c>
      <c r="H528" s="38">
        <v>0.5</v>
      </c>
      <c r="I528" s="38">
        <v>3330</v>
      </c>
      <c r="J528" s="38">
        <v>7602</v>
      </c>
      <c r="L528" s="38">
        <v>2360</v>
      </c>
      <c r="M528" s="38">
        <v>4.1630000000000003</v>
      </c>
      <c r="N528" s="38">
        <v>9.4489999999999998</v>
      </c>
      <c r="O528" s="38">
        <v>5.2859999999999996</v>
      </c>
      <c r="Q528" s="38">
        <v>0.32500000000000001</v>
      </c>
      <c r="R528" s="38">
        <v>1</v>
      </c>
      <c r="S528" s="38">
        <v>0</v>
      </c>
      <c r="T528" s="38">
        <v>0</v>
      </c>
      <c r="V528" s="38">
        <v>0</v>
      </c>
      <c r="Y528" s="38" t="s">
        <v>340</v>
      </c>
      <c r="Z528" s="42">
        <v>0.66688657407407403</v>
      </c>
    </row>
    <row r="529" spans="1:26">
      <c r="A529" s="38">
        <v>14</v>
      </c>
      <c r="B529" s="38">
        <v>7</v>
      </c>
      <c r="C529" s="38" t="s">
        <v>342</v>
      </c>
      <c r="D529" s="38" t="s">
        <v>25</v>
      </c>
      <c r="E529" s="38" t="s">
        <v>36</v>
      </c>
      <c r="G529" s="38">
        <v>0.5</v>
      </c>
      <c r="H529" s="38">
        <v>0.5</v>
      </c>
      <c r="I529" s="38">
        <v>5554</v>
      </c>
      <c r="J529" s="38">
        <v>8050</v>
      </c>
      <c r="L529" s="38">
        <v>2823</v>
      </c>
      <c r="M529" s="38">
        <v>7.06</v>
      </c>
      <c r="N529" s="38">
        <v>10.003</v>
      </c>
      <c r="O529" s="38">
        <v>2.9430000000000001</v>
      </c>
      <c r="Q529" s="38">
        <v>0.38600000000000001</v>
      </c>
      <c r="R529" s="38">
        <v>1</v>
      </c>
      <c r="S529" s="38">
        <v>0</v>
      </c>
      <c r="T529" s="38">
        <v>0</v>
      </c>
      <c r="V529" s="38">
        <v>0</v>
      </c>
      <c r="Y529" s="38" t="s">
        <v>340</v>
      </c>
      <c r="Z529" s="42">
        <v>0.67826388888888889</v>
      </c>
    </row>
    <row r="530" spans="1:26">
      <c r="A530" s="38">
        <v>15</v>
      </c>
      <c r="B530" s="38">
        <v>7</v>
      </c>
      <c r="C530" s="38" t="s">
        <v>342</v>
      </c>
      <c r="D530" s="38" t="s">
        <v>25</v>
      </c>
      <c r="E530" s="38" t="s">
        <v>36</v>
      </c>
      <c r="G530" s="38">
        <v>0.5</v>
      </c>
      <c r="H530" s="38">
        <v>0.5</v>
      </c>
      <c r="I530" s="38">
        <v>5488</v>
      </c>
      <c r="J530" s="38">
        <v>8040</v>
      </c>
      <c r="L530" s="38">
        <v>2866</v>
      </c>
      <c r="M530" s="38">
        <v>6.9749999999999996</v>
      </c>
      <c r="N530" s="38">
        <v>9.9909999999999997</v>
      </c>
      <c r="O530" s="38">
        <v>3.0150000000000001</v>
      </c>
      <c r="Q530" s="38">
        <v>0.39100000000000001</v>
      </c>
      <c r="R530" s="38">
        <v>1</v>
      </c>
      <c r="S530" s="38">
        <v>0</v>
      </c>
      <c r="T530" s="38">
        <v>0</v>
      </c>
      <c r="V530" s="38">
        <v>0</v>
      </c>
      <c r="Y530" s="38" t="s">
        <v>340</v>
      </c>
      <c r="Z530" s="42">
        <v>0.68474537037037031</v>
      </c>
    </row>
    <row r="531" spans="1:26">
      <c r="A531" s="38">
        <v>16</v>
      </c>
      <c r="B531" s="38">
        <v>8</v>
      </c>
      <c r="C531" s="38" t="s">
        <v>343</v>
      </c>
      <c r="D531" s="38" t="s">
        <v>25</v>
      </c>
      <c r="E531" s="38" t="s">
        <v>36</v>
      </c>
      <c r="G531" s="38">
        <v>0.5</v>
      </c>
      <c r="H531" s="38">
        <v>0.5</v>
      </c>
      <c r="I531" s="38">
        <v>5139</v>
      </c>
      <c r="J531" s="38">
        <v>8826</v>
      </c>
      <c r="L531" s="38">
        <v>18125</v>
      </c>
      <c r="M531" s="38">
        <v>6.52</v>
      </c>
      <c r="N531" s="38">
        <v>10.957000000000001</v>
      </c>
      <c r="O531" s="38">
        <v>4.4370000000000003</v>
      </c>
      <c r="Q531" s="38">
        <v>2.3319999999999999</v>
      </c>
      <c r="R531" s="38">
        <v>1</v>
      </c>
      <c r="S531" s="38">
        <v>0</v>
      </c>
      <c r="T531" s="38">
        <v>0</v>
      </c>
      <c r="V531" s="38">
        <v>0</v>
      </c>
      <c r="Y531" s="38" t="s">
        <v>340</v>
      </c>
      <c r="Z531" s="42">
        <v>0.69621527777777781</v>
      </c>
    </row>
    <row r="532" spans="1:26">
      <c r="A532" s="38">
        <v>17</v>
      </c>
      <c r="B532" s="38">
        <v>8</v>
      </c>
      <c r="C532" s="38" t="s">
        <v>343</v>
      </c>
      <c r="D532" s="38" t="s">
        <v>25</v>
      </c>
      <c r="E532" s="38" t="s">
        <v>36</v>
      </c>
      <c r="G532" s="38">
        <v>0.5</v>
      </c>
      <c r="H532" s="38">
        <v>0.5</v>
      </c>
      <c r="I532" s="38">
        <v>5296</v>
      </c>
      <c r="J532" s="38">
        <v>8857</v>
      </c>
      <c r="L532" s="38">
        <v>18162</v>
      </c>
      <c r="M532" s="38">
        <v>6.7249999999999996</v>
      </c>
      <c r="N532" s="38">
        <v>10.994</v>
      </c>
      <c r="O532" s="38">
        <v>4.2690000000000001</v>
      </c>
      <c r="Q532" s="38">
        <v>2.3359999999999999</v>
      </c>
      <c r="R532" s="38">
        <v>1</v>
      </c>
      <c r="S532" s="38">
        <v>0</v>
      </c>
      <c r="T532" s="38">
        <v>0</v>
      </c>
      <c r="V532" s="38">
        <v>0</v>
      </c>
      <c r="Y532" s="38" t="s">
        <v>340</v>
      </c>
      <c r="Z532" s="42">
        <v>0.70280092592592591</v>
      </c>
    </row>
    <row r="533" spans="1:26">
      <c r="A533" s="38">
        <v>18</v>
      </c>
      <c r="B533" s="38">
        <v>9</v>
      </c>
      <c r="C533" s="38" t="s">
        <v>344</v>
      </c>
      <c r="D533" s="38" t="s">
        <v>25</v>
      </c>
      <c r="E533" s="38" t="s">
        <v>36</v>
      </c>
      <c r="G533" s="38">
        <v>0.5</v>
      </c>
      <c r="H533" s="38">
        <v>0.5</v>
      </c>
      <c r="I533" s="38">
        <v>10317</v>
      </c>
      <c r="J533" s="38">
        <v>13078</v>
      </c>
      <c r="L533" s="38">
        <v>2148</v>
      </c>
      <c r="M533" s="38">
        <v>13.285</v>
      </c>
      <c r="N533" s="38">
        <v>16.065999999999999</v>
      </c>
      <c r="O533" s="38">
        <v>2.78</v>
      </c>
      <c r="Q533" s="38">
        <v>0.29699999999999999</v>
      </c>
      <c r="R533" s="38">
        <v>1</v>
      </c>
      <c r="S533" s="38">
        <v>0</v>
      </c>
      <c r="T533" s="38">
        <v>0</v>
      </c>
      <c r="V533" s="38">
        <v>0</v>
      </c>
      <c r="Y533" s="38" t="s">
        <v>340</v>
      </c>
      <c r="Z533" s="42">
        <v>0.71478009259259256</v>
      </c>
    </row>
    <row r="534" spans="1:26">
      <c r="A534" s="38">
        <v>19</v>
      </c>
      <c r="B534" s="38">
        <v>9</v>
      </c>
      <c r="C534" s="38" t="s">
        <v>344</v>
      </c>
      <c r="D534" s="38" t="s">
        <v>25</v>
      </c>
      <c r="E534" s="38" t="s">
        <v>36</v>
      </c>
      <c r="G534" s="38">
        <v>0.5</v>
      </c>
      <c r="H534" s="38">
        <v>0.5</v>
      </c>
      <c r="I534" s="38">
        <v>10273</v>
      </c>
      <c r="J534" s="38">
        <v>13068</v>
      </c>
      <c r="L534" s="38">
        <v>2153</v>
      </c>
      <c r="M534" s="38">
        <v>13.227</v>
      </c>
      <c r="N534" s="38">
        <v>16.053999999999998</v>
      </c>
      <c r="O534" s="38">
        <v>2.827</v>
      </c>
      <c r="Q534" s="38">
        <v>0.29699999999999999</v>
      </c>
      <c r="R534" s="38">
        <v>1</v>
      </c>
      <c r="S534" s="38">
        <v>0</v>
      </c>
      <c r="T534" s="38">
        <v>0</v>
      </c>
      <c r="V534" s="38">
        <v>0</v>
      </c>
      <c r="Y534" s="38" t="s">
        <v>340</v>
      </c>
      <c r="Z534" s="42">
        <v>0.72171296296296295</v>
      </c>
    </row>
    <row r="535" spans="1:26">
      <c r="A535" s="38">
        <v>20</v>
      </c>
      <c r="B535" s="38">
        <v>10</v>
      </c>
      <c r="C535" s="38" t="s">
        <v>345</v>
      </c>
      <c r="D535" s="38" t="s">
        <v>25</v>
      </c>
      <c r="E535" s="38" t="s">
        <v>36</v>
      </c>
      <c r="G535" s="38">
        <v>0.5</v>
      </c>
      <c r="H535" s="38">
        <v>0.5</v>
      </c>
      <c r="I535" s="38">
        <v>4107</v>
      </c>
      <c r="J535" s="38">
        <v>6699</v>
      </c>
      <c r="L535" s="38">
        <v>1053</v>
      </c>
      <c r="M535" s="38">
        <v>5.1749999999999998</v>
      </c>
      <c r="N535" s="38">
        <v>8.3279999999999994</v>
      </c>
      <c r="O535" s="38">
        <v>3.153</v>
      </c>
      <c r="Q535" s="38">
        <v>0.151</v>
      </c>
      <c r="R535" s="38">
        <v>1</v>
      </c>
      <c r="S535" s="38">
        <v>0</v>
      </c>
      <c r="T535" s="38">
        <v>0</v>
      </c>
      <c r="V535" s="38">
        <v>0</v>
      </c>
      <c r="Y535" s="38" t="s">
        <v>340</v>
      </c>
      <c r="Z535" s="42">
        <v>0.73317129629629629</v>
      </c>
    </row>
    <row r="536" spans="1:26">
      <c r="A536" s="38">
        <v>21</v>
      </c>
      <c r="B536" s="38">
        <v>10</v>
      </c>
      <c r="C536" s="38" t="s">
        <v>345</v>
      </c>
      <c r="D536" s="38" t="s">
        <v>25</v>
      </c>
      <c r="E536" s="38" t="s">
        <v>36</v>
      </c>
      <c r="G536" s="38">
        <v>0.5</v>
      </c>
      <c r="H536" s="38">
        <v>0.5</v>
      </c>
      <c r="I536" s="38">
        <v>4101</v>
      </c>
      <c r="J536" s="38">
        <v>6760</v>
      </c>
      <c r="L536" s="38">
        <v>1124</v>
      </c>
      <c r="M536" s="38">
        <v>5.1660000000000004</v>
      </c>
      <c r="N536" s="38">
        <v>8.4039999999999999</v>
      </c>
      <c r="O536" s="38">
        <v>3.238</v>
      </c>
      <c r="Q536" s="38">
        <v>0.161</v>
      </c>
      <c r="R536" s="38">
        <v>1</v>
      </c>
      <c r="S536" s="38">
        <v>0</v>
      </c>
      <c r="T536" s="38">
        <v>0</v>
      </c>
      <c r="V536" s="38">
        <v>0</v>
      </c>
      <c r="Y536" s="38" t="s">
        <v>340</v>
      </c>
      <c r="Z536" s="42">
        <v>0.7396759259259259</v>
      </c>
    </row>
    <row r="537" spans="1:26">
      <c r="A537" s="38">
        <v>22</v>
      </c>
      <c r="B537" s="38">
        <v>11</v>
      </c>
      <c r="C537" s="38" t="s">
        <v>346</v>
      </c>
      <c r="D537" s="38" t="s">
        <v>25</v>
      </c>
      <c r="E537" s="38" t="s">
        <v>36</v>
      </c>
      <c r="G537" s="38">
        <v>0.5</v>
      </c>
      <c r="H537" s="38">
        <v>0.5</v>
      </c>
      <c r="I537" s="38">
        <v>6070</v>
      </c>
      <c r="J537" s="38">
        <v>10079</v>
      </c>
      <c r="L537" s="38">
        <v>9104</v>
      </c>
      <c r="M537" s="38">
        <v>7.7329999999999997</v>
      </c>
      <c r="N537" s="38">
        <v>12.483000000000001</v>
      </c>
      <c r="O537" s="38">
        <v>4.7489999999999997</v>
      </c>
      <c r="Q537" s="38">
        <v>1.2010000000000001</v>
      </c>
      <c r="R537" s="38">
        <v>1</v>
      </c>
      <c r="S537" s="38">
        <v>0</v>
      </c>
      <c r="T537" s="38">
        <v>0</v>
      </c>
      <c r="V537" s="38">
        <v>0</v>
      </c>
      <c r="Y537" s="38" t="s">
        <v>340</v>
      </c>
      <c r="Z537" s="42">
        <v>0.75120370370370371</v>
      </c>
    </row>
    <row r="538" spans="1:26">
      <c r="A538" s="38">
        <v>23</v>
      </c>
      <c r="B538" s="38">
        <v>11</v>
      </c>
      <c r="C538" s="38" t="s">
        <v>346</v>
      </c>
      <c r="D538" s="38" t="s">
        <v>25</v>
      </c>
      <c r="E538" s="38" t="s">
        <v>36</v>
      </c>
      <c r="G538" s="38">
        <v>0.5</v>
      </c>
      <c r="H538" s="38">
        <v>0.5</v>
      </c>
      <c r="I538" s="38">
        <v>6285</v>
      </c>
      <c r="J538" s="38">
        <v>10159</v>
      </c>
      <c r="L538" s="38">
        <v>9106</v>
      </c>
      <c r="M538" s="38">
        <v>8.0150000000000006</v>
      </c>
      <c r="N538" s="38">
        <v>12.579000000000001</v>
      </c>
      <c r="O538" s="38">
        <v>4.5650000000000004</v>
      </c>
      <c r="Q538" s="38">
        <v>1.202</v>
      </c>
      <c r="R538" s="38">
        <v>1</v>
      </c>
      <c r="S538" s="38">
        <v>0</v>
      </c>
      <c r="T538" s="38">
        <v>0</v>
      </c>
      <c r="V538" s="38">
        <v>0</v>
      </c>
      <c r="Y538" s="38" t="s">
        <v>340</v>
      </c>
      <c r="Z538" s="42">
        <v>0.75782407407407415</v>
      </c>
    </row>
    <row r="539" spans="1:26">
      <c r="A539" s="38">
        <v>24</v>
      </c>
      <c r="B539" s="38">
        <v>12</v>
      </c>
      <c r="C539" s="38" t="s">
        <v>347</v>
      </c>
      <c r="D539" s="38" t="s">
        <v>25</v>
      </c>
      <c r="E539" s="38" t="s">
        <v>36</v>
      </c>
      <c r="G539" s="38">
        <v>0.5</v>
      </c>
      <c r="H539" s="38">
        <v>0.5</v>
      </c>
      <c r="I539" s="38">
        <v>7303</v>
      </c>
      <c r="J539" s="38">
        <v>10591</v>
      </c>
      <c r="L539" s="38">
        <v>1556</v>
      </c>
      <c r="M539" s="38">
        <v>9.343</v>
      </c>
      <c r="N539" s="38">
        <v>13.101000000000001</v>
      </c>
      <c r="O539" s="38">
        <v>3.758</v>
      </c>
      <c r="Q539" s="38">
        <v>0.218</v>
      </c>
      <c r="R539" s="38">
        <v>1</v>
      </c>
      <c r="S539" s="38">
        <v>0</v>
      </c>
      <c r="T539" s="38">
        <v>0</v>
      </c>
      <c r="V539" s="38">
        <v>0</v>
      </c>
      <c r="Y539" s="38" t="s">
        <v>340</v>
      </c>
      <c r="Z539" s="42">
        <v>0.76956018518518521</v>
      </c>
    </row>
    <row r="540" spans="1:26">
      <c r="A540" s="38">
        <v>25</v>
      </c>
      <c r="B540" s="38">
        <v>12</v>
      </c>
      <c r="C540" s="38" t="s">
        <v>347</v>
      </c>
      <c r="D540" s="38" t="s">
        <v>25</v>
      </c>
      <c r="E540" s="38" t="s">
        <v>36</v>
      </c>
      <c r="G540" s="38">
        <v>0.5</v>
      </c>
      <c r="H540" s="38">
        <v>0.5</v>
      </c>
      <c r="I540" s="38">
        <v>7248</v>
      </c>
      <c r="J540" s="38">
        <v>10714</v>
      </c>
      <c r="L540" s="38">
        <v>1522</v>
      </c>
      <c r="M540" s="38">
        <v>9.2710000000000008</v>
      </c>
      <c r="N540" s="38">
        <v>13.249000000000001</v>
      </c>
      <c r="O540" s="38">
        <v>3.9780000000000002</v>
      </c>
      <c r="Q540" s="38">
        <v>0.214</v>
      </c>
      <c r="R540" s="38">
        <v>1</v>
      </c>
      <c r="S540" s="38">
        <v>0</v>
      </c>
      <c r="T540" s="38">
        <v>0</v>
      </c>
      <c r="V540" s="38">
        <v>0</v>
      </c>
      <c r="Y540" s="38" t="s">
        <v>340</v>
      </c>
      <c r="Z540" s="42">
        <v>0.77635416666666668</v>
      </c>
    </row>
    <row r="541" spans="1:26">
      <c r="A541" s="38">
        <v>26</v>
      </c>
      <c r="B541" s="38">
        <v>13</v>
      </c>
      <c r="C541" s="38" t="s">
        <v>348</v>
      </c>
      <c r="D541" s="38" t="s">
        <v>25</v>
      </c>
      <c r="E541" s="38" t="s">
        <v>36</v>
      </c>
      <c r="G541" s="38">
        <v>0.5</v>
      </c>
      <c r="H541" s="38">
        <v>0.5</v>
      </c>
      <c r="I541" s="38">
        <v>3213</v>
      </c>
      <c r="J541" s="38">
        <v>5792</v>
      </c>
      <c r="L541" s="38">
        <v>1409</v>
      </c>
      <c r="M541" s="38">
        <v>4.01</v>
      </c>
      <c r="N541" s="38">
        <v>7.1920000000000002</v>
      </c>
      <c r="O541" s="38">
        <v>3.181</v>
      </c>
      <c r="Q541" s="38">
        <v>0.19900000000000001</v>
      </c>
      <c r="R541" s="38">
        <v>1</v>
      </c>
      <c r="S541" s="38">
        <v>0</v>
      </c>
      <c r="T541" s="38">
        <v>0</v>
      </c>
      <c r="V541" s="38">
        <v>0</v>
      </c>
      <c r="Y541" s="38" t="s">
        <v>340</v>
      </c>
      <c r="Z541" s="42">
        <v>0.78765046296296293</v>
      </c>
    </row>
    <row r="542" spans="1:26">
      <c r="A542" s="38">
        <v>27</v>
      </c>
      <c r="B542" s="38">
        <v>13</v>
      </c>
      <c r="C542" s="38" t="s">
        <v>348</v>
      </c>
      <c r="D542" s="38" t="s">
        <v>25</v>
      </c>
      <c r="E542" s="38" t="s">
        <v>36</v>
      </c>
      <c r="G542" s="38">
        <v>0.5</v>
      </c>
      <c r="H542" s="38">
        <v>0.5</v>
      </c>
      <c r="I542" s="38">
        <v>3358</v>
      </c>
      <c r="J542" s="38">
        <v>5868</v>
      </c>
      <c r="L542" s="38">
        <v>1376</v>
      </c>
      <c r="M542" s="38">
        <v>4.1989999999999998</v>
      </c>
      <c r="N542" s="38">
        <v>7.2880000000000003</v>
      </c>
      <c r="O542" s="38">
        <v>3.0880000000000001</v>
      </c>
      <c r="Q542" s="38">
        <v>0.19400000000000001</v>
      </c>
      <c r="R542" s="38">
        <v>1</v>
      </c>
      <c r="S542" s="38">
        <v>0</v>
      </c>
      <c r="T542" s="38">
        <v>0</v>
      </c>
      <c r="V542" s="38">
        <v>0</v>
      </c>
      <c r="Y542" s="38" t="s">
        <v>340</v>
      </c>
      <c r="Z542" s="42">
        <v>0.79415509259259265</v>
      </c>
    </row>
    <row r="543" spans="1:26">
      <c r="A543" s="38">
        <v>28</v>
      </c>
      <c r="B543" s="38">
        <v>14</v>
      </c>
      <c r="C543" s="38" t="s">
        <v>349</v>
      </c>
      <c r="D543" s="38" t="s">
        <v>25</v>
      </c>
      <c r="E543" s="38" t="s">
        <v>36</v>
      </c>
      <c r="G543" s="38">
        <v>0.5</v>
      </c>
      <c r="H543" s="38">
        <v>0.5</v>
      </c>
      <c r="I543" s="38">
        <v>4648</v>
      </c>
      <c r="J543" s="38">
        <v>7343</v>
      </c>
      <c r="L543" s="38">
        <v>2038</v>
      </c>
      <c r="M543" s="38">
        <v>5.88</v>
      </c>
      <c r="N543" s="38">
        <v>9.1289999999999996</v>
      </c>
      <c r="O543" s="38">
        <v>3.2490000000000001</v>
      </c>
      <c r="Q543" s="38">
        <v>0.28199999999999997</v>
      </c>
      <c r="R543" s="38">
        <v>1</v>
      </c>
      <c r="S543" s="38">
        <v>0</v>
      </c>
      <c r="T543" s="38">
        <v>0</v>
      </c>
      <c r="V543" s="38">
        <v>0</v>
      </c>
      <c r="Y543" s="38" t="s">
        <v>340</v>
      </c>
      <c r="Z543" s="42">
        <v>0.8056712962962963</v>
      </c>
    </row>
    <row r="544" spans="1:26">
      <c r="A544" s="38">
        <v>29</v>
      </c>
      <c r="B544" s="38">
        <v>14</v>
      </c>
      <c r="C544" s="38" t="s">
        <v>349</v>
      </c>
      <c r="D544" s="38" t="s">
        <v>25</v>
      </c>
      <c r="E544" s="38" t="s">
        <v>36</v>
      </c>
      <c r="G544" s="38">
        <v>0.5</v>
      </c>
      <c r="H544" s="38">
        <v>0.5</v>
      </c>
      <c r="I544" s="38">
        <v>4804</v>
      </c>
      <c r="J544" s="38">
        <v>7395</v>
      </c>
      <c r="L544" s="38">
        <v>2025</v>
      </c>
      <c r="M544" s="38">
        <v>6.0830000000000002</v>
      </c>
      <c r="N544" s="38">
        <v>9.1929999999999996</v>
      </c>
      <c r="O544" s="38">
        <v>3.11</v>
      </c>
      <c r="Q544" s="38">
        <v>0.28000000000000003</v>
      </c>
      <c r="R544" s="38">
        <v>1</v>
      </c>
      <c r="S544" s="38">
        <v>0</v>
      </c>
      <c r="T544" s="38">
        <v>0</v>
      </c>
      <c r="V544" s="38">
        <v>0</v>
      </c>
      <c r="Y544" s="38" t="s">
        <v>340</v>
      </c>
      <c r="Z544" s="42">
        <v>0.8122800925925926</v>
      </c>
    </row>
    <row r="545" spans="1:26">
      <c r="A545" s="38">
        <v>30</v>
      </c>
      <c r="B545" s="38">
        <v>15</v>
      </c>
      <c r="C545" s="38" t="s">
        <v>350</v>
      </c>
      <c r="D545" s="38" t="s">
        <v>25</v>
      </c>
      <c r="E545" s="38" t="s">
        <v>36</v>
      </c>
      <c r="G545" s="38">
        <v>0.5</v>
      </c>
      <c r="H545" s="38">
        <v>0.5</v>
      </c>
      <c r="I545" s="38">
        <v>4602</v>
      </c>
      <c r="J545" s="38">
        <v>7042</v>
      </c>
      <c r="L545" s="38">
        <v>1808</v>
      </c>
      <c r="M545" s="38">
        <v>5.82</v>
      </c>
      <c r="N545" s="38">
        <v>8.7550000000000008</v>
      </c>
      <c r="O545" s="38">
        <v>2.9350000000000001</v>
      </c>
      <c r="Q545" s="38">
        <v>0.252</v>
      </c>
      <c r="R545" s="38">
        <v>1</v>
      </c>
      <c r="S545" s="38">
        <v>0</v>
      </c>
      <c r="T545" s="38">
        <v>0</v>
      </c>
      <c r="V545" s="38">
        <v>0</v>
      </c>
      <c r="Y545" s="38" t="s">
        <v>340</v>
      </c>
      <c r="Z545" s="42">
        <v>0.8235069444444445</v>
      </c>
    </row>
    <row r="546" spans="1:26">
      <c r="A546" s="38">
        <v>31</v>
      </c>
      <c r="B546" s="38">
        <v>15</v>
      </c>
      <c r="C546" s="38" t="s">
        <v>350</v>
      </c>
      <c r="D546" s="38" t="s">
        <v>25</v>
      </c>
      <c r="E546" s="38" t="s">
        <v>36</v>
      </c>
      <c r="G546" s="38">
        <v>0.5</v>
      </c>
      <c r="H546" s="38">
        <v>0.5</v>
      </c>
      <c r="I546" s="38">
        <v>4759</v>
      </c>
      <c r="J546" s="38">
        <v>7122</v>
      </c>
      <c r="L546" s="38">
        <v>1800</v>
      </c>
      <c r="M546" s="38">
        <v>6.024</v>
      </c>
      <c r="N546" s="38">
        <v>8.8550000000000004</v>
      </c>
      <c r="O546" s="38">
        <v>2.831</v>
      </c>
      <c r="Q546" s="38">
        <v>0.25</v>
      </c>
      <c r="R546" s="38">
        <v>1</v>
      </c>
      <c r="S546" s="38">
        <v>0</v>
      </c>
      <c r="T546" s="38">
        <v>0</v>
      </c>
      <c r="V546" s="38">
        <v>0</v>
      </c>
      <c r="Y546" s="38" t="s">
        <v>340</v>
      </c>
      <c r="Z546" s="42">
        <v>0.83012731481481483</v>
      </c>
    </row>
    <row r="547" spans="1:26">
      <c r="A547" s="38">
        <v>32</v>
      </c>
      <c r="B547" s="38">
        <v>16</v>
      </c>
      <c r="C547" s="38" t="s">
        <v>351</v>
      </c>
      <c r="D547" s="38" t="s">
        <v>25</v>
      </c>
      <c r="E547" s="38" t="s">
        <v>36</v>
      </c>
      <c r="G547" s="38">
        <v>0.5</v>
      </c>
      <c r="H547" s="38">
        <v>0.5</v>
      </c>
      <c r="I547" s="38">
        <v>3268</v>
      </c>
      <c r="J547" s="38">
        <v>7472</v>
      </c>
      <c r="L547" s="38">
        <v>1875</v>
      </c>
      <c r="M547" s="38">
        <v>4.0819999999999999</v>
      </c>
      <c r="N547" s="38">
        <v>9.2889999999999997</v>
      </c>
      <c r="O547" s="38">
        <v>5.2060000000000004</v>
      </c>
      <c r="Q547" s="38">
        <v>0.26</v>
      </c>
      <c r="R547" s="38">
        <v>1</v>
      </c>
      <c r="S547" s="38">
        <v>0</v>
      </c>
      <c r="T547" s="38">
        <v>0</v>
      </c>
      <c r="V547" s="38">
        <v>0</v>
      </c>
      <c r="Y547" s="38" t="s">
        <v>340</v>
      </c>
      <c r="Z547" s="42">
        <v>0.84148148148148139</v>
      </c>
    </row>
    <row r="548" spans="1:26">
      <c r="A548" s="38">
        <v>33</v>
      </c>
      <c r="B548" s="38">
        <v>16</v>
      </c>
      <c r="C548" s="38" t="s">
        <v>351</v>
      </c>
      <c r="D548" s="38" t="s">
        <v>25</v>
      </c>
      <c r="E548" s="38" t="s">
        <v>36</v>
      </c>
      <c r="G548" s="38">
        <v>0.5</v>
      </c>
      <c r="H548" s="38">
        <v>0.5</v>
      </c>
      <c r="I548" s="38">
        <v>3246</v>
      </c>
      <c r="J548" s="38">
        <v>7518</v>
      </c>
      <c r="L548" s="38">
        <v>1849</v>
      </c>
      <c r="M548" s="38">
        <v>4.0529999999999999</v>
      </c>
      <c r="N548" s="38">
        <v>9.3450000000000006</v>
      </c>
      <c r="O548" s="38">
        <v>5.2919999999999998</v>
      </c>
      <c r="Q548" s="38">
        <v>0.25700000000000001</v>
      </c>
      <c r="R548" s="38">
        <v>1</v>
      </c>
      <c r="S548" s="38">
        <v>0</v>
      </c>
      <c r="T548" s="38">
        <v>0</v>
      </c>
      <c r="V548" s="38">
        <v>0</v>
      </c>
      <c r="Y548" s="38" t="s">
        <v>340</v>
      </c>
      <c r="Z548" s="42">
        <v>0.84827546296296286</v>
      </c>
    </row>
    <row r="549" spans="1:26">
      <c r="A549" s="38">
        <v>45</v>
      </c>
      <c r="B549" s="38">
        <v>19</v>
      </c>
      <c r="C549" s="38" t="s">
        <v>327</v>
      </c>
      <c r="D549" s="38" t="s">
        <v>25</v>
      </c>
      <c r="E549" s="38" t="s">
        <v>36</v>
      </c>
      <c r="G549" s="38">
        <v>0.5</v>
      </c>
      <c r="H549" s="38">
        <v>0.5</v>
      </c>
      <c r="I549" s="38">
        <v>5057</v>
      </c>
      <c r="J549" s="38">
        <v>7402</v>
      </c>
      <c r="L549" s="38">
        <v>2542</v>
      </c>
      <c r="M549" s="38">
        <v>6.4119999999999999</v>
      </c>
      <c r="N549" s="38">
        <v>9.2010000000000005</v>
      </c>
      <c r="O549" s="38">
        <v>2.7890000000000001</v>
      </c>
      <c r="Q549" s="38">
        <v>0.34899999999999998</v>
      </c>
      <c r="R549" s="38">
        <v>1</v>
      </c>
      <c r="S549" s="38">
        <v>0</v>
      </c>
      <c r="T549" s="38">
        <v>0</v>
      </c>
      <c r="V549" s="38">
        <v>0</v>
      </c>
      <c r="Y549" s="38" t="s">
        <v>340</v>
      </c>
      <c r="Z549" s="42">
        <v>6.9641203703703705E-2</v>
      </c>
    </row>
    <row r="550" spans="1:26">
      <c r="A550" s="38">
        <v>45</v>
      </c>
      <c r="B550" s="38">
        <v>19</v>
      </c>
      <c r="C550" s="38" t="s">
        <v>352</v>
      </c>
      <c r="D550" s="38" t="s">
        <v>25</v>
      </c>
      <c r="E550" s="38" t="s">
        <v>36</v>
      </c>
      <c r="G550" s="38">
        <v>0.5</v>
      </c>
      <c r="H550" s="38">
        <v>0.5</v>
      </c>
      <c r="I550" s="38">
        <v>3743</v>
      </c>
      <c r="J550" s="38">
        <v>7062</v>
      </c>
      <c r="L550" s="38">
        <v>1923</v>
      </c>
      <c r="M550" s="38">
        <v>4.7</v>
      </c>
      <c r="N550" s="38">
        <v>8.7799999999999994</v>
      </c>
      <c r="O550" s="38">
        <v>4.08</v>
      </c>
      <c r="Q550" s="38">
        <v>0.26700000000000002</v>
      </c>
      <c r="R550" s="38">
        <v>1</v>
      </c>
      <c r="S550" s="38">
        <v>0</v>
      </c>
      <c r="T550" s="38">
        <v>0</v>
      </c>
      <c r="V550" s="38">
        <v>0</v>
      </c>
      <c r="Y550" s="38" t="s">
        <v>340</v>
      </c>
      <c r="Z550" s="42">
        <v>0.95333333333333325</v>
      </c>
    </row>
    <row r="551" spans="1:26">
      <c r="A551" s="38">
        <v>46</v>
      </c>
      <c r="B551" s="38">
        <v>19</v>
      </c>
      <c r="C551" s="38" t="s">
        <v>327</v>
      </c>
      <c r="D551" s="38" t="s">
        <v>25</v>
      </c>
      <c r="E551" s="38" t="s">
        <v>36</v>
      </c>
      <c r="G551" s="38">
        <v>0.5</v>
      </c>
      <c r="H551" s="38">
        <v>0.5</v>
      </c>
      <c r="I551" s="38">
        <v>5262</v>
      </c>
      <c r="J551" s="38">
        <v>7409</v>
      </c>
      <c r="L551" s="38">
        <v>2459</v>
      </c>
      <c r="M551" s="38">
        <v>6.68</v>
      </c>
      <c r="N551" s="38">
        <v>9.2110000000000003</v>
      </c>
      <c r="O551" s="38">
        <v>2.5299999999999998</v>
      </c>
      <c r="Q551" s="38">
        <v>0.33800000000000002</v>
      </c>
      <c r="R551" s="38">
        <v>1</v>
      </c>
      <c r="S551" s="38">
        <v>0</v>
      </c>
      <c r="T551" s="38">
        <v>0</v>
      </c>
      <c r="V551" s="38">
        <v>0</v>
      </c>
      <c r="Y551" s="38" t="s">
        <v>340</v>
      </c>
      <c r="Z551" s="42">
        <v>7.6284722222222226E-2</v>
      </c>
    </row>
    <row r="552" spans="1:26">
      <c r="A552" s="38">
        <v>46</v>
      </c>
      <c r="B552" s="38">
        <v>19</v>
      </c>
      <c r="C552" s="38" t="s">
        <v>352</v>
      </c>
      <c r="D552" s="38" t="s">
        <v>25</v>
      </c>
      <c r="E552" s="38" t="s">
        <v>36</v>
      </c>
      <c r="G552" s="38">
        <v>0.5</v>
      </c>
      <c r="H552" s="38">
        <v>0.5</v>
      </c>
      <c r="I552" s="38">
        <v>3899</v>
      </c>
      <c r="J552" s="38">
        <v>7117</v>
      </c>
      <c r="L552" s="38">
        <v>1927</v>
      </c>
      <c r="M552" s="38">
        <v>4.9029999999999996</v>
      </c>
      <c r="N552" s="38">
        <v>8.8480000000000008</v>
      </c>
      <c r="O552" s="38">
        <v>3.9449999999999998</v>
      </c>
      <c r="Q552" s="38">
        <v>0.26700000000000002</v>
      </c>
      <c r="R552" s="38">
        <v>1</v>
      </c>
      <c r="S552" s="38">
        <v>0</v>
      </c>
      <c r="T552" s="38">
        <v>0</v>
      </c>
      <c r="V552" s="38">
        <v>0</v>
      </c>
      <c r="Y552" s="38" t="s">
        <v>340</v>
      </c>
      <c r="Z552" s="42">
        <v>0.95990740740740732</v>
      </c>
    </row>
    <row r="553" spans="1:26">
      <c r="A553" s="38">
        <v>47</v>
      </c>
      <c r="B553" s="38">
        <v>20</v>
      </c>
      <c r="C553" s="38" t="s">
        <v>328</v>
      </c>
      <c r="D553" s="38" t="s">
        <v>25</v>
      </c>
      <c r="E553" s="38" t="s">
        <v>36</v>
      </c>
      <c r="G553" s="38">
        <v>0.5</v>
      </c>
      <c r="H553" s="38">
        <v>0.5</v>
      </c>
      <c r="I553" s="38">
        <v>2556</v>
      </c>
      <c r="J553" s="38">
        <v>4835</v>
      </c>
      <c r="L553" s="38">
        <v>7348</v>
      </c>
      <c r="M553" s="38">
        <v>3.1549999999999998</v>
      </c>
      <c r="N553" s="38">
        <v>5.984</v>
      </c>
      <c r="O553" s="38">
        <v>2.8290000000000002</v>
      </c>
      <c r="Q553" s="38">
        <v>0.97599999999999998</v>
      </c>
      <c r="R553" s="38">
        <v>1</v>
      </c>
      <c r="S553" s="38">
        <v>0</v>
      </c>
      <c r="T553" s="38">
        <v>0</v>
      </c>
      <c r="V553" s="38">
        <v>0</v>
      </c>
      <c r="Y553" s="38" t="s">
        <v>340</v>
      </c>
      <c r="Z553" s="42">
        <v>8.7430555555555553E-2</v>
      </c>
    </row>
    <row r="554" spans="1:26">
      <c r="A554" s="38">
        <v>47</v>
      </c>
      <c r="B554" s="38">
        <v>20</v>
      </c>
      <c r="C554" s="38" t="s">
        <v>353</v>
      </c>
      <c r="D554" s="38" t="s">
        <v>25</v>
      </c>
      <c r="E554" s="38" t="s">
        <v>36</v>
      </c>
      <c r="G554" s="38">
        <v>0.5</v>
      </c>
      <c r="H554" s="38">
        <v>0.5</v>
      </c>
      <c r="I554" s="38">
        <v>5166</v>
      </c>
      <c r="J554" s="38">
        <v>7507</v>
      </c>
      <c r="L554" s="38">
        <v>2452</v>
      </c>
      <c r="M554" s="38">
        <v>6.5549999999999997</v>
      </c>
      <c r="N554" s="38">
        <v>9.3330000000000002</v>
      </c>
      <c r="O554" s="38">
        <v>2.7770000000000001</v>
      </c>
      <c r="Q554" s="38">
        <v>0.33700000000000002</v>
      </c>
      <c r="R554" s="38">
        <v>1</v>
      </c>
      <c r="S554" s="38">
        <v>0</v>
      </c>
      <c r="T554" s="38">
        <v>0</v>
      </c>
      <c r="V554" s="38">
        <v>0</v>
      </c>
      <c r="Y554" s="38" t="s">
        <v>340</v>
      </c>
      <c r="Z554" s="42">
        <v>0.97143518518518512</v>
      </c>
    </row>
    <row r="555" spans="1:26">
      <c r="A555" s="38">
        <v>48</v>
      </c>
      <c r="B555" s="38">
        <v>20</v>
      </c>
      <c r="C555" s="38" t="s">
        <v>328</v>
      </c>
      <c r="D555" s="38" t="s">
        <v>25</v>
      </c>
      <c r="E555" s="38" t="s">
        <v>36</v>
      </c>
      <c r="G555" s="38">
        <v>0.5</v>
      </c>
      <c r="H555" s="38">
        <v>0.5</v>
      </c>
      <c r="I555" s="38">
        <v>2642</v>
      </c>
      <c r="J555" s="38">
        <v>4846</v>
      </c>
      <c r="L555" s="38">
        <v>7287</v>
      </c>
      <c r="M555" s="38">
        <v>3.2679999999999998</v>
      </c>
      <c r="N555" s="38">
        <v>5.9980000000000002</v>
      </c>
      <c r="O555" s="38">
        <v>2.7309999999999999</v>
      </c>
      <c r="Q555" s="38">
        <v>0.96799999999999997</v>
      </c>
      <c r="R555" s="38">
        <v>1</v>
      </c>
      <c r="S555" s="38">
        <v>0</v>
      </c>
      <c r="T555" s="38">
        <v>0</v>
      </c>
      <c r="V555" s="38">
        <v>0</v>
      </c>
      <c r="Y555" s="38" t="s">
        <v>340</v>
      </c>
      <c r="Z555" s="42">
        <v>9.3877314814814816E-2</v>
      </c>
    </row>
    <row r="556" spans="1:26">
      <c r="A556" s="38">
        <v>48</v>
      </c>
      <c r="B556" s="38">
        <v>20</v>
      </c>
      <c r="C556" s="38" t="s">
        <v>353</v>
      </c>
      <c r="D556" s="38" t="s">
        <v>25</v>
      </c>
      <c r="E556" s="38" t="s">
        <v>36</v>
      </c>
      <c r="G556" s="38">
        <v>0.5</v>
      </c>
      <c r="H556" s="38">
        <v>0.5</v>
      </c>
      <c r="I556" s="38">
        <v>5210</v>
      </c>
      <c r="J556" s="38">
        <v>7520</v>
      </c>
      <c r="L556" s="38">
        <v>2437</v>
      </c>
      <c r="M556" s="38">
        <v>6.6120000000000001</v>
      </c>
      <c r="N556" s="38">
        <v>9.3480000000000008</v>
      </c>
      <c r="O556" s="38">
        <v>2.7360000000000002</v>
      </c>
      <c r="Q556" s="38">
        <v>0.33500000000000002</v>
      </c>
      <c r="R556" s="38">
        <v>1</v>
      </c>
      <c r="S556" s="38">
        <v>0</v>
      </c>
      <c r="T556" s="38">
        <v>0</v>
      </c>
      <c r="V556" s="38">
        <v>0</v>
      </c>
      <c r="Y556" s="38" t="s">
        <v>340</v>
      </c>
      <c r="Z556" s="42">
        <v>0.97804398148148142</v>
      </c>
    </row>
    <row r="557" spans="1:26">
      <c r="A557" s="38">
        <v>49</v>
      </c>
      <c r="B557" s="38">
        <v>21</v>
      </c>
      <c r="C557" s="38" t="s">
        <v>354</v>
      </c>
      <c r="D557" s="38" t="s">
        <v>25</v>
      </c>
      <c r="E557" s="38" t="s">
        <v>36</v>
      </c>
      <c r="G557" s="38">
        <v>0.5</v>
      </c>
      <c r="H557" s="38">
        <v>0.5</v>
      </c>
      <c r="I557" s="38">
        <v>2583</v>
      </c>
      <c r="J557" s="38">
        <v>7941</v>
      </c>
      <c r="L557" s="38">
        <v>3019</v>
      </c>
      <c r="M557" s="38">
        <v>3.1909999999999998</v>
      </c>
      <c r="N557" s="38">
        <v>9.8680000000000003</v>
      </c>
      <c r="O557" s="38">
        <v>6.6769999999999996</v>
      </c>
      <c r="Q557" s="38">
        <v>0.41099999999999998</v>
      </c>
      <c r="R557" s="38">
        <v>1</v>
      </c>
      <c r="S557" s="38">
        <v>0</v>
      </c>
      <c r="T557" s="38">
        <v>0</v>
      </c>
      <c r="V557" s="38">
        <v>0</v>
      </c>
      <c r="Y557" s="38" t="s">
        <v>340</v>
      </c>
      <c r="Z557" s="42">
        <v>0.98944444444444446</v>
      </c>
    </row>
    <row r="558" spans="1:26">
      <c r="A558" s="38">
        <v>49</v>
      </c>
      <c r="B558" s="38">
        <v>21</v>
      </c>
      <c r="C558" s="38" t="s">
        <v>329</v>
      </c>
      <c r="D558" s="38" t="s">
        <v>25</v>
      </c>
      <c r="E558" s="38" t="s">
        <v>36</v>
      </c>
      <c r="G558" s="38">
        <v>0.5</v>
      </c>
      <c r="H558" s="38">
        <v>0.5</v>
      </c>
      <c r="I558" s="38">
        <v>2246</v>
      </c>
      <c r="J558" s="38">
        <v>8264</v>
      </c>
      <c r="L558" s="38">
        <v>3185</v>
      </c>
      <c r="M558" s="38">
        <v>2.7519999999999998</v>
      </c>
      <c r="N558" s="38">
        <v>10.266999999999999</v>
      </c>
      <c r="O558" s="38">
        <v>7.5149999999999997</v>
      </c>
      <c r="Q558" s="38">
        <v>0.433</v>
      </c>
      <c r="R558" s="38">
        <v>1</v>
      </c>
      <c r="S558" s="38">
        <v>0</v>
      </c>
      <c r="T558" s="38">
        <v>0</v>
      </c>
      <c r="V558" s="38">
        <v>0</v>
      </c>
      <c r="Y558" s="38" t="s">
        <v>340</v>
      </c>
      <c r="Z558" s="42">
        <v>0.10545138888888889</v>
      </c>
    </row>
    <row r="559" spans="1:26">
      <c r="A559" s="38">
        <v>50</v>
      </c>
      <c r="B559" s="38">
        <v>21</v>
      </c>
      <c r="C559" s="38" t="s">
        <v>354</v>
      </c>
      <c r="D559" s="38" t="s">
        <v>25</v>
      </c>
      <c r="E559" s="38" t="s">
        <v>36</v>
      </c>
      <c r="G559" s="38">
        <v>0.5</v>
      </c>
      <c r="H559" s="38">
        <v>0.5</v>
      </c>
      <c r="I559" s="38">
        <v>2682</v>
      </c>
      <c r="J559" s="38">
        <v>7932</v>
      </c>
      <c r="L559" s="38">
        <v>3080</v>
      </c>
      <c r="M559" s="38">
        <v>3.319</v>
      </c>
      <c r="N559" s="38">
        <v>9.8569999999999993</v>
      </c>
      <c r="O559" s="38">
        <v>6.5380000000000003</v>
      </c>
      <c r="Q559" s="38">
        <v>0.41899999999999998</v>
      </c>
      <c r="R559" s="38">
        <v>1</v>
      </c>
      <c r="S559" s="38">
        <v>0</v>
      </c>
      <c r="T559" s="38">
        <v>0</v>
      </c>
      <c r="V559" s="38">
        <v>0</v>
      </c>
      <c r="Y559" s="38" t="s">
        <v>340</v>
      </c>
      <c r="Z559" s="42">
        <v>0.99600694444444438</v>
      </c>
    </row>
    <row r="560" spans="1:26">
      <c r="A560" s="38">
        <v>50</v>
      </c>
      <c r="B560" s="38">
        <v>21</v>
      </c>
      <c r="C560" s="38" t="s">
        <v>329</v>
      </c>
      <c r="D560" s="38" t="s">
        <v>25</v>
      </c>
      <c r="E560" s="38" t="s">
        <v>36</v>
      </c>
      <c r="G560" s="38">
        <v>0.5</v>
      </c>
      <c r="H560" s="38">
        <v>0.5</v>
      </c>
      <c r="I560" s="38">
        <v>2329</v>
      </c>
      <c r="J560" s="38">
        <v>8293</v>
      </c>
      <c r="L560" s="38">
        <v>3078</v>
      </c>
      <c r="M560" s="38">
        <v>2.86</v>
      </c>
      <c r="N560" s="38">
        <v>10.302</v>
      </c>
      <c r="O560" s="38">
        <v>7.4420000000000002</v>
      </c>
      <c r="Q560" s="38">
        <v>0.41899999999999998</v>
      </c>
      <c r="R560" s="38">
        <v>1</v>
      </c>
      <c r="S560" s="38">
        <v>0</v>
      </c>
      <c r="T560" s="38">
        <v>0</v>
      </c>
      <c r="V560" s="38">
        <v>0</v>
      </c>
      <c r="Y560" s="38" t="s">
        <v>340</v>
      </c>
      <c r="Z560" s="42">
        <v>0.11217592592592592</v>
      </c>
    </row>
    <row r="561" spans="1:26">
      <c r="A561" s="38">
        <v>51</v>
      </c>
      <c r="B561" s="38">
        <v>22</v>
      </c>
      <c r="C561" s="38" t="s">
        <v>330</v>
      </c>
      <c r="D561" s="38" t="s">
        <v>25</v>
      </c>
      <c r="E561" s="38" t="s">
        <v>36</v>
      </c>
      <c r="G561" s="38">
        <v>0.5</v>
      </c>
      <c r="H561" s="38">
        <v>0.5</v>
      </c>
      <c r="I561" s="38">
        <v>4664</v>
      </c>
      <c r="J561" s="38">
        <v>7302</v>
      </c>
      <c r="L561" s="38">
        <v>1441</v>
      </c>
      <c r="M561" s="38">
        <v>5.9009999999999998</v>
      </c>
      <c r="N561" s="38">
        <v>9.0779999999999994</v>
      </c>
      <c r="O561" s="38">
        <v>3.177</v>
      </c>
      <c r="Q561" s="38">
        <v>0.20300000000000001</v>
      </c>
      <c r="R561" s="38">
        <v>1</v>
      </c>
      <c r="S561" s="38">
        <v>0</v>
      </c>
      <c r="T561" s="38">
        <v>0</v>
      </c>
      <c r="V561" s="38">
        <v>0</v>
      </c>
      <c r="Y561" s="38" t="s">
        <v>340</v>
      </c>
      <c r="Z561" s="42">
        <v>0.12379629629629629</v>
      </c>
    </row>
    <row r="562" spans="1:26">
      <c r="A562" s="38">
        <v>52</v>
      </c>
      <c r="B562" s="38">
        <v>22</v>
      </c>
      <c r="C562" s="38" t="s">
        <v>330</v>
      </c>
      <c r="D562" s="38" t="s">
        <v>25</v>
      </c>
      <c r="E562" s="38" t="s">
        <v>36</v>
      </c>
      <c r="G562" s="38">
        <v>0.5</v>
      </c>
      <c r="H562" s="38">
        <v>0.5</v>
      </c>
      <c r="I562" s="38">
        <v>4824</v>
      </c>
      <c r="J562" s="38">
        <v>7269</v>
      </c>
      <c r="L562" s="38">
        <v>1364</v>
      </c>
      <c r="M562" s="38">
        <v>6.109</v>
      </c>
      <c r="N562" s="38">
        <v>9.0370000000000008</v>
      </c>
      <c r="O562" s="38">
        <v>2.9279999999999999</v>
      </c>
      <c r="Q562" s="38">
        <v>0.193</v>
      </c>
      <c r="R562" s="38">
        <v>1</v>
      </c>
      <c r="S562" s="38">
        <v>0</v>
      </c>
      <c r="T562" s="38">
        <v>0</v>
      </c>
      <c r="V562" s="38">
        <v>0</v>
      </c>
      <c r="Y562" s="38" t="s">
        <v>340</v>
      </c>
      <c r="Z562" s="42">
        <v>0.13028935185185184</v>
      </c>
    </row>
    <row r="563" spans="1:26">
      <c r="A563" s="38">
        <v>53</v>
      </c>
      <c r="B563" s="38">
        <v>23</v>
      </c>
      <c r="C563" s="38" t="s">
        <v>331</v>
      </c>
      <c r="D563" s="38" t="s">
        <v>25</v>
      </c>
      <c r="E563" s="38" t="s">
        <v>36</v>
      </c>
      <c r="G563" s="38">
        <v>0.5</v>
      </c>
      <c r="H563" s="38">
        <v>0.5</v>
      </c>
      <c r="I563" s="38">
        <v>3176</v>
      </c>
      <c r="J563" s="38">
        <v>7573</v>
      </c>
      <c r="L563" s="38">
        <v>2015</v>
      </c>
      <c r="M563" s="38">
        <v>3.9620000000000002</v>
      </c>
      <c r="N563" s="38">
        <v>9.4139999999999997</v>
      </c>
      <c r="O563" s="38">
        <v>5.452</v>
      </c>
      <c r="Q563" s="38">
        <v>0.27900000000000003</v>
      </c>
      <c r="R563" s="38">
        <v>1</v>
      </c>
      <c r="S563" s="38">
        <v>0</v>
      </c>
      <c r="T563" s="38">
        <v>0</v>
      </c>
      <c r="V563" s="38">
        <v>0</v>
      </c>
      <c r="Y563" s="38" t="s">
        <v>340</v>
      </c>
      <c r="Z563" s="42">
        <v>0.14184027777777777</v>
      </c>
    </row>
    <row r="564" spans="1:26">
      <c r="A564" s="38">
        <v>54</v>
      </c>
      <c r="B564" s="38">
        <v>23</v>
      </c>
      <c r="C564" s="38" t="s">
        <v>331</v>
      </c>
      <c r="D564" s="38" t="s">
        <v>25</v>
      </c>
      <c r="E564" s="38" t="s">
        <v>36</v>
      </c>
      <c r="G564" s="38">
        <v>0.5</v>
      </c>
      <c r="H564" s="38">
        <v>0.5</v>
      </c>
      <c r="I564" s="38">
        <v>3302</v>
      </c>
      <c r="J564" s="38">
        <v>7546</v>
      </c>
      <c r="L564" s="38">
        <v>1983</v>
      </c>
      <c r="M564" s="38">
        <v>4.1260000000000003</v>
      </c>
      <c r="N564" s="38">
        <v>9.3800000000000008</v>
      </c>
      <c r="O564" s="38">
        <v>5.2539999999999996</v>
      </c>
      <c r="Q564" s="38">
        <v>0.27500000000000002</v>
      </c>
      <c r="R564" s="38">
        <v>1</v>
      </c>
      <c r="S564" s="38">
        <v>0</v>
      </c>
      <c r="T564" s="38">
        <v>0</v>
      </c>
      <c r="V564" s="38">
        <v>0</v>
      </c>
      <c r="Y564" s="38" t="s">
        <v>340</v>
      </c>
      <c r="Z564" s="42">
        <v>0.14842592592592593</v>
      </c>
    </row>
    <row r="565" spans="1:26">
      <c r="A565" s="38">
        <v>55</v>
      </c>
      <c r="B565" s="38">
        <v>24</v>
      </c>
      <c r="C565" s="38" t="s">
        <v>332</v>
      </c>
      <c r="D565" s="38" t="s">
        <v>25</v>
      </c>
      <c r="E565" s="38" t="s">
        <v>36</v>
      </c>
      <c r="G565" s="38">
        <v>0.5</v>
      </c>
      <c r="H565" s="38">
        <v>0.5</v>
      </c>
      <c r="I565" s="38">
        <v>3332</v>
      </c>
      <c r="J565" s="38">
        <v>6773</v>
      </c>
      <c r="L565" s="38">
        <v>1883</v>
      </c>
      <c r="M565" s="38">
        <v>4.165</v>
      </c>
      <c r="N565" s="38">
        <v>8.42</v>
      </c>
      <c r="O565" s="38">
        <v>4.2549999999999999</v>
      </c>
      <c r="Q565" s="38">
        <v>0.26100000000000001</v>
      </c>
      <c r="R565" s="38">
        <v>1</v>
      </c>
      <c r="S565" s="38">
        <v>0</v>
      </c>
      <c r="T565" s="38">
        <v>0</v>
      </c>
      <c r="V565" s="38">
        <v>0</v>
      </c>
      <c r="Y565" s="38" t="s">
        <v>340</v>
      </c>
      <c r="Z565" s="42">
        <v>0.16003472222222223</v>
      </c>
    </row>
    <row r="566" spans="1:26">
      <c r="A566" s="38">
        <v>56</v>
      </c>
      <c r="B566" s="38">
        <v>24</v>
      </c>
      <c r="C566" s="38" t="s">
        <v>332</v>
      </c>
      <c r="D566" s="38" t="s">
        <v>25</v>
      </c>
      <c r="E566" s="38" t="s">
        <v>36</v>
      </c>
      <c r="G566" s="38">
        <v>0.5</v>
      </c>
      <c r="H566" s="38">
        <v>0.5</v>
      </c>
      <c r="I566" s="38">
        <v>3421</v>
      </c>
      <c r="J566" s="38">
        <v>6757</v>
      </c>
      <c r="L566" s="38">
        <v>1929</v>
      </c>
      <c r="M566" s="38">
        <v>4.282</v>
      </c>
      <c r="N566" s="38">
        <v>8.4</v>
      </c>
      <c r="O566" s="38">
        <v>4.1180000000000003</v>
      </c>
      <c r="Q566" s="38">
        <v>0.26800000000000002</v>
      </c>
      <c r="R566" s="38">
        <v>1</v>
      </c>
      <c r="S566" s="38">
        <v>0</v>
      </c>
      <c r="T566" s="38">
        <v>0</v>
      </c>
      <c r="V566" s="38">
        <v>0</v>
      </c>
      <c r="Y566" s="38" t="s">
        <v>340</v>
      </c>
      <c r="Z566" s="42">
        <v>0.16652777777777777</v>
      </c>
    </row>
    <row r="567" spans="1:26">
      <c r="A567" s="38">
        <v>57</v>
      </c>
      <c r="B567" s="38">
        <v>25</v>
      </c>
      <c r="C567" s="38" t="s">
        <v>333</v>
      </c>
      <c r="D567" s="38" t="s">
        <v>25</v>
      </c>
      <c r="E567" s="38" t="s">
        <v>36</v>
      </c>
      <c r="G567" s="38">
        <v>0.5</v>
      </c>
      <c r="H567" s="38">
        <v>0.5</v>
      </c>
      <c r="I567" s="38">
        <v>3191</v>
      </c>
      <c r="J567" s="38">
        <v>8016</v>
      </c>
      <c r="L567" s="38">
        <v>2226</v>
      </c>
      <c r="M567" s="38">
        <v>3.9820000000000002</v>
      </c>
      <c r="N567" s="38">
        <v>9.9610000000000003</v>
      </c>
      <c r="O567" s="38">
        <v>5.9790000000000001</v>
      </c>
      <c r="Q567" s="38">
        <v>0.307</v>
      </c>
      <c r="R567" s="38">
        <v>1</v>
      </c>
      <c r="S567" s="38">
        <v>0</v>
      </c>
      <c r="T567" s="38">
        <v>0</v>
      </c>
      <c r="V567" s="38">
        <v>0</v>
      </c>
      <c r="Y567" s="38" t="s">
        <v>340</v>
      </c>
      <c r="Z567" s="42">
        <v>0.17818287037037037</v>
      </c>
    </row>
    <row r="568" spans="1:26">
      <c r="A568" s="38">
        <v>58</v>
      </c>
      <c r="B568" s="38">
        <v>25</v>
      </c>
      <c r="C568" s="38" t="s">
        <v>333</v>
      </c>
      <c r="D568" s="38" t="s">
        <v>25</v>
      </c>
      <c r="E568" s="38" t="s">
        <v>36</v>
      </c>
      <c r="G568" s="38">
        <v>0.5</v>
      </c>
      <c r="H568" s="38">
        <v>0.5</v>
      </c>
      <c r="I568" s="38">
        <v>3308</v>
      </c>
      <c r="J568" s="38">
        <v>7998</v>
      </c>
      <c r="L568" s="38">
        <v>2274</v>
      </c>
      <c r="M568" s="38">
        <v>4.1340000000000003</v>
      </c>
      <c r="N568" s="38">
        <v>9.9390000000000001</v>
      </c>
      <c r="O568" s="38">
        <v>5.8040000000000003</v>
      </c>
      <c r="Q568" s="38">
        <v>0.313</v>
      </c>
      <c r="R568" s="38">
        <v>1</v>
      </c>
      <c r="S568" s="38">
        <v>0</v>
      </c>
      <c r="T568" s="38">
        <v>0</v>
      </c>
      <c r="V568" s="38">
        <v>0</v>
      </c>
      <c r="Y568" s="38" t="s">
        <v>340</v>
      </c>
      <c r="Z568" s="42">
        <v>0.18488425925925925</v>
      </c>
    </row>
    <row r="569" spans="1:26">
      <c r="A569" s="38">
        <v>59</v>
      </c>
      <c r="B569" s="38">
        <v>26</v>
      </c>
      <c r="C569" s="38" t="s">
        <v>334</v>
      </c>
      <c r="D569" s="38" t="s">
        <v>25</v>
      </c>
      <c r="E569" s="38" t="s">
        <v>36</v>
      </c>
      <c r="G569" s="38">
        <v>0.5</v>
      </c>
      <c r="H569" s="38">
        <v>0.5</v>
      </c>
      <c r="I569" s="38">
        <v>4535</v>
      </c>
      <c r="J569" s="38">
        <v>7241</v>
      </c>
      <c r="L569" s="38">
        <v>1291</v>
      </c>
      <c r="M569" s="38">
        <v>5.7329999999999997</v>
      </c>
      <c r="N569" s="38">
        <v>9.0030000000000001</v>
      </c>
      <c r="O569" s="38">
        <v>3.27</v>
      </c>
      <c r="Q569" s="38">
        <v>0.183</v>
      </c>
      <c r="R569" s="38">
        <v>1</v>
      </c>
      <c r="S569" s="38">
        <v>0</v>
      </c>
      <c r="T569" s="38">
        <v>0</v>
      </c>
      <c r="V569" s="38">
        <v>0</v>
      </c>
      <c r="Y569" s="38" t="s">
        <v>340</v>
      </c>
      <c r="Z569" s="42">
        <v>0.19613425925925929</v>
      </c>
    </row>
    <row r="570" spans="1:26">
      <c r="A570" s="38">
        <v>60</v>
      </c>
      <c r="B570" s="38">
        <v>26</v>
      </c>
      <c r="C570" s="38" t="s">
        <v>334</v>
      </c>
      <c r="D570" s="38" t="s">
        <v>25</v>
      </c>
      <c r="E570" s="38" t="s">
        <v>36</v>
      </c>
      <c r="G570" s="38">
        <v>0.5</v>
      </c>
      <c r="H570" s="38">
        <v>0.5</v>
      </c>
      <c r="I570" s="38">
        <v>4670</v>
      </c>
      <c r="J570" s="38">
        <v>7270</v>
      </c>
      <c r="L570" s="38">
        <v>1234</v>
      </c>
      <c r="M570" s="38">
        <v>5.9080000000000004</v>
      </c>
      <c r="N570" s="38">
        <v>9.0380000000000003</v>
      </c>
      <c r="O570" s="38">
        <v>3.13</v>
      </c>
      <c r="Q570" s="38">
        <v>0.17599999999999999</v>
      </c>
      <c r="R570" s="38">
        <v>1</v>
      </c>
      <c r="S570" s="38">
        <v>0</v>
      </c>
      <c r="T570" s="38">
        <v>0</v>
      </c>
      <c r="V570" s="38">
        <v>0</v>
      </c>
      <c r="Y570" s="38" t="s">
        <v>340</v>
      </c>
      <c r="Z570" s="42">
        <v>0.20276620370370368</v>
      </c>
    </row>
    <row r="571" spans="1:26">
      <c r="A571" s="38">
        <v>61</v>
      </c>
      <c r="B571" s="38">
        <v>27</v>
      </c>
      <c r="C571" s="38" t="s">
        <v>335</v>
      </c>
      <c r="D571" s="38" t="s">
        <v>25</v>
      </c>
      <c r="E571" s="38" t="s">
        <v>36</v>
      </c>
      <c r="G571" s="38">
        <v>0.5</v>
      </c>
      <c r="H571" s="38">
        <v>0.5</v>
      </c>
      <c r="I571" s="38">
        <v>3343</v>
      </c>
      <c r="J571" s="38">
        <v>7248</v>
      </c>
      <c r="L571" s="38">
        <v>1486</v>
      </c>
      <c r="M571" s="38">
        <v>4.18</v>
      </c>
      <c r="N571" s="38">
        <v>9.01</v>
      </c>
      <c r="O571" s="38">
        <v>4.83</v>
      </c>
      <c r="Q571" s="38">
        <v>0.20899999999999999</v>
      </c>
      <c r="R571" s="38">
        <v>1</v>
      </c>
      <c r="S571" s="38">
        <v>0</v>
      </c>
      <c r="T571" s="38">
        <v>0</v>
      </c>
      <c r="V571" s="38">
        <v>0</v>
      </c>
      <c r="Y571" s="38" t="s">
        <v>340</v>
      </c>
      <c r="Z571" s="42">
        <v>0.21429398148148149</v>
      </c>
    </row>
    <row r="572" spans="1:26">
      <c r="A572" s="38">
        <v>62</v>
      </c>
      <c r="B572" s="38">
        <v>27</v>
      </c>
      <c r="C572" s="38" t="s">
        <v>335</v>
      </c>
      <c r="D572" s="38" t="s">
        <v>25</v>
      </c>
      <c r="E572" s="38" t="s">
        <v>36</v>
      </c>
      <c r="G572" s="38">
        <v>0.5</v>
      </c>
      <c r="H572" s="38">
        <v>0.5</v>
      </c>
      <c r="I572" s="38">
        <v>3445</v>
      </c>
      <c r="J572" s="38">
        <v>7299</v>
      </c>
      <c r="L572" s="38">
        <v>1521</v>
      </c>
      <c r="M572" s="38">
        <v>4.3120000000000003</v>
      </c>
      <c r="N572" s="38">
        <v>9.0739999999999998</v>
      </c>
      <c r="O572" s="38">
        <v>4.7619999999999996</v>
      </c>
      <c r="Q572" s="38">
        <v>0.214</v>
      </c>
      <c r="R572" s="38">
        <v>1</v>
      </c>
      <c r="S572" s="38">
        <v>0</v>
      </c>
      <c r="T572" s="38">
        <v>0</v>
      </c>
      <c r="V572" s="38">
        <v>0</v>
      </c>
      <c r="Y572" s="38" t="s">
        <v>340</v>
      </c>
      <c r="Z572" s="42">
        <v>0.22094907407407408</v>
      </c>
    </row>
    <row r="573" spans="1:26">
      <c r="A573" s="38">
        <v>63</v>
      </c>
      <c r="B573" s="38">
        <v>28</v>
      </c>
      <c r="C573" s="38" t="s">
        <v>336</v>
      </c>
      <c r="D573" s="38" t="s">
        <v>25</v>
      </c>
      <c r="E573" s="38" t="s">
        <v>36</v>
      </c>
      <c r="G573" s="38">
        <v>0.5</v>
      </c>
      <c r="H573" s="38">
        <v>0.5</v>
      </c>
      <c r="I573" s="38">
        <v>5669</v>
      </c>
      <c r="J573" s="38">
        <v>8720</v>
      </c>
      <c r="L573" s="38">
        <v>3679</v>
      </c>
      <c r="M573" s="38">
        <v>7.2110000000000003</v>
      </c>
      <c r="N573" s="38">
        <v>10.826000000000001</v>
      </c>
      <c r="O573" s="38">
        <v>3.6160000000000001</v>
      </c>
      <c r="Q573" s="38">
        <v>0.498</v>
      </c>
      <c r="R573" s="38">
        <v>1</v>
      </c>
      <c r="S573" s="38">
        <v>0</v>
      </c>
      <c r="T573" s="38">
        <v>0</v>
      </c>
      <c r="V573" s="38">
        <v>0</v>
      </c>
      <c r="Y573" s="38" t="s">
        <v>340</v>
      </c>
      <c r="Z573" s="42">
        <v>0.23268518518518519</v>
      </c>
    </row>
    <row r="574" spans="1:26">
      <c r="A574" s="38">
        <v>64</v>
      </c>
      <c r="B574" s="38">
        <v>28</v>
      </c>
      <c r="C574" s="38" t="s">
        <v>336</v>
      </c>
      <c r="D574" s="38" t="s">
        <v>25</v>
      </c>
      <c r="E574" s="38" t="s">
        <v>36</v>
      </c>
      <c r="G574" s="38">
        <v>0.5</v>
      </c>
      <c r="H574" s="38">
        <v>0.5</v>
      </c>
      <c r="I574" s="38">
        <v>5818</v>
      </c>
      <c r="J574" s="38">
        <v>8760</v>
      </c>
      <c r="L574" s="38">
        <v>3746</v>
      </c>
      <c r="M574" s="38">
        <v>7.4050000000000002</v>
      </c>
      <c r="N574" s="38">
        <v>10.875</v>
      </c>
      <c r="O574" s="38">
        <v>3.47</v>
      </c>
      <c r="Q574" s="38">
        <v>0.50700000000000001</v>
      </c>
      <c r="R574" s="38">
        <v>1</v>
      </c>
      <c r="S574" s="38">
        <v>0</v>
      </c>
      <c r="T574" s="38">
        <v>0</v>
      </c>
      <c r="V574" s="38">
        <v>0</v>
      </c>
      <c r="Y574" s="38" t="s">
        <v>340</v>
      </c>
      <c r="Z574" s="42">
        <v>0.23931712962962962</v>
      </c>
    </row>
    <row r="575" spans="1:26">
      <c r="A575" s="38">
        <v>65</v>
      </c>
      <c r="B575" s="38">
        <v>29</v>
      </c>
      <c r="C575" s="38" t="s">
        <v>337</v>
      </c>
      <c r="D575" s="38" t="s">
        <v>25</v>
      </c>
      <c r="E575" s="38" t="s">
        <v>36</v>
      </c>
      <c r="G575" s="38">
        <v>0.5</v>
      </c>
      <c r="H575" s="38">
        <v>0.5</v>
      </c>
      <c r="I575" s="38">
        <v>5668</v>
      </c>
      <c r="J575" s="38">
        <v>7831</v>
      </c>
      <c r="L575" s="38">
        <v>3463</v>
      </c>
      <c r="M575" s="38">
        <v>7.21</v>
      </c>
      <c r="N575" s="38">
        <v>9.7319999999999993</v>
      </c>
      <c r="O575" s="38">
        <v>2.5230000000000001</v>
      </c>
      <c r="Q575" s="38">
        <v>0.47</v>
      </c>
      <c r="R575" s="38">
        <v>1</v>
      </c>
      <c r="S575" s="38">
        <v>0</v>
      </c>
      <c r="T575" s="38">
        <v>0</v>
      </c>
      <c r="V575" s="38">
        <v>0</v>
      </c>
      <c r="Y575" s="38" t="s">
        <v>340</v>
      </c>
      <c r="Z575" s="42">
        <v>0.25087962962962962</v>
      </c>
    </row>
    <row r="576" spans="1:26">
      <c r="A576" s="38">
        <v>66</v>
      </c>
      <c r="B576" s="38">
        <v>29</v>
      </c>
      <c r="C576" s="38" t="s">
        <v>337</v>
      </c>
      <c r="D576" s="38" t="s">
        <v>25</v>
      </c>
      <c r="E576" s="38" t="s">
        <v>36</v>
      </c>
      <c r="G576" s="38">
        <v>0.5</v>
      </c>
      <c r="H576" s="38">
        <v>0.5</v>
      </c>
      <c r="I576" s="38">
        <v>5839</v>
      </c>
      <c r="J576" s="38">
        <v>7842</v>
      </c>
      <c r="L576" s="38">
        <v>3485</v>
      </c>
      <c r="M576" s="38">
        <v>7.4320000000000004</v>
      </c>
      <c r="N576" s="38">
        <v>9.7460000000000004</v>
      </c>
      <c r="O576" s="38">
        <v>2.3140000000000001</v>
      </c>
      <c r="Q576" s="38">
        <v>0.47299999999999998</v>
      </c>
      <c r="R576" s="38">
        <v>1</v>
      </c>
      <c r="S576" s="38">
        <v>0</v>
      </c>
      <c r="T576" s="38">
        <v>0</v>
      </c>
      <c r="V576" s="38">
        <v>0</v>
      </c>
      <c r="Y576" s="38" t="s">
        <v>340</v>
      </c>
      <c r="Z576" s="42">
        <v>0.25740740740740742</v>
      </c>
    </row>
    <row r="577" spans="1:26">
      <c r="A577" s="38">
        <v>67</v>
      </c>
      <c r="B577" s="38">
        <v>30</v>
      </c>
      <c r="C577" s="38" t="s">
        <v>338</v>
      </c>
      <c r="D577" s="38" t="s">
        <v>25</v>
      </c>
      <c r="E577" s="38" t="s">
        <v>36</v>
      </c>
      <c r="G577" s="38">
        <v>0.5</v>
      </c>
      <c r="H577" s="38">
        <v>0.5</v>
      </c>
      <c r="I577" s="38">
        <v>3442</v>
      </c>
      <c r="J577" s="38">
        <v>5211</v>
      </c>
      <c r="L577" s="38">
        <v>1800</v>
      </c>
      <c r="M577" s="38">
        <v>4.3090000000000002</v>
      </c>
      <c r="N577" s="38">
        <v>6.46</v>
      </c>
      <c r="O577" s="38">
        <v>2.1520000000000001</v>
      </c>
      <c r="Q577" s="38">
        <v>0.251</v>
      </c>
      <c r="R577" s="38">
        <v>1</v>
      </c>
      <c r="S577" s="38">
        <v>0</v>
      </c>
      <c r="T577" s="38">
        <v>0</v>
      </c>
      <c r="V577" s="38">
        <v>0</v>
      </c>
      <c r="Y577" s="38" t="s">
        <v>340</v>
      </c>
      <c r="Z577" s="42">
        <v>0.2686574074074074</v>
      </c>
    </row>
    <row r="578" spans="1:26">
      <c r="A578" s="38">
        <v>68</v>
      </c>
      <c r="B578" s="38">
        <v>30</v>
      </c>
      <c r="C578" s="38" t="s">
        <v>338</v>
      </c>
      <c r="D578" s="38" t="s">
        <v>25</v>
      </c>
      <c r="E578" s="38" t="s">
        <v>36</v>
      </c>
      <c r="G578" s="38">
        <v>0.5</v>
      </c>
      <c r="H578" s="38">
        <v>0.5</v>
      </c>
      <c r="I578" s="38">
        <v>3531</v>
      </c>
      <c r="J578" s="38">
        <v>5269</v>
      </c>
      <c r="L578" s="38">
        <v>1787</v>
      </c>
      <c r="M578" s="38">
        <v>4.4240000000000004</v>
      </c>
      <c r="N578" s="38">
        <v>6.5339999999999998</v>
      </c>
      <c r="O578" s="38">
        <v>2.11</v>
      </c>
      <c r="Q578" s="38">
        <v>0.249</v>
      </c>
      <c r="R578" s="38">
        <v>1</v>
      </c>
      <c r="S578" s="38">
        <v>0</v>
      </c>
      <c r="T578" s="38">
        <v>0</v>
      </c>
      <c r="V578" s="38">
        <v>0</v>
      </c>
      <c r="Y578" s="38" t="s">
        <v>340</v>
      </c>
      <c r="Z578" s="42">
        <v>0.27516203703703707</v>
      </c>
    </row>
    <row r="579" spans="1:26">
      <c r="A579" s="38">
        <v>51</v>
      </c>
      <c r="B579" s="38">
        <v>22</v>
      </c>
      <c r="C579" s="38" t="s">
        <v>355</v>
      </c>
      <c r="D579" s="38" t="s">
        <v>25</v>
      </c>
      <c r="E579" s="38" t="s">
        <v>36</v>
      </c>
      <c r="G579" s="38">
        <v>0.5</v>
      </c>
      <c r="H579" s="38">
        <v>0.5</v>
      </c>
      <c r="I579" s="38">
        <v>5526</v>
      </c>
      <c r="J579" s="38">
        <v>11133</v>
      </c>
      <c r="L579" s="38">
        <v>5351</v>
      </c>
      <c r="M579" s="38">
        <v>7.024</v>
      </c>
      <c r="N579" s="38">
        <v>13.753</v>
      </c>
      <c r="O579" s="38">
        <v>6.7290000000000001</v>
      </c>
      <c r="Q579" s="38">
        <v>0.71699999999999997</v>
      </c>
      <c r="R579" s="38">
        <v>1</v>
      </c>
      <c r="S579" s="38">
        <v>0</v>
      </c>
      <c r="T579" s="38">
        <v>0</v>
      </c>
      <c r="V579" s="38">
        <v>0</v>
      </c>
      <c r="Y579" s="38" t="s">
        <v>356</v>
      </c>
      <c r="Z579" s="42">
        <v>7.6388888888888886E-3</v>
      </c>
    </row>
    <row r="580" spans="1:26">
      <c r="A580" s="38">
        <v>52</v>
      </c>
      <c r="B580" s="38">
        <v>22</v>
      </c>
      <c r="C580" s="38" t="s">
        <v>355</v>
      </c>
      <c r="D580" s="38" t="s">
        <v>25</v>
      </c>
      <c r="E580" s="38" t="s">
        <v>36</v>
      </c>
      <c r="G580" s="38">
        <v>0.5</v>
      </c>
      <c r="H580" s="38">
        <v>0.5</v>
      </c>
      <c r="I580" s="38">
        <v>5726</v>
      </c>
      <c r="J580" s="38">
        <v>11140</v>
      </c>
      <c r="L580" s="38">
        <v>5350</v>
      </c>
      <c r="M580" s="38">
        <v>7.2850000000000001</v>
      </c>
      <c r="N580" s="38">
        <v>13.760999999999999</v>
      </c>
      <c r="O580" s="38">
        <v>6.476</v>
      </c>
      <c r="Q580" s="38">
        <v>0.71699999999999997</v>
      </c>
      <c r="R580" s="38">
        <v>1</v>
      </c>
      <c r="S580" s="38">
        <v>0</v>
      </c>
      <c r="T580" s="38">
        <v>0</v>
      </c>
      <c r="V580" s="38">
        <v>0</v>
      </c>
      <c r="Y580" s="38" t="s">
        <v>356</v>
      </c>
      <c r="Z580" s="42">
        <v>1.4444444444444446E-2</v>
      </c>
    </row>
    <row r="581" spans="1:26">
      <c r="A581" s="38">
        <v>53</v>
      </c>
      <c r="B581" s="38">
        <v>23</v>
      </c>
      <c r="C581" s="38" t="s">
        <v>357</v>
      </c>
      <c r="D581" s="38" t="s">
        <v>25</v>
      </c>
      <c r="E581" s="38" t="s">
        <v>36</v>
      </c>
      <c r="G581" s="38">
        <v>0.5</v>
      </c>
      <c r="H581" s="38">
        <v>0.5</v>
      </c>
      <c r="I581" s="38">
        <v>5519</v>
      </c>
      <c r="J581" s="38">
        <v>8329</v>
      </c>
      <c r="L581" s="38">
        <v>3223</v>
      </c>
      <c r="M581" s="38">
        <v>7.0149999999999997</v>
      </c>
      <c r="N581" s="38">
        <v>10.347</v>
      </c>
      <c r="O581" s="38">
        <v>3.3319999999999999</v>
      </c>
      <c r="Q581" s="38">
        <v>0.438</v>
      </c>
      <c r="R581" s="38">
        <v>1</v>
      </c>
      <c r="S581" s="38">
        <v>0</v>
      </c>
      <c r="T581" s="38">
        <v>0</v>
      </c>
      <c r="V581" s="38">
        <v>0</v>
      </c>
      <c r="Y581" s="38" t="s">
        <v>356</v>
      </c>
      <c r="Z581" s="42">
        <v>2.5879629629629627E-2</v>
      </c>
    </row>
    <row r="582" spans="1:26">
      <c r="A582" s="38">
        <v>54</v>
      </c>
      <c r="B582" s="38">
        <v>23</v>
      </c>
      <c r="C582" s="38" t="s">
        <v>357</v>
      </c>
      <c r="D582" s="38" t="s">
        <v>25</v>
      </c>
      <c r="E582" s="38" t="s">
        <v>36</v>
      </c>
      <c r="G582" s="38">
        <v>0.5</v>
      </c>
      <c r="H582" s="38">
        <v>0.5</v>
      </c>
      <c r="I582" s="38">
        <v>5726</v>
      </c>
      <c r="J582" s="38">
        <v>8352</v>
      </c>
      <c r="L582" s="38">
        <v>3157</v>
      </c>
      <c r="M582" s="38">
        <v>7.2850000000000001</v>
      </c>
      <c r="N582" s="38">
        <v>10.374000000000001</v>
      </c>
      <c r="O582" s="38">
        <v>3.089</v>
      </c>
      <c r="Q582" s="38">
        <v>0.43</v>
      </c>
      <c r="R582" s="38">
        <v>1</v>
      </c>
      <c r="S582" s="38">
        <v>0</v>
      </c>
      <c r="T582" s="38">
        <v>0</v>
      </c>
      <c r="V582" s="38">
        <v>0</v>
      </c>
      <c r="Y582" s="38" t="s">
        <v>356</v>
      </c>
      <c r="Z582" s="42">
        <v>3.2418981481481479E-2</v>
      </c>
    </row>
    <row r="583" spans="1:26">
      <c r="A583" s="38">
        <v>55</v>
      </c>
      <c r="B583" s="38">
        <v>24</v>
      </c>
      <c r="C583" s="38" t="s">
        <v>358</v>
      </c>
      <c r="D583" s="38" t="s">
        <v>25</v>
      </c>
      <c r="E583" s="38" t="s">
        <v>36</v>
      </c>
      <c r="G583" s="38">
        <v>0.5</v>
      </c>
      <c r="H583" s="38">
        <v>0.5</v>
      </c>
      <c r="I583" s="38">
        <v>2469</v>
      </c>
      <c r="J583" s="38">
        <v>8680</v>
      </c>
      <c r="L583" s="38">
        <v>3379</v>
      </c>
      <c r="M583" s="38">
        <v>3.0430000000000001</v>
      </c>
      <c r="N583" s="38">
        <v>10.778</v>
      </c>
      <c r="O583" s="38">
        <v>7.7350000000000003</v>
      </c>
      <c r="Q583" s="38">
        <v>0.45900000000000002</v>
      </c>
      <c r="R583" s="38">
        <v>1</v>
      </c>
      <c r="S583" s="38">
        <v>0</v>
      </c>
      <c r="T583" s="38">
        <v>0</v>
      </c>
      <c r="V583" s="38">
        <v>0</v>
      </c>
      <c r="Y583" s="38" t="s">
        <v>356</v>
      </c>
      <c r="Z583" s="42">
        <v>4.403935185185185E-2</v>
      </c>
    </row>
    <row r="584" spans="1:26">
      <c r="A584" s="38">
        <v>56</v>
      </c>
      <c r="B584" s="38">
        <v>24</v>
      </c>
      <c r="C584" s="38" t="s">
        <v>358</v>
      </c>
      <c r="D584" s="38" t="s">
        <v>25</v>
      </c>
      <c r="E584" s="38" t="s">
        <v>36</v>
      </c>
      <c r="G584" s="38">
        <v>0.5</v>
      </c>
      <c r="H584" s="38">
        <v>0.5</v>
      </c>
      <c r="I584" s="38">
        <v>2555</v>
      </c>
      <c r="J584" s="38">
        <v>8762</v>
      </c>
      <c r="L584" s="38">
        <v>3478</v>
      </c>
      <c r="M584" s="38">
        <v>3.1539999999999999</v>
      </c>
      <c r="N584" s="38">
        <v>10.877000000000001</v>
      </c>
      <c r="O584" s="38">
        <v>7.7240000000000002</v>
      </c>
      <c r="Q584" s="38">
        <v>0.47199999999999998</v>
      </c>
      <c r="R584" s="38">
        <v>1</v>
      </c>
      <c r="S584" s="38">
        <v>0</v>
      </c>
      <c r="T584" s="38">
        <v>0</v>
      </c>
      <c r="V584" s="38">
        <v>0</v>
      </c>
      <c r="Y584" s="38" t="s">
        <v>356</v>
      </c>
      <c r="Z584" s="42">
        <v>5.0567129629629635E-2</v>
      </c>
    </row>
    <row r="585" spans="1:26">
      <c r="A585" s="38">
        <v>57</v>
      </c>
      <c r="B585" s="38">
        <v>25</v>
      </c>
      <c r="C585" s="38" t="s">
        <v>359</v>
      </c>
      <c r="D585" s="38" t="s">
        <v>25</v>
      </c>
      <c r="E585" s="38" t="s">
        <v>36</v>
      </c>
      <c r="G585" s="38">
        <v>0.5</v>
      </c>
      <c r="H585" s="38">
        <v>0.5</v>
      </c>
      <c r="I585" s="38">
        <v>3949</v>
      </c>
      <c r="J585" s="38">
        <v>7324</v>
      </c>
      <c r="L585" s="38">
        <v>1742</v>
      </c>
      <c r="M585" s="38">
        <v>4.968</v>
      </c>
      <c r="N585" s="38">
        <v>9.1050000000000004</v>
      </c>
      <c r="O585" s="38">
        <v>4.1360000000000001</v>
      </c>
      <c r="Q585" s="38">
        <v>0.24299999999999999</v>
      </c>
      <c r="R585" s="38">
        <v>1</v>
      </c>
      <c r="S585" s="38">
        <v>0</v>
      </c>
      <c r="T585" s="38">
        <v>0</v>
      </c>
      <c r="V585" s="38">
        <v>0</v>
      </c>
      <c r="Y585" s="38" t="s">
        <v>356</v>
      </c>
      <c r="Z585" s="42">
        <v>6.1875000000000006E-2</v>
      </c>
    </row>
    <row r="586" spans="1:26">
      <c r="A586" s="38">
        <v>58</v>
      </c>
      <c r="B586" s="38">
        <v>25</v>
      </c>
      <c r="C586" s="38" t="s">
        <v>359</v>
      </c>
      <c r="D586" s="38" t="s">
        <v>25</v>
      </c>
      <c r="E586" s="38" t="s">
        <v>36</v>
      </c>
      <c r="G586" s="38">
        <v>0.5</v>
      </c>
      <c r="H586" s="38">
        <v>0.5</v>
      </c>
      <c r="I586" s="38">
        <v>4057</v>
      </c>
      <c r="J586" s="38">
        <v>7396</v>
      </c>
      <c r="L586" s="38">
        <v>1726</v>
      </c>
      <c r="M586" s="38">
        <v>5.1100000000000003</v>
      </c>
      <c r="N586" s="38">
        <v>9.1940000000000008</v>
      </c>
      <c r="O586" s="38">
        <v>4.0839999999999996</v>
      </c>
      <c r="Q586" s="38">
        <v>0.24099999999999999</v>
      </c>
      <c r="R586" s="38">
        <v>1</v>
      </c>
      <c r="S586" s="38">
        <v>0</v>
      </c>
      <c r="T586" s="38">
        <v>0</v>
      </c>
      <c r="V586" s="38">
        <v>0</v>
      </c>
      <c r="Y586" s="38" t="s">
        <v>356</v>
      </c>
      <c r="Z586" s="42">
        <v>6.8321759259259263E-2</v>
      </c>
    </row>
    <row r="587" spans="1:26">
      <c r="A587" s="38">
        <v>59</v>
      </c>
      <c r="B587" s="38">
        <v>26</v>
      </c>
      <c r="C587" s="38" t="s">
        <v>315</v>
      </c>
      <c r="D587" s="38" t="s">
        <v>25</v>
      </c>
      <c r="E587" s="38" t="s">
        <v>36</v>
      </c>
      <c r="G587" s="38">
        <v>0.5</v>
      </c>
      <c r="H587" s="38">
        <v>0.5</v>
      </c>
      <c r="I587" s="38">
        <v>4621</v>
      </c>
      <c r="J587" s="38">
        <v>8076</v>
      </c>
      <c r="L587" s="38">
        <v>13479</v>
      </c>
      <c r="M587" s="38">
        <v>5.8440000000000003</v>
      </c>
      <c r="N587" s="38">
        <v>10.035</v>
      </c>
      <c r="O587" s="38">
        <v>4.1909999999999998</v>
      </c>
      <c r="Q587" s="38">
        <v>1.756</v>
      </c>
      <c r="R587" s="38">
        <v>1</v>
      </c>
      <c r="S587" s="38">
        <v>0</v>
      </c>
      <c r="T587" s="38">
        <v>0</v>
      </c>
      <c r="V587" s="38">
        <v>0</v>
      </c>
      <c r="Y587" s="38" t="s">
        <v>356</v>
      </c>
      <c r="Z587" s="42">
        <v>7.9791666666666664E-2</v>
      </c>
    </row>
    <row r="588" spans="1:26">
      <c r="A588" s="38">
        <v>60</v>
      </c>
      <c r="B588" s="38">
        <v>26</v>
      </c>
      <c r="C588" s="38" t="s">
        <v>315</v>
      </c>
      <c r="D588" s="38" t="s">
        <v>25</v>
      </c>
      <c r="E588" s="38" t="s">
        <v>36</v>
      </c>
      <c r="G588" s="38">
        <v>0.5</v>
      </c>
      <c r="H588" s="38">
        <v>0.5</v>
      </c>
      <c r="I588" s="38">
        <v>4755</v>
      </c>
      <c r="J588" s="38">
        <v>8117</v>
      </c>
      <c r="L588" s="38">
        <v>13605</v>
      </c>
      <c r="M588" s="38">
        <v>6.0179999999999998</v>
      </c>
      <c r="N588" s="38">
        <v>10.085000000000001</v>
      </c>
      <c r="O588" s="38">
        <v>4.0670000000000002</v>
      </c>
      <c r="Q588" s="38">
        <v>1.7709999999999999</v>
      </c>
      <c r="R588" s="38">
        <v>1</v>
      </c>
      <c r="S588" s="38">
        <v>0</v>
      </c>
      <c r="T588" s="38">
        <v>0</v>
      </c>
      <c r="V588" s="38">
        <v>0</v>
      </c>
      <c r="Y588" s="38" t="s">
        <v>356</v>
      </c>
      <c r="Z588" s="42">
        <v>8.6412037037037037E-2</v>
      </c>
    </row>
    <row r="589" spans="1:26">
      <c r="A589" s="38">
        <v>61</v>
      </c>
      <c r="B589" s="38">
        <v>27</v>
      </c>
      <c r="C589" s="38" t="s">
        <v>360</v>
      </c>
      <c r="D589" s="38" t="s">
        <v>25</v>
      </c>
      <c r="E589" s="38" t="s">
        <v>36</v>
      </c>
      <c r="G589" s="38">
        <v>0.5</v>
      </c>
      <c r="H589" s="38">
        <v>0.5</v>
      </c>
      <c r="I589" s="38">
        <v>2485</v>
      </c>
      <c r="J589" s="38">
        <v>6958</v>
      </c>
      <c r="L589" s="38">
        <v>2090</v>
      </c>
      <c r="M589" s="38">
        <v>3.0630000000000002</v>
      </c>
      <c r="N589" s="38">
        <v>8.65</v>
      </c>
      <c r="O589" s="38">
        <v>5.5869999999999997</v>
      </c>
      <c r="Q589" s="38">
        <v>0.28899999999999998</v>
      </c>
      <c r="R589" s="38">
        <v>1</v>
      </c>
      <c r="S589" s="38">
        <v>0</v>
      </c>
      <c r="T589" s="38">
        <v>0</v>
      </c>
      <c r="V589" s="38">
        <v>0</v>
      </c>
      <c r="Y589" s="38" t="s">
        <v>356</v>
      </c>
      <c r="Z589" s="42">
        <v>9.7777777777777783E-2</v>
      </c>
    </row>
    <row r="590" spans="1:26">
      <c r="A590" s="38">
        <v>62</v>
      </c>
      <c r="B590" s="38">
        <v>27</v>
      </c>
      <c r="C590" s="38" t="s">
        <v>360</v>
      </c>
      <c r="D590" s="38" t="s">
        <v>25</v>
      </c>
      <c r="E590" s="38" t="s">
        <v>36</v>
      </c>
      <c r="G590" s="38">
        <v>0.5</v>
      </c>
      <c r="H590" s="38">
        <v>0.5</v>
      </c>
      <c r="I590" s="38">
        <v>2597</v>
      </c>
      <c r="J590" s="38">
        <v>7007</v>
      </c>
      <c r="L590" s="38">
        <v>2133</v>
      </c>
      <c r="M590" s="38">
        <v>3.2080000000000002</v>
      </c>
      <c r="N590" s="38">
        <v>8.7110000000000003</v>
      </c>
      <c r="O590" s="38">
        <v>5.5030000000000001</v>
      </c>
      <c r="Q590" s="38">
        <v>0.29499999999999998</v>
      </c>
      <c r="R590" s="38">
        <v>1</v>
      </c>
      <c r="S590" s="38">
        <v>0</v>
      </c>
      <c r="T590" s="38">
        <v>0</v>
      </c>
      <c r="V590" s="38">
        <v>0</v>
      </c>
      <c r="Y590" s="38" t="s">
        <v>356</v>
      </c>
      <c r="Z590" s="42">
        <v>0.10429398148148149</v>
      </c>
    </row>
    <row r="591" spans="1:26">
      <c r="A591" s="38">
        <v>63</v>
      </c>
      <c r="B591" s="38">
        <v>28</v>
      </c>
      <c r="C591" s="38" t="s">
        <v>361</v>
      </c>
      <c r="D591" s="38" t="s">
        <v>25</v>
      </c>
      <c r="E591" s="38" t="s">
        <v>36</v>
      </c>
      <c r="G591" s="38">
        <v>0.5</v>
      </c>
      <c r="H591" s="38">
        <v>0.5</v>
      </c>
      <c r="I591" s="38">
        <v>5643</v>
      </c>
      <c r="J591" s="38">
        <v>9648</v>
      </c>
      <c r="L591" s="38">
        <v>7193</v>
      </c>
      <c r="M591" s="38">
        <v>7.1769999999999996</v>
      </c>
      <c r="N591" s="38">
        <v>11.959</v>
      </c>
      <c r="O591" s="38">
        <v>4.782</v>
      </c>
      <c r="Q591" s="38">
        <v>0.95599999999999996</v>
      </c>
      <c r="R591" s="38">
        <v>1</v>
      </c>
      <c r="S591" s="38">
        <v>0</v>
      </c>
      <c r="T591" s="38">
        <v>0</v>
      </c>
      <c r="V591" s="38">
        <v>0</v>
      </c>
      <c r="Y591" s="38" t="s">
        <v>356</v>
      </c>
      <c r="Z591" s="42">
        <v>0.11596064814814815</v>
      </c>
    </row>
    <row r="592" spans="1:26">
      <c r="A592" s="38">
        <v>64</v>
      </c>
      <c r="B592" s="38">
        <v>28</v>
      </c>
      <c r="C592" s="38" t="s">
        <v>361</v>
      </c>
      <c r="D592" s="38" t="s">
        <v>25</v>
      </c>
      <c r="E592" s="38" t="s">
        <v>36</v>
      </c>
      <c r="G592" s="38">
        <v>0.5</v>
      </c>
      <c r="H592" s="38">
        <v>0.5</v>
      </c>
      <c r="I592" s="38">
        <v>5854</v>
      </c>
      <c r="J592" s="38">
        <v>9728</v>
      </c>
      <c r="L592" s="38">
        <v>7299</v>
      </c>
      <c r="M592" s="38">
        <v>7.452</v>
      </c>
      <c r="N592" s="38">
        <v>12.055999999999999</v>
      </c>
      <c r="O592" s="38">
        <v>4.6040000000000001</v>
      </c>
      <c r="Q592" s="38">
        <v>0.96899999999999997</v>
      </c>
      <c r="R592" s="38">
        <v>1</v>
      </c>
      <c r="S592" s="38">
        <v>0</v>
      </c>
      <c r="T592" s="38">
        <v>0</v>
      </c>
      <c r="V592" s="38">
        <v>0</v>
      </c>
      <c r="Y592" s="38" t="s">
        <v>356</v>
      </c>
      <c r="Z592" s="42">
        <v>0.12261574074074073</v>
      </c>
    </row>
    <row r="593" spans="1:26">
      <c r="A593" s="38">
        <v>65</v>
      </c>
      <c r="B593" s="38">
        <v>29</v>
      </c>
      <c r="C593" s="38" t="s">
        <v>362</v>
      </c>
      <c r="D593" s="38" t="s">
        <v>25</v>
      </c>
      <c r="E593" s="38" t="s">
        <v>36</v>
      </c>
      <c r="G593" s="38">
        <v>0.5</v>
      </c>
      <c r="H593" s="38">
        <v>0.5</v>
      </c>
      <c r="I593" s="38">
        <v>3338</v>
      </c>
      <c r="J593" s="38">
        <v>5770</v>
      </c>
      <c r="L593" s="38">
        <v>2729</v>
      </c>
      <c r="M593" s="38">
        <v>4.173</v>
      </c>
      <c r="N593" s="38">
        <v>7.1639999999999997</v>
      </c>
      <c r="O593" s="38">
        <v>2.9910000000000001</v>
      </c>
      <c r="Q593" s="38">
        <v>0.373</v>
      </c>
      <c r="R593" s="38">
        <v>1</v>
      </c>
      <c r="S593" s="38">
        <v>0</v>
      </c>
      <c r="T593" s="38">
        <v>0</v>
      </c>
      <c r="V593" s="38">
        <v>0</v>
      </c>
      <c r="Y593" s="38" t="s">
        <v>356</v>
      </c>
      <c r="Z593" s="42">
        <v>0.13378472222222224</v>
      </c>
    </row>
    <row r="594" spans="1:26">
      <c r="A594" s="38">
        <v>66</v>
      </c>
      <c r="B594" s="38">
        <v>29</v>
      </c>
      <c r="C594" s="38" t="s">
        <v>362</v>
      </c>
      <c r="D594" s="38" t="s">
        <v>25</v>
      </c>
      <c r="E594" s="38" t="s">
        <v>36</v>
      </c>
      <c r="G594" s="38">
        <v>0.5</v>
      </c>
      <c r="H594" s="38">
        <v>0.5</v>
      </c>
      <c r="I594" s="38">
        <v>3411</v>
      </c>
      <c r="J594" s="38">
        <v>5819</v>
      </c>
      <c r="L594" s="38">
        <v>2757</v>
      </c>
      <c r="M594" s="38">
        <v>4.2690000000000001</v>
      </c>
      <c r="N594" s="38">
        <v>7.226</v>
      </c>
      <c r="O594" s="38">
        <v>2.9580000000000002</v>
      </c>
      <c r="Q594" s="38">
        <v>0.377</v>
      </c>
      <c r="R594" s="38">
        <v>1</v>
      </c>
      <c r="S594" s="38">
        <v>0</v>
      </c>
      <c r="T594" s="38">
        <v>0</v>
      </c>
      <c r="V594" s="38">
        <v>0</v>
      </c>
      <c r="Y594" s="38" t="s">
        <v>356</v>
      </c>
      <c r="Z594" s="42">
        <v>0.14016203703703703</v>
      </c>
    </row>
    <row r="595" spans="1:26">
      <c r="A595" s="38">
        <v>67</v>
      </c>
      <c r="B595" s="38">
        <v>30</v>
      </c>
      <c r="C595" s="38" t="s">
        <v>363</v>
      </c>
      <c r="D595" s="38" t="s">
        <v>25</v>
      </c>
      <c r="E595" s="38" t="s">
        <v>36</v>
      </c>
      <c r="G595" s="38">
        <v>0.5</v>
      </c>
      <c r="H595" s="38">
        <v>0.5</v>
      </c>
      <c r="I595" s="38">
        <v>4579</v>
      </c>
      <c r="J595" s="38">
        <v>6863</v>
      </c>
      <c r="L595" s="38">
        <v>2150</v>
      </c>
      <c r="M595" s="38">
        <v>5.7889999999999997</v>
      </c>
      <c r="N595" s="38">
        <v>8.532</v>
      </c>
      <c r="O595" s="38">
        <v>2.7429999999999999</v>
      </c>
      <c r="Q595" s="38">
        <v>0.29699999999999999</v>
      </c>
      <c r="R595" s="38">
        <v>1</v>
      </c>
      <c r="S595" s="38">
        <v>0</v>
      </c>
      <c r="T595" s="38">
        <v>0</v>
      </c>
      <c r="V595" s="38">
        <v>0</v>
      </c>
      <c r="Y595" s="38" t="s">
        <v>356</v>
      </c>
      <c r="Z595" s="42">
        <v>0.15140046296296297</v>
      </c>
    </row>
    <row r="596" spans="1:26">
      <c r="A596" s="38">
        <v>68</v>
      </c>
      <c r="B596" s="38">
        <v>30</v>
      </c>
      <c r="C596" s="38" t="s">
        <v>363</v>
      </c>
      <c r="D596" s="38" t="s">
        <v>25</v>
      </c>
      <c r="E596" s="38" t="s">
        <v>36</v>
      </c>
      <c r="G596" s="38">
        <v>0.5</v>
      </c>
      <c r="H596" s="38">
        <v>0.5</v>
      </c>
      <c r="I596" s="38">
        <v>4776</v>
      </c>
      <c r="J596" s="38">
        <v>6874</v>
      </c>
      <c r="L596" s="38">
        <v>2289</v>
      </c>
      <c r="M596" s="38">
        <v>6.0460000000000003</v>
      </c>
      <c r="N596" s="38">
        <v>8.5459999999999994</v>
      </c>
      <c r="O596" s="38">
        <v>2.5</v>
      </c>
      <c r="Q596" s="38">
        <v>0.315</v>
      </c>
      <c r="R596" s="38">
        <v>1</v>
      </c>
      <c r="S596" s="38">
        <v>0</v>
      </c>
      <c r="T596" s="38">
        <v>0</v>
      </c>
      <c r="V596" s="38">
        <v>0</v>
      </c>
      <c r="Y596" s="38" t="s">
        <v>356</v>
      </c>
      <c r="Z596" s="42">
        <v>0.15788194444444445</v>
      </c>
    </row>
    <row r="597" spans="1:26">
      <c r="A597" s="38">
        <v>69</v>
      </c>
      <c r="B597" s="38">
        <v>31</v>
      </c>
      <c r="C597" s="38" t="s">
        <v>358</v>
      </c>
      <c r="D597" s="38" t="s">
        <v>25</v>
      </c>
      <c r="E597" s="38" t="s">
        <v>36</v>
      </c>
      <c r="G597" s="38">
        <v>0.5</v>
      </c>
      <c r="H597" s="38">
        <v>0.5</v>
      </c>
      <c r="I597" s="38">
        <v>2531</v>
      </c>
      <c r="J597" s="38">
        <v>8751</v>
      </c>
      <c r="L597" s="38">
        <v>3371</v>
      </c>
      <c r="M597" s="38">
        <v>3.1219999999999999</v>
      </c>
      <c r="N597" s="38">
        <v>10.865</v>
      </c>
      <c r="O597" s="38">
        <v>7.7430000000000003</v>
      </c>
      <c r="Q597" s="38">
        <v>0.45800000000000002</v>
      </c>
      <c r="R597" s="38">
        <v>1</v>
      </c>
      <c r="S597" s="38">
        <v>0</v>
      </c>
      <c r="T597" s="38">
        <v>0</v>
      </c>
      <c r="V597" s="38">
        <v>0</v>
      </c>
      <c r="Y597" s="38" t="s">
        <v>356</v>
      </c>
      <c r="Z597" s="42">
        <v>0.16939814814814813</v>
      </c>
    </row>
    <row r="598" spans="1:26">
      <c r="A598" s="38">
        <v>70</v>
      </c>
      <c r="B598" s="38">
        <v>31</v>
      </c>
      <c r="C598" s="38" t="s">
        <v>358</v>
      </c>
      <c r="D598" s="38" t="s">
        <v>25</v>
      </c>
      <c r="E598" s="38" t="s">
        <v>36</v>
      </c>
      <c r="G598" s="38">
        <v>0.5</v>
      </c>
      <c r="H598" s="38">
        <v>0.5</v>
      </c>
      <c r="I598" s="38">
        <v>2587</v>
      </c>
      <c r="J598" s="38">
        <v>8859</v>
      </c>
      <c r="L598" s="38">
        <v>3504</v>
      </c>
      <c r="M598" s="38">
        <v>3.1960000000000002</v>
      </c>
      <c r="N598" s="38">
        <v>10.997</v>
      </c>
      <c r="O598" s="38">
        <v>7.8019999999999996</v>
      </c>
      <c r="Q598" s="38">
        <v>0.47499999999999998</v>
      </c>
      <c r="R598" s="38">
        <v>1</v>
      </c>
      <c r="S598" s="38">
        <v>0</v>
      </c>
      <c r="T598" s="38">
        <v>0</v>
      </c>
      <c r="V598" s="38">
        <v>0</v>
      </c>
      <c r="Y598" s="38" t="s">
        <v>356</v>
      </c>
      <c r="Z598" s="42">
        <v>0.17606481481481481</v>
      </c>
    </row>
    <row r="599" spans="1:26">
      <c r="A599" s="38">
        <v>71</v>
      </c>
      <c r="B599" s="38">
        <v>32</v>
      </c>
      <c r="C599" s="38" t="s">
        <v>363</v>
      </c>
      <c r="D599" s="38" t="s">
        <v>25</v>
      </c>
      <c r="E599" s="38" t="s">
        <v>36</v>
      </c>
      <c r="G599" s="38">
        <v>0.5</v>
      </c>
      <c r="H599" s="38">
        <v>0.5</v>
      </c>
      <c r="I599" s="38">
        <v>6512</v>
      </c>
      <c r="J599" s="38">
        <v>10810</v>
      </c>
      <c r="L599" s="38">
        <v>3060</v>
      </c>
      <c r="M599" s="38">
        <v>8.3109999999999999</v>
      </c>
      <c r="N599" s="38">
        <v>13.364000000000001</v>
      </c>
      <c r="O599" s="38">
        <v>5.0540000000000003</v>
      </c>
      <c r="Q599" s="38">
        <v>0.41699999999999998</v>
      </c>
      <c r="R599" s="38">
        <v>1</v>
      </c>
      <c r="S599" s="38">
        <v>0</v>
      </c>
      <c r="T599" s="38">
        <v>0</v>
      </c>
      <c r="V599" s="38">
        <v>0</v>
      </c>
      <c r="Y599" s="38" t="s">
        <v>356</v>
      </c>
      <c r="Z599" s="42">
        <v>0.18785879629629632</v>
      </c>
    </row>
    <row r="600" spans="1:26">
      <c r="A600" s="38">
        <v>72</v>
      </c>
      <c r="B600" s="38">
        <v>32</v>
      </c>
      <c r="C600" s="38" t="s">
        <v>363</v>
      </c>
      <c r="D600" s="38" t="s">
        <v>25</v>
      </c>
      <c r="E600" s="38" t="s">
        <v>36</v>
      </c>
      <c r="G600" s="38">
        <v>0.5</v>
      </c>
      <c r="H600" s="38">
        <v>0.5</v>
      </c>
      <c r="I600" s="38">
        <v>6708</v>
      </c>
      <c r="J600" s="38">
        <v>10884</v>
      </c>
      <c r="L600" s="38">
        <v>3101</v>
      </c>
      <c r="M600" s="38">
        <v>8.5660000000000007</v>
      </c>
      <c r="N600" s="38">
        <v>13.454000000000001</v>
      </c>
      <c r="O600" s="38">
        <v>4.8869999999999996</v>
      </c>
      <c r="Q600" s="38">
        <v>0.42199999999999999</v>
      </c>
      <c r="R600" s="38">
        <v>1</v>
      </c>
      <c r="S600" s="38">
        <v>0</v>
      </c>
      <c r="T600" s="38">
        <v>0</v>
      </c>
      <c r="V600" s="38">
        <v>0</v>
      </c>
      <c r="Y600" s="38" t="s">
        <v>356</v>
      </c>
      <c r="Z600" s="42">
        <v>0.19451388888888888</v>
      </c>
    </row>
    <row r="601" spans="1:26">
      <c r="A601" s="38">
        <v>10</v>
      </c>
      <c r="B601" s="38">
        <v>5</v>
      </c>
      <c r="C601" s="38" t="s">
        <v>364</v>
      </c>
      <c r="D601" s="38" t="s">
        <v>25</v>
      </c>
      <c r="E601" s="38" t="s">
        <v>36</v>
      </c>
      <c r="G601" s="38">
        <v>0.5</v>
      </c>
      <c r="H601" s="38">
        <v>0.5</v>
      </c>
      <c r="I601" s="38">
        <v>2991</v>
      </c>
      <c r="J601" s="38">
        <v>4665</v>
      </c>
      <c r="L601" s="38">
        <v>2637</v>
      </c>
      <c r="M601" s="38">
        <v>3.722</v>
      </c>
      <c r="N601" s="38">
        <v>5.7690000000000001</v>
      </c>
      <c r="O601" s="38">
        <v>2.048</v>
      </c>
      <c r="Q601" s="38">
        <v>0.36099999999999999</v>
      </c>
      <c r="R601" s="38">
        <v>1</v>
      </c>
      <c r="S601" s="38">
        <v>0</v>
      </c>
      <c r="T601" s="38">
        <v>0</v>
      </c>
      <c r="V601" s="38">
        <v>0</v>
      </c>
      <c r="Y601" s="38" t="s">
        <v>365</v>
      </c>
      <c r="Z601" s="42">
        <v>0.63355324074074071</v>
      </c>
    </row>
    <row r="602" spans="1:26">
      <c r="A602" s="38">
        <v>10</v>
      </c>
      <c r="B602" s="38">
        <v>5</v>
      </c>
      <c r="C602" s="38" t="s">
        <v>364</v>
      </c>
      <c r="D602" s="38" t="s">
        <v>25</v>
      </c>
      <c r="E602" s="38" t="s">
        <v>36</v>
      </c>
      <c r="G602" s="38">
        <v>0.5</v>
      </c>
      <c r="H602" s="38">
        <v>0.5</v>
      </c>
      <c r="I602" s="38">
        <v>2991</v>
      </c>
      <c r="J602" s="38">
        <v>4665</v>
      </c>
      <c r="L602" s="38">
        <v>2637</v>
      </c>
      <c r="M602" s="38">
        <v>3.722</v>
      </c>
      <c r="N602" s="38">
        <v>5.7690000000000001</v>
      </c>
      <c r="O602" s="38">
        <v>2.048</v>
      </c>
      <c r="Q602" s="38">
        <v>0.36099999999999999</v>
      </c>
      <c r="R602" s="38">
        <v>1</v>
      </c>
      <c r="S602" s="38">
        <v>0</v>
      </c>
      <c r="T602" s="38">
        <v>0</v>
      </c>
      <c r="V602" s="38">
        <v>0</v>
      </c>
      <c r="Y602" s="38" t="s">
        <v>365</v>
      </c>
      <c r="Z602" s="42">
        <v>0.63355324074074071</v>
      </c>
    </row>
    <row r="603" spans="1:26">
      <c r="A603" s="38">
        <v>11</v>
      </c>
      <c r="B603" s="38">
        <v>5</v>
      </c>
      <c r="C603" s="38" t="s">
        <v>364</v>
      </c>
      <c r="D603" s="38" t="s">
        <v>25</v>
      </c>
      <c r="E603" s="38" t="s">
        <v>36</v>
      </c>
      <c r="G603" s="38">
        <v>0.5</v>
      </c>
      <c r="H603" s="38">
        <v>0.5</v>
      </c>
      <c r="I603" s="38">
        <v>3015</v>
      </c>
      <c r="J603" s="38">
        <v>4665</v>
      </c>
      <c r="L603" s="38">
        <v>2661</v>
      </c>
      <c r="M603" s="38">
        <v>3.7530000000000001</v>
      </c>
      <c r="N603" s="38">
        <v>5.7690000000000001</v>
      </c>
      <c r="O603" s="38">
        <v>2.016</v>
      </c>
      <c r="Q603" s="38">
        <v>0.36399999999999999</v>
      </c>
      <c r="R603" s="38">
        <v>1</v>
      </c>
      <c r="S603" s="38">
        <v>0</v>
      </c>
      <c r="T603" s="38">
        <v>0</v>
      </c>
      <c r="V603" s="38">
        <v>0</v>
      </c>
      <c r="Y603" s="38" t="s">
        <v>365</v>
      </c>
      <c r="Z603" s="42">
        <v>0.63954861111111116</v>
      </c>
    </row>
    <row r="604" spans="1:26">
      <c r="A604" s="38">
        <v>11</v>
      </c>
      <c r="B604" s="38">
        <v>5</v>
      </c>
      <c r="C604" s="38" t="s">
        <v>364</v>
      </c>
      <c r="D604" s="38" t="s">
        <v>25</v>
      </c>
      <c r="E604" s="38" t="s">
        <v>36</v>
      </c>
      <c r="G604" s="38">
        <v>0.5</v>
      </c>
      <c r="H604" s="38">
        <v>0.5</v>
      </c>
      <c r="I604" s="38">
        <v>3015</v>
      </c>
      <c r="J604" s="38">
        <v>4665</v>
      </c>
      <c r="L604" s="38">
        <v>2661</v>
      </c>
      <c r="M604" s="38">
        <v>3.7530000000000001</v>
      </c>
      <c r="N604" s="38">
        <v>5.7690000000000001</v>
      </c>
      <c r="O604" s="38">
        <v>2.016</v>
      </c>
      <c r="Q604" s="38">
        <v>0.36399999999999999</v>
      </c>
      <c r="R604" s="38">
        <v>1</v>
      </c>
      <c r="S604" s="38">
        <v>0</v>
      </c>
      <c r="T604" s="38">
        <v>0</v>
      </c>
      <c r="V604" s="38">
        <v>0</v>
      </c>
      <c r="Y604" s="38" t="s">
        <v>365</v>
      </c>
      <c r="Z604" s="42">
        <v>0.63954861111111116</v>
      </c>
    </row>
    <row r="605" spans="1:26">
      <c r="A605" s="38">
        <v>12</v>
      </c>
      <c r="B605" s="38">
        <v>6</v>
      </c>
      <c r="C605" s="38" t="s">
        <v>366</v>
      </c>
      <c r="D605" s="38" t="s">
        <v>25</v>
      </c>
      <c r="E605" s="38" t="s">
        <v>36</v>
      </c>
      <c r="G605" s="38">
        <v>0.5</v>
      </c>
      <c r="H605" s="38">
        <v>0.5</v>
      </c>
      <c r="I605" s="38">
        <v>3037</v>
      </c>
      <c r="J605" s="38">
        <v>6403</v>
      </c>
      <c r="L605" s="38">
        <v>2071</v>
      </c>
      <c r="M605" s="38">
        <v>3.7810000000000001</v>
      </c>
      <c r="N605" s="38">
        <v>7.9580000000000002</v>
      </c>
      <c r="O605" s="38">
        <v>4.1769999999999996</v>
      </c>
      <c r="Q605" s="38">
        <v>0.28599999999999998</v>
      </c>
      <c r="R605" s="38">
        <v>1</v>
      </c>
      <c r="S605" s="38">
        <v>0</v>
      </c>
      <c r="T605" s="38">
        <v>0</v>
      </c>
      <c r="V605" s="38">
        <v>0</v>
      </c>
      <c r="Y605" s="38" t="s">
        <v>365</v>
      </c>
      <c r="Z605" s="42">
        <v>0.6501851851851852</v>
      </c>
    </row>
    <row r="606" spans="1:26">
      <c r="A606" s="38">
        <v>12</v>
      </c>
      <c r="B606" s="38">
        <v>6</v>
      </c>
      <c r="C606" s="38" t="s">
        <v>366</v>
      </c>
      <c r="D606" s="38" t="s">
        <v>25</v>
      </c>
      <c r="E606" s="38" t="s">
        <v>36</v>
      </c>
      <c r="G606" s="38">
        <v>0.5</v>
      </c>
      <c r="H606" s="38">
        <v>0.5</v>
      </c>
      <c r="I606" s="38">
        <v>3037</v>
      </c>
      <c r="J606" s="38">
        <v>6403</v>
      </c>
      <c r="L606" s="38">
        <v>2071</v>
      </c>
      <c r="M606" s="38">
        <v>3.7810000000000001</v>
      </c>
      <c r="N606" s="38">
        <v>7.9580000000000002</v>
      </c>
      <c r="O606" s="38">
        <v>4.1769999999999996</v>
      </c>
      <c r="Q606" s="38">
        <v>0.28599999999999998</v>
      </c>
      <c r="R606" s="38">
        <v>1</v>
      </c>
      <c r="S606" s="38">
        <v>0</v>
      </c>
      <c r="T606" s="38">
        <v>0</v>
      </c>
      <c r="V606" s="38">
        <v>0</v>
      </c>
      <c r="Y606" s="38" t="s">
        <v>365</v>
      </c>
      <c r="Z606" s="42">
        <v>0.6501851851851852</v>
      </c>
    </row>
    <row r="607" spans="1:26">
      <c r="A607" s="38">
        <v>13</v>
      </c>
      <c r="B607" s="38">
        <v>6</v>
      </c>
      <c r="C607" s="38" t="s">
        <v>366</v>
      </c>
      <c r="D607" s="38" t="s">
        <v>25</v>
      </c>
      <c r="E607" s="38" t="s">
        <v>36</v>
      </c>
      <c r="G607" s="38">
        <v>0.5</v>
      </c>
      <c r="H607" s="38">
        <v>0.5</v>
      </c>
      <c r="I607" s="38">
        <v>3011</v>
      </c>
      <c r="J607" s="38">
        <v>6463</v>
      </c>
      <c r="L607" s="38">
        <v>2057</v>
      </c>
      <c r="M607" s="38">
        <v>3.7469999999999999</v>
      </c>
      <c r="N607" s="38">
        <v>8.0329999999999995</v>
      </c>
      <c r="O607" s="38">
        <v>4.2859999999999996</v>
      </c>
      <c r="Q607" s="38">
        <v>0.28499999999999998</v>
      </c>
      <c r="R607" s="38">
        <v>1</v>
      </c>
      <c r="S607" s="38">
        <v>0</v>
      </c>
      <c r="T607" s="38">
        <v>0</v>
      </c>
      <c r="V607" s="38">
        <v>0</v>
      </c>
      <c r="Y607" s="38" t="s">
        <v>365</v>
      </c>
      <c r="Z607" s="42">
        <v>0.65630787037037031</v>
      </c>
    </row>
    <row r="608" spans="1:26">
      <c r="A608" s="38">
        <v>13</v>
      </c>
      <c r="B608" s="38">
        <v>6</v>
      </c>
      <c r="C608" s="38" t="s">
        <v>366</v>
      </c>
      <c r="D608" s="38" t="s">
        <v>25</v>
      </c>
      <c r="E608" s="38" t="s">
        <v>36</v>
      </c>
      <c r="G608" s="38">
        <v>0.5</v>
      </c>
      <c r="H608" s="38">
        <v>0.5</v>
      </c>
      <c r="I608" s="38">
        <v>3011</v>
      </c>
      <c r="J608" s="38">
        <v>6463</v>
      </c>
      <c r="L608" s="38">
        <v>2057</v>
      </c>
      <c r="M608" s="38">
        <v>3.7469999999999999</v>
      </c>
      <c r="N608" s="38">
        <v>8.0329999999999995</v>
      </c>
      <c r="O608" s="38">
        <v>4.2859999999999996</v>
      </c>
      <c r="Q608" s="38">
        <v>0.28499999999999998</v>
      </c>
      <c r="R608" s="38">
        <v>1</v>
      </c>
      <c r="S608" s="38">
        <v>0</v>
      </c>
      <c r="T608" s="38">
        <v>0</v>
      </c>
      <c r="V608" s="38">
        <v>0</v>
      </c>
      <c r="Y608" s="38" t="s">
        <v>365</v>
      </c>
      <c r="Z608" s="42">
        <v>0.65630787037037031</v>
      </c>
    </row>
    <row r="609" spans="1:26">
      <c r="A609" s="38">
        <v>14</v>
      </c>
      <c r="B609" s="38">
        <v>7</v>
      </c>
      <c r="C609" s="38" t="s">
        <v>367</v>
      </c>
      <c r="D609" s="38" t="s">
        <v>25</v>
      </c>
      <c r="E609" s="38" t="s">
        <v>36</v>
      </c>
      <c r="G609" s="38">
        <v>0.5</v>
      </c>
      <c r="H609" s="38">
        <v>0.5</v>
      </c>
      <c r="I609" s="38">
        <v>2435</v>
      </c>
      <c r="J609" s="38">
        <v>6206</v>
      </c>
      <c r="L609" s="38">
        <v>2146</v>
      </c>
      <c r="M609" s="38">
        <v>2.9969999999999999</v>
      </c>
      <c r="N609" s="38">
        <v>7.7110000000000003</v>
      </c>
      <c r="O609" s="38">
        <v>4.7140000000000004</v>
      </c>
      <c r="Q609" s="38">
        <v>0.29599999999999999</v>
      </c>
      <c r="R609" s="38">
        <v>1</v>
      </c>
      <c r="S609" s="38">
        <v>0</v>
      </c>
      <c r="T609" s="38">
        <v>0</v>
      </c>
      <c r="V609" s="38">
        <v>0</v>
      </c>
      <c r="Y609" s="38" t="s">
        <v>365</v>
      </c>
      <c r="Z609" s="42">
        <v>0.66689814814814818</v>
      </c>
    </row>
    <row r="610" spans="1:26">
      <c r="A610" s="38">
        <v>15</v>
      </c>
      <c r="B610" s="38">
        <v>7</v>
      </c>
      <c r="C610" s="38" t="s">
        <v>367</v>
      </c>
      <c r="D610" s="38" t="s">
        <v>25</v>
      </c>
      <c r="E610" s="38" t="s">
        <v>36</v>
      </c>
      <c r="G610" s="38">
        <v>0.5</v>
      </c>
      <c r="H610" s="38">
        <v>0.5</v>
      </c>
      <c r="I610" s="38">
        <v>2408</v>
      </c>
      <c r="J610" s="38">
        <v>6254</v>
      </c>
      <c r="L610" s="38">
        <v>2146</v>
      </c>
      <c r="M610" s="38">
        <v>2.9630000000000001</v>
      </c>
      <c r="N610" s="38">
        <v>7.7709999999999999</v>
      </c>
      <c r="O610" s="38">
        <v>4.8079999999999998</v>
      </c>
      <c r="Q610" s="38">
        <v>0.29599999999999999</v>
      </c>
      <c r="R610" s="38">
        <v>1</v>
      </c>
      <c r="S610" s="38">
        <v>0</v>
      </c>
      <c r="T610" s="38">
        <v>0</v>
      </c>
      <c r="V610" s="38">
        <v>0</v>
      </c>
      <c r="Y610" s="38" t="s">
        <v>365</v>
      </c>
      <c r="Z610" s="42">
        <v>0.67302083333333329</v>
      </c>
    </row>
    <row r="611" spans="1:26">
      <c r="A611" s="38">
        <v>16</v>
      </c>
      <c r="B611" s="38">
        <v>8</v>
      </c>
      <c r="C611" s="38" t="s">
        <v>368</v>
      </c>
      <c r="D611" s="38" t="s">
        <v>25</v>
      </c>
      <c r="E611" s="38" t="s">
        <v>36</v>
      </c>
      <c r="G611" s="38">
        <v>0.5</v>
      </c>
      <c r="H611" s="38">
        <v>0.5</v>
      </c>
      <c r="I611" s="38">
        <v>4426</v>
      </c>
      <c r="J611" s="38">
        <v>6769</v>
      </c>
      <c r="L611" s="38">
        <v>1580</v>
      </c>
      <c r="M611" s="38">
        <v>5.59</v>
      </c>
      <c r="N611" s="38">
        <v>8.4149999999999991</v>
      </c>
      <c r="O611" s="38">
        <v>2.8250000000000002</v>
      </c>
      <c r="Q611" s="38">
        <v>0.221</v>
      </c>
      <c r="R611" s="38">
        <v>1</v>
      </c>
      <c r="S611" s="38">
        <v>0</v>
      </c>
      <c r="T611" s="38">
        <v>0</v>
      </c>
      <c r="V611" s="38">
        <v>0</v>
      </c>
      <c r="Y611" s="38" t="s">
        <v>365</v>
      </c>
      <c r="Z611" s="42">
        <v>0.68364583333333329</v>
      </c>
    </row>
    <row r="612" spans="1:26">
      <c r="A612" s="38">
        <v>16</v>
      </c>
      <c r="B612" s="38">
        <v>8</v>
      </c>
      <c r="C612" s="38" t="s">
        <v>368</v>
      </c>
      <c r="D612" s="38" t="s">
        <v>25</v>
      </c>
      <c r="E612" s="38" t="s">
        <v>36</v>
      </c>
      <c r="G612" s="38">
        <v>0.5</v>
      </c>
      <c r="H612" s="38">
        <v>0.5</v>
      </c>
      <c r="I612" s="38">
        <v>4426</v>
      </c>
      <c r="J612" s="38">
        <v>6769</v>
      </c>
      <c r="L612" s="38">
        <v>1580</v>
      </c>
      <c r="M612" s="38">
        <v>5.59</v>
      </c>
      <c r="N612" s="38">
        <v>8.4149999999999991</v>
      </c>
      <c r="O612" s="38">
        <v>2.8250000000000002</v>
      </c>
      <c r="Q612" s="38">
        <v>0.221</v>
      </c>
      <c r="R612" s="38">
        <v>1</v>
      </c>
      <c r="S612" s="38">
        <v>0</v>
      </c>
      <c r="T612" s="38">
        <v>0</v>
      </c>
      <c r="V612" s="38">
        <v>0</v>
      </c>
      <c r="Y612" s="38" t="s">
        <v>365</v>
      </c>
      <c r="Z612" s="42">
        <v>0.68364583333333329</v>
      </c>
    </row>
    <row r="613" spans="1:26">
      <c r="A613" s="38">
        <v>17</v>
      </c>
      <c r="B613" s="38">
        <v>8</v>
      </c>
      <c r="C613" s="38" t="s">
        <v>368</v>
      </c>
      <c r="D613" s="38" t="s">
        <v>25</v>
      </c>
      <c r="E613" s="38" t="s">
        <v>36</v>
      </c>
      <c r="G613" s="38">
        <v>0.5</v>
      </c>
      <c r="H613" s="38">
        <v>0.5</v>
      </c>
      <c r="I613" s="38">
        <v>4313</v>
      </c>
      <c r="J613" s="38">
        <v>6807</v>
      </c>
      <c r="L613" s="38">
        <v>1605</v>
      </c>
      <c r="M613" s="38">
        <v>5.4429999999999996</v>
      </c>
      <c r="N613" s="38">
        <v>8.4619999999999997</v>
      </c>
      <c r="O613" s="38">
        <v>3.0190000000000001</v>
      </c>
      <c r="Q613" s="38">
        <v>0.22500000000000001</v>
      </c>
      <c r="R613" s="38">
        <v>1</v>
      </c>
      <c r="S613" s="38">
        <v>0</v>
      </c>
      <c r="T613" s="38">
        <v>0</v>
      </c>
      <c r="V613" s="38">
        <v>0</v>
      </c>
      <c r="Y613" s="38" t="s">
        <v>365</v>
      </c>
      <c r="Z613" s="42">
        <v>0.68981481481481488</v>
      </c>
    </row>
    <row r="614" spans="1:26">
      <c r="A614" s="38">
        <v>17</v>
      </c>
      <c r="B614" s="38">
        <v>8</v>
      </c>
      <c r="C614" s="38" t="s">
        <v>368</v>
      </c>
      <c r="D614" s="38" t="s">
        <v>25</v>
      </c>
      <c r="E614" s="38" t="s">
        <v>36</v>
      </c>
      <c r="G614" s="38">
        <v>0.5</v>
      </c>
      <c r="H614" s="38">
        <v>0.5</v>
      </c>
      <c r="I614" s="38">
        <v>4313</v>
      </c>
      <c r="J614" s="38">
        <v>6807</v>
      </c>
      <c r="L614" s="38">
        <v>1605</v>
      </c>
      <c r="M614" s="38">
        <v>5.4429999999999996</v>
      </c>
      <c r="N614" s="38">
        <v>8.4619999999999997</v>
      </c>
      <c r="O614" s="38">
        <v>3.0190000000000001</v>
      </c>
      <c r="Q614" s="38">
        <v>0.22500000000000001</v>
      </c>
      <c r="R614" s="38">
        <v>1</v>
      </c>
      <c r="S614" s="38">
        <v>0</v>
      </c>
      <c r="T614" s="38">
        <v>0</v>
      </c>
      <c r="V614" s="38">
        <v>0</v>
      </c>
      <c r="Y614" s="38" t="s">
        <v>365</v>
      </c>
      <c r="Z614" s="42">
        <v>0.68981481481481488</v>
      </c>
    </row>
    <row r="615" spans="1:26">
      <c r="A615" s="38">
        <v>18</v>
      </c>
      <c r="B615" s="38">
        <v>9</v>
      </c>
      <c r="C615" s="38" t="s">
        <v>369</v>
      </c>
      <c r="D615" s="38" t="s">
        <v>25</v>
      </c>
      <c r="E615" s="38" t="s">
        <v>36</v>
      </c>
      <c r="G615" s="38">
        <v>0.5</v>
      </c>
      <c r="H615" s="38">
        <v>0.5</v>
      </c>
      <c r="I615" s="38">
        <v>4735</v>
      </c>
      <c r="J615" s="38">
        <v>7971</v>
      </c>
      <c r="L615" s="38">
        <v>11858</v>
      </c>
      <c r="M615" s="38">
        <v>5.9930000000000003</v>
      </c>
      <c r="N615" s="38">
        <v>9.9060000000000006</v>
      </c>
      <c r="O615" s="38">
        <v>3.9129999999999998</v>
      </c>
      <c r="Q615" s="38">
        <v>1.552</v>
      </c>
      <c r="R615" s="38">
        <v>1</v>
      </c>
      <c r="S615" s="38">
        <v>0</v>
      </c>
      <c r="T615" s="38">
        <v>0</v>
      </c>
      <c r="V615" s="38">
        <v>0</v>
      </c>
      <c r="Y615" s="38" t="s">
        <v>365</v>
      </c>
      <c r="Z615" s="42">
        <v>0.70047453703703699</v>
      </c>
    </row>
    <row r="616" spans="1:26">
      <c r="A616" s="38">
        <v>18</v>
      </c>
      <c r="B616" s="38">
        <v>9</v>
      </c>
      <c r="C616" s="38" t="s">
        <v>369</v>
      </c>
      <c r="D616" s="38" t="s">
        <v>25</v>
      </c>
      <c r="E616" s="38" t="s">
        <v>36</v>
      </c>
      <c r="G616" s="38">
        <v>0.5</v>
      </c>
      <c r="H616" s="38">
        <v>0.5</v>
      </c>
      <c r="I616" s="38">
        <v>4735</v>
      </c>
      <c r="J616" s="38">
        <v>7971</v>
      </c>
      <c r="L616" s="38">
        <v>11858</v>
      </c>
      <c r="M616" s="38">
        <v>5.9930000000000003</v>
      </c>
      <c r="N616" s="38">
        <v>9.9060000000000006</v>
      </c>
      <c r="O616" s="38">
        <v>3.9129999999999998</v>
      </c>
      <c r="Q616" s="38">
        <v>1.552</v>
      </c>
      <c r="R616" s="38">
        <v>1</v>
      </c>
      <c r="S616" s="38">
        <v>0</v>
      </c>
      <c r="T616" s="38">
        <v>0</v>
      </c>
      <c r="V616" s="38">
        <v>0</v>
      </c>
      <c r="Y616" s="38" t="s">
        <v>365</v>
      </c>
      <c r="Z616" s="42">
        <v>0.70047453703703699</v>
      </c>
    </row>
    <row r="617" spans="1:26">
      <c r="A617" s="38">
        <v>19</v>
      </c>
      <c r="B617" s="38">
        <v>9</v>
      </c>
      <c r="C617" s="38" t="s">
        <v>369</v>
      </c>
      <c r="D617" s="38" t="s">
        <v>25</v>
      </c>
      <c r="E617" s="38" t="s">
        <v>36</v>
      </c>
      <c r="G617" s="38">
        <v>0.5</v>
      </c>
      <c r="H617" s="38">
        <v>0.5</v>
      </c>
      <c r="I617" s="38">
        <v>4723</v>
      </c>
      <c r="J617" s="38">
        <v>7996</v>
      </c>
      <c r="L617" s="38">
        <v>11773</v>
      </c>
      <c r="M617" s="38">
        <v>5.9770000000000003</v>
      </c>
      <c r="N617" s="38">
        <v>9.9359999999999999</v>
      </c>
      <c r="O617" s="38">
        <v>3.9590000000000001</v>
      </c>
      <c r="Q617" s="38">
        <v>1.5409999999999999</v>
      </c>
      <c r="R617" s="38">
        <v>1</v>
      </c>
      <c r="S617" s="38">
        <v>0</v>
      </c>
      <c r="T617" s="38">
        <v>0</v>
      </c>
      <c r="V617" s="38">
        <v>0</v>
      </c>
      <c r="Y617" s="38" t="s">
        <v>365</v>
      </c>
      <c r="Z617" s="42">
        <v>0.70660879629629625</v>
      </c>
    </row>
    <row r="618" spans="1:26">
      <c r="A618" s="38">
        <v>19</v>
      </c>
      <c r="B618" s="38">
        <v>9</v>
      </c>
      <c r="C618" s="38" t="s">
        <v>369</v>
      </c>
      <c r="D618" s="38" t="s">
        <v>25</v>
      </c>
      <c r="E618" s="38" t="s">
        <v>36</v>
      </c>
      <c r="G618" s="38">
        <v>0.5</v>
      </c>
      <c r="H618" s="38">
        <v>0.5</v>
      </c>
      <c r="I618" s="38">
        <v>4723</v>
      </c>
      <c r="J618" s="38">
        <v>7996</v>
      </c>
      <c r="L618" s="38">
        <v>11773</v>
      </c>
      <c r="M618" s="38">
        <v>5.9770000000000003</v>
      </c>
      <c r="N618" s="38">
        <v>9.9359999999999999</v>
      </c>
      <c r="O618" s="38">
        <v>3.9590000000000001</v>
      </c>
      <c r="Q618" s="38">
        <v>1.5409999999999999</v>
      </c>
      <c r="R618" s="38">
        <v>1</v>
      </c>
      <c r="S618" s="38">
        <v>0</v>
      </c>
      <c r="T618" s="38">
        <v>0</v>
      </c>
      <c r="V618" s="38">
        <v>0</v>
      </c>
      <c r="Y618" s="38" t="s">
        <v>365</v>
      </c>
      <c r="Z618" s="42">
        <v>0.70660879629629625</v>
      </c>
    </row>
    <row r="619" spans="1:26">
      <c r="A619" s="38">
        <v>20</v>
      </c>
      <c r="B619" s="38">
        <v>10</v>
      </c>
      <c r="C619" s="38" t="s">
        <v>370</v>
      </c>
      <c r="D619" s="38" t="s">
        <v>25</v>
      </c>
      <c r="E619" s="38" t="s">
        <v>36</v>
      </c>
      <c r="G619" s="38">
        <v>0.5</v>
      </c>
      <c r="H619" s="38">
        <v>0.5</v>
      </c>
      <c r="I619" s="38">
        <v>2926</v>
      </c>
      <c r="J619" s="38">
        <v>6209</v>
      </c>
      <c r="L619" s="38">
        <v>2124</v>
      </c>
      <c r="M619" s="38">
        <v>3.637</v>
      </c>
      <c r="N619" s="38">
        <v>7.7149999999999999</v>
      </c>
      <c r="O619" s="38">
        <v>4.0780000000000003</v>
      </c>
      <c r="Q619" s="38">
        <v>0.29299999999999998</v>
      </c>
      <c r="R619" s="38">
        <v>1</v>
      </c>
      <c r="S619" s="38">
        <v>0</v>
      </c>
      <c r="T619" s="38">
        <v>0</v>
      </c>
      <c r="V619" s="38">
        <v>0</v>
      </c>
      <c r="Y619" s="38" t="s">
        <v>365</v>
      </c>
      <c r="Z619" s="42">
        <v>0.71732638888888889</v>
      </c>
    </row>
    <row r="620" spans="1:26">
      <c r="A620" s="38">
        <v>20</v>
      </c>
      <c r="B620" s="38">
        <v>10</v>
      </c>
      <c r="C620" s="38" t="s">
        <v>370</v>
      </c>
      <c r="D620" s="38" t="s">
        <v>25</v>
      </c>
      <c r="E620" s="38" t="s">
        <v>36</v>
      </c>
      <c r="G620" s="38">
        <v>0.5</v>
      </c>
      <c r="H620" s="38">
        <v>0.5</v>
      </c>
      <c r="I620" s="38">
        <v>2926</v>
      </c>
      <c r="J620" s="38">
        <v>6209</v>
      </c>
      <c r="L620" s="38">
        <v>2124</v>
      </c>
      <c r="M620" s="38">
        <v>3.637</v>
      </c>
      <c r="N620" s="38">
        <v>7.7149999999999999</v>
      </c>
      <c r="O620" s="38">
        <v>4.0780000000000003</v>
      </c>
      <c r="Q620" s="38">
        <v>0.29299999999999998</v>
      </c>
      <c r="R620" s="38">
        <v>1</v>
      </c>
      <c r="S620" s="38">
        <v>0</v>
      </c>
      <c r="T620" s="38">
        <v>0</v>
      </c>
      <c r="V620" s="38">
        <v>0</v>
      </c>
      <c r="Y620" s="38" t="s">
        <v>365</v>
      </c>
      <c r="Z620" s="42">
        <v>0.71732638888888889</v>
      </c>
    </row>
    <row r="621" spans="1:26">
      <c r="A621" s="38">
        <v>21</v>
      </c>
      <c r="B621" s="38">
        <v>10</v>
      </c>
      <c r="C621" s="38" t="s">
        <v>370</v>
      </c>
      <c r="D621" s="38" t="s">
        <v>25</v>
      </c>
      <c r="E621" s="38" t="s">
        <v>36</v>
      </c>
      <c r="G621" s="38">
        <v>0.5</v>
      </c>
      <c r="H621" s="38">
        <v>0.5</v>
      </c>
      <c r="I621" s="38">
        <v>2920</v>
      </c>
      <c r="J621" s="38">
        <v>6269</v>
      </c>
      <c r="L621" s="38">
        <v>2111</v>
      </c>
      <c r="M621" s="38">
        <v>3.6280000000000001</v>
      </c>
      <c r="N621" s="38">
        <v>7.79</v>
      </c>
      <c r="O621" s="38">
        <v>4.1619999999999999</v>
      </c>
      <c r="Q621" s="38">
        <v>0.29199999999999998</v>
      </c>
      <c r="R621" s="38">
        <v>1</v>
      </c>
      <c r="S621" s="38">
        <v>0</v>
      </c>
      <c r="T621" s="38">
        <v>0</v>
      </c>
      <c r="V621" s="38">
        <v>0</v>
      </c>
      <c r="Y621" s="38" t="s">
        <v>365</v>
      </c>
      <c r="Z621" s="42">
        <v>0.72339120370370369</v>
      </c>
    </row>
    <row r="622" spans="1:26">
      <c r="A622" s="38">
        <v>21</v>
      </c>
      <c r="B622" s="38">
        <v>10</v>
      </c>
      <c r="C622" s="38" t="s">
        <v>370</v>
      </c>
      <c r="D622" s="38" t="s">
        <v>25</v>
      </c>
      <c r="E622" s="38" t="s">
        <v>36</v>
      </c>
      <c r="G622" s="38">
        <v>0.5</v>
      </c>
      <c r="H622" s="38">
        <v>0.5</v>
      </c>
      <c r="I622" s="38">
        <v>2920</v>
      </c>
      <c r="J622" s="38">
        <v>6269</v>
      </c>
      <c r="L622" s="38">
        <v>2111</v>
      </c>
      <c r="M622" s="38">
        <v>3.6280000000000001</v>
      </c>
      <c r="N622" s="38">
        <v>7.79</v>
      </c>
      <c r="O622" s="38">
        <v>4.1619999999999999</v>
      </c>
      <c r="Q622" s="38">
        <v>0.29199999999999998</v>
      </c>
      <c r="R622" s="38">
        <v>1</v>
      </c>
      <c r="S622" s="38">
        <v>0</v>
      </c>
      <c r="T622" s="38">
        <v>0</v>
      </c>
      <c r="V622" s="38">
        <v>0</v>
      </c>
      <c r="Y622" s="38" t="s">
        <v>365</v>
      </c>
      <c r="Z622" s="42">
        <v>0.72339120370370369</v>
      </c>
    </row>
    <row r="623" spans="1:26">
      <c r="A623" s="38">
        <v>22</v>
      </c>
      <c r="B623" s="38">
        <v>11</v>
      </c>
      <c r="C623" s="38" t="s">
        <v>371</v>
      </c>
      <c r="D623" s="38" t="s">
        <v>25</v>
      </c>
      <c r="E623" s="38" t="s">
        <v>36</v>
      </c>
      <c r="G623" s="38">
        <v>0.5</v>
      </c>
      <c r="H623" s="38">
        <v>0.5</v>
      </c>
      <c r="I623" s="38">
        <v>1501</v>
      </c>
      <c r="J623" s="38">
        <v>3177</v>
      </c>
      <c r="L623" s="38">
        <v>1089</v>
      </c>
      <c r="M623" s="38">
        <v>1.784</v>
      </c>
      <c r="N623" s="38">
        <v>3.8690000000000002</v>
      </c>
      <c r="O623" s="38">
        <v>2.085</v>
      </c>
      <c r="Q623" s="38">
        <v>0.156</v>
      </c>
      <c r="R623" s="38">
        <v>1</v>
      </c>
      <c r="S623" s="38">
        <v>0</v>
      </c>
      <c r="T623" s="38">
        <v>0</v>
      </c>
      <c r="V623" s="38">
        <v>0</v>
      </c>
      <c r="Y623" s="38" t="s">
        <v>365</v>
      </c>
      <c r="Z623" s="42">
        <v>0.73362268518518514</v>
      </c>
    </row>
    <row r="624" spans="1:26">
      <c r="A624" s="38">
        <v>22</v>
      </c>
      <c r="B624" s="38">
        <v>11</v>
      </c>
      <c r="C624" s="38" t="s">
        <v>371</v>
      </c>
      <c r="D624" s="38" t="s">
        <v>25</v>
      </c>
      <c r="E624" s="38" t="s">
        <v>36</v>
      </c>
      <c r="G624" s="38">
        <v>0.5</v>
      </c>
      <c r="H624" s="38">
        <v>0.5</v>
      </c>
      <c r="I624" s="38">
        <v>1501</v>
      </c>
      <c r="J624" s="38">
        <v>3177</v>
      </c>
      <c r="L624" s="38">
        <v>1089</v>
      </c>
      <c r="M624" s="38">
        <v>1.784</v>
      </c>
      <c r="N624" s="38">
        <v>3.8690000000000002</v>
      </c>
      <c r="O624" s="38">
        <v>2.085</v>
      </c>
      <c r="Q624" s="38">
        <v>0.156</v>
      </c>
      <c r="R624" s="38">
        <v>1</v>
      </c>
      <c r="S624" s="38">
        <v>0</v>
      </c>
      <c r="T624" s="38">
        <v>0</v>
      </c>
      <c r="V624" s="38">
        <v>0</v>
      </c>
      <c r="Y624" s="38" t="s">
        <v>365</v>
      </c>
      <c r="Z624" s="42">
        <v>0.73362268518518514</v>
      </c>
    </row>
    <row r="625" spans="1:26">
      <c r="A625" s="38">
        <v>23</v>
      </c>
      <c r="B625" s="38">
        <v>11</v>
      </c>
      <c r="C625" s="38" t="s">
        <v>371</v>
      </c>
      <c r="D625" s="38" t="s">
        <v>25</v>
      </c>
      <c r="E625" s="38" t="s">
        <v>36</v>
      </c>
      <c r="G625" s="38">
        <v>0.5</v>
      </c>
      <c r="H625" s="38">
        <v>0.5</v>
      </c>
      <c r="I625" s="38">
        <v>1524</v>
      </c>
      <c r="J625" s="38">
        <v>3174</v>
      </c>
      <c r="L625" s="38">
        <v>1062</v>
      </c>
      <c r="M625" s="38">
        <v>1.8129999999999999</v>
      </c>
      <c r="N625" s="38">
        <v>3.8650000000000002</v>
      </c>
      <c r="O625" s="38">
        <v>2.052</v>
      </c>
      <c r="Q625" s="38">
        <v>0.153</v>
      </c>
      <c r="R625" s="38">
        <v>1</v>
      </c>
      <c r="S625" s="38">
        <v>0</v>
      </c>
      <c r="T625" s="38">
        <v>0</v>
      </c>
      <c r="V625" s="38">
        <v>0</v>
      </c>
      <c r="Y625" s="38" t="s">
        <v>365</v>
      </c>
      <c r="Z625" s="42">
        <v>0.73954861111111114</v>
      </c>
    </row>
    <row r="626" spans="1:26">
      <c r="A626" s="38">
        <v>23</v>
      </c>
      <c r="B626" s="38">
        <v>11</v>
      </c>
      <c r="C626" s="38" t="s">
        <v>371</v>
      </c>
      <c r="D626" s="38" t="s">
        <v>25</v>
      </c>
      <c r="E626" s="38" t="s">
        <v>36</v>
      </c>
      <c r="G626" s="38">
        <v>0.5</v>
      </c>
      <c r="H626" s="38">
        <v>0.5</v>
      </c>
      <c r="I626" s="38">
        <v>1524</v>
      </c>
      <c r="J626" s="38">
        <v>3174</v>
      </c>
      <c r="L626" s="38">
        <v>1062</v>
      </c>
      <c r="M626" s="38">
        <v>1.8129999999999999</v>
      </c>
      <c r="N626" s="38">
        <v>3.8650000000000002</v>
      </c>
      <c r="O626" s="38">
        <v>2.052</v>
      </c>
      <c r="Q626" s="38">
        <v>0.153</v>
      </c>
      <c r="R626" s="38">
        <v>1</v>
      </c>
      <c r="S626" s="38">
        <v>0</v>
      </c>
      <c r="T626" s="38">
        <v>0</v>
      </c>
      <c r="V626" s="38">
        <v>0</v>
      </c>
      <c r="Y626" s="38" t="s">
        <v>365</v>
      </c>
      <c r="Z626" s="42">
        <v>0.73954861111111114</v>
      </c>
    </row>
    <row r="627" spans="1:26">
      <c r="A627" s="38">
        <v>24</v>
      </c>
      <c r="B627" s="38">
        <v>12</v>
      </c>
      <c r="C627" s="38" t="s">
        <v>372</v>
      </c>
      <c r="D627" s="38" t="s">
        <v>25</v>
      </c>
      <c r="E627" s="38" t="s">
        <v>36</v>
      </c>
      <c r="G627" s="38">
        <v>0.5</v>
      </c>
      <c r="H627" s="38">
        <v>0.5</v>
      </c>
      <c r="I627" s="38">
        <v>3518</v>
      </c>
      <c r="J627" s="38">
        <v>6192</v>
      </c>
      <c r="L627" s="38">
        <v>1875</v>
      </c>
      <c r="M627" s="38">
        <v>4.407</v>
      </c>
      <c r="N627" s="38">
        <v>7.694</v>
      </c>
      <c r="O627" s="38">
        <v>3.286</v>
      </c>
      <c r="Q627" s="38">
        <v>0.26</v>
      </c>
      <c r="R627" s="38">
        <v>1</v>
      </c>
      <c r="S627" s="38">
        <v>0</v>
      </c>
      <c r="T627" s="38">
        <v>0</v>
      </c>
      <c r="V627" s="38">
        <v>0</v>
      </c>
      <c r="Y627" s="38" t="s">
        <v>365</v>
      </c>
      <c r="Z627" s="42">
        <v>0.75016203703703699</v>
      </c>
    </row>
    <row r="628" spans="1:26">
      <c r="A628" s="38">
        <v>24</v>
      </c>
      <c r="B628" s="38">
        <v>12</v>
      </c>
      <c r="C628" s="38" t="s">
        <v>372</v>
      </c>
      <c r="D628" s="38" t="s">
        <v>25</v>
      </c>
      <c r="E628" s="38" t="s">
        <v>36</v>
      </c>
      <c r="G628" s="38">
        <v>0.5</v>
      </c>
      <c r="H628" s="38">
        <v>0.5</v>
      </c>
      <c r="I628" s="38">
        <v>3518</v>
      </c>
      <c r="J628" s="38">
        <v>6192</v>
      </c>
      <c r="L628" s="38">
        <v>1875</v>
      </c>
      <c r="M628" s="38">
        <v>4.407</v>
      </c>
      <c r="N628" s="38">
        <v>7.694</v>
      </c>
      <c r="O628" s="38">
        <v>3.286</v>
      </c>
      <c r="Q628" s="38">
        <v>0.26</v>
      </c>
      <c r="R628" s="38">
        <v>1</v>
      </c>
      <c r="S628" s="38">
        <v>0</v>
      </c>
      <c r="T628" s="38">
        <v>0</v>
      </c>
      <c r="V628" s="38">
        <v>0</v>
      </c>
      <c r="Y628" s="38" t="s">
        <v>365</v>
      </c>
      <c r="Z628" s="42">
        <v>0.75016203703703699</v>
      </c>
    </row>
    <row r="629" spans="1:26">
      <c r="A629" s="38">
        <v>25</v>
      </c>
      <c r="B629" s="38">
        <v>12</v>
      </c>
      <c r="C629" s="38" t="s">
        <v>372</v>
      </c>
      <c r="D629" s="38" t="s">
        <v>25</v>
      </c>
      <c r="E629" s="38" t="s">
        <v>36</v>
      </c>
      <c r="G629" s="38">
        <v>0.5</v>
      </c>
      <c r="H629" s="38">
        <v>0.5</v>
      </c>
      <c r="I629" s="38">
        <v>3480</v>
      </c>
      <c r="J629" s="38">
        <v>6134</v>
      </c>
      <c r="L629" s="38">
        <v>1871</v>
      </c>
      <c r="M629" s="38">
        <v>4.3579999999999997</v>
      </c>
      <c r="N629" s="38">
        <v>7.6219999999999999</v>
      </c>
      <c r="O629" s="38">
        <v>3.2639999999999998</v>
      </c>
      <c r="Q629" s="38">
        <v>0.26</v>
      </c>
      <c r="R629" s="38">
        <v>1</v>
      </c>
      <c r="S629" s="38">
        <v>0</v>
      </c>
      <c r="T629" s="38">
        <v>0</v>
      </c>
      <c r="V629" s="38">
        <v>0</v>
      </c>
      <c r="Y629" s="38" t="s">
        <v>365</v>
      </c>
      <c r="Z629" s="42">
        <v>0.75626157407407402</v>
      </c>
    </row>
    <row r="630" spans="1:26">
      <c r="A630" s="38">
        <v>25</v>
      </c>
      <c r="B630" s="38">
        <v>12</v>
      </c>
      <c r="C630" s="38" t="s">
        <v>372</v>
      </c>
      <c r="D630" s="38" t="s">
        <v>25</v>
      </c>
      <c r="E630" s="38" t="s">
        <v>36</v>
      </c>
      <c r="G630" s="38">
        <v>0.5</v>
      </c>
      <c r="H630" s="38">
        <v>0.5</v>
      </c>
      <c r="I630" s="38">
        <v>3480</v>
      </c>
      <c r="J630" s="38">
        <v>6134</v>
      </c>
      <c r="L630" s="38">
        <v>1871</v>
      </c>
      <c r="M630" s="38">
        <v>4.3579999999999997</v>
      </c>
      <c r="N630" s="38">
        <v>7.6219999999999999</v>
      </c>
      <c r="O630" s="38">
        <v>3.2639999999999998</v>
      </c>
      <c r="Q630" s="38">
        <v>0.26</v>
      </c>
      <c r="R630" s="38">
        <v>1</v>
      </c>
      <c r="S630" s="38">
        <v>0</v>
      </c>
      <c r="T630" s="38">
        <v>0</v>
      </c>
      <c r="V630" s="38">
        <v>0</v>
      </c>
      <c r="Y630" s="38" t="s">
        <v>365</v>
      </c>
      <c r="Z630" s="42">
        <v>0.75626157407407402</v>
      </c>
    </row>
    <row r="631" spans="1:26">
      <c r="A631" s="38">
        <v>26</v>
      </c>
      <c r="B631" s="38">
        <v>13</v>
      </c>
      <c r="C631" s="38" t="s">
        <v>373</v>
      </c>
      <c r="D631" s="38" t="s">
        <v>25</v>
      </c>
      <c r="E631" s="38" t="s">
        <v>36</v>
      </c>
      <c r="G631" s="38">
        <v>0.5</v>
      </c>
      <c r="H631" s="38">
        <v>0.5</v>
      </c>
      <c r="I631" s="38">
        <v>4269</v>
      </c>
      <c r="J631" s="38">
        <v>6707</v>
      </c>
      <c r="L631" s="38">
        <v>1481</v>
      </c>
      <c r="M631" s="38">
        <v>5.3860000000000001</v>
      </c>
      <c r="N631" s="38">
        <v>8.3379999999999992</v>
      </c>
      <c r="O631" s="38">
        <v>2.9510000000000001</v>
      </c>
      <c r="Q631" s="38">
        <v>0.20799999999999999</v>
      </c>
      <c r="R631" s="38">
        <v>1</v>
      </c>
      <c r="S631" s="38">
        <v>0</v>
      </c>
      <c r="T631" s="38">
        <v>0</v>
      </c>
      <c r="V631" s="38">
        <v>0</v>
      </c>
      <c r="Y631" s="38" t="s">
        <v>365</v>
      </c>
      <c r="Z631" s="42">
        <v>0.76700231481481485</v>
      </c>
    </row>
    <row r="632" spans="1:26">
      <c r="A632" s="38">
        <v>26</v>
      </c>
      <c r="B632" s="38">
        <v>13</v>
      </c>
      <c r="C632" s="38" t="s">
        <v>373</v>
      </c>
      <c r="D632" s="38" t="s">
        <v>25</v>
      </c>
      <c r="E632" s="38" t="s">
        <v>36</v>
      </c>
      <c r="G632" s="38">
        <v>0.5</v>
      </c>
      <c r="H632" s="38">
        <v>0.5</v>
      </c>
      <c r="I632" s="38">
        <v>4269</v>
      </c>
      <c r="J632" s="38">
        <v>6707</v>
      </c>
      <c r="L632" s="38">
        <v>1481</v>
      </c>
      <c r="M632" s="38">
        <v>5.3860000000000001</v>
      </c>
      <c r="N632" s="38">
        <v>8.3379999999999992</v>
      </c>
      <c r="O632" s="38">
        <v>2.9510000000000001</v>
      </c>
      <c r="Q632" s="38">
        <v>0.20799999999999999</v>
      </c>
      <c r="R632" s="38">
        <v>1</v>
      </c>
      <c r="S632" s="38">
        <v>0</v>
      </c>
      <c r="T632" s="38">
        <v>0</v>
      </c>
      <c r="V632" s="38">
        <v>0</v>
      </c>
      <c r="Y632" s="38" t="s">
        <v>365</v>
      </c>
      <c r="Z632" s="42">
        <v>0.76700231481481485</v>
      </c>
    </row>
    <row r="633" spans="1:26">
      <c r="A633" s="38">
        <v>27</v>
      </c>
      <c r="B633" s="38">
        <v>13</v>
      </c>
      <c r="C633" s="38" t="s">
        <v>373</v>
      </c>
      <c r="D633" s="38" t="s">
        <v>25</v>
      </c>
      <c r="E633" s="38" t="s">
        <v>36</v>
      </c>
      <c r="G633" s="38">
        <v>0.5</v>
      </c>
      <c r="H633" s="38">
        <v>0.5</v>
      </c>
      <c r="I633" s="38">
        <v>4242</v>
      </c>
      <c r="J633" s="38">
        <v>6680</v>
      </c>
      <c r="L633" s="38">
        <v>1460</v>
      </c>
      <c r="M633" s="38">
        <v>5.35</v>
      </c>
      <c r="N633" s="38">
        <v>8.3049999999999997</v>
      </c>
      <c r="O633" s="38">
        <v>2.9540000000000002</v>
      </c>
      <c r="Q633" s="38">
        <v>0.20499999999999999</v>
      </c>
      <c r="R633" s="38">
        <v>1</v>
      </c>
      <c r="S633" s="38">
        <v>0</v>
      </c>
      <c r="T633" s="38">
        <v>0</v>
      </c>
      <c r="V633" s="38">
        <v>0</v>
      </c>
      <c r="Y633" s="38" t="s">
        <v>365</v>
      </c>
      <c r="Z633" s="42">
        <v>0.77315972222222218</v>
      </c>
    </row>
    <row r="634" spans="1:26">
      <c r="A634" s="38">
        <v>27</v>
      </c>
      <c r="B634" s="38">
        <v>13</v>
      </c>
      <c r="C634" s="38" t="s">
        <v>373</v>
      </c>
      <c r="D634" s="38" t="s">
        <v>25</v>
      </c>
      <c r="E634" s="38" t="s">
        <v>36</v>
      </c>
      <c r="G634" s="38">
        <v>0.5</v>
      </c>
      <c r="H634" s="38">
        <v>0.5</v>
      </c>
      <c r="I634" s="38">
        <v>4242</v>
      </c>
      <c r="J634" s="38">
        <v>6680</v>
      </c>
      <c r="L634" s="38">
        <v>1460</v>
      </c>
      <c r="M634" s="38">
        <v>5.35</v>
      </c>
      <c r="N634" s="38">
        <v>8.3049999999999997</v>
      </c>
      <c r="O634" s="38">
        <v>2.9540000000000002</v>
      </c>
      <c r="Q634" s="38">
        <v>0.20499999999999999</v>
      </c>
      <c r="R634" s="38">
        <v>1</v>
      </c>
      <c r="S634" s="38">
        <v>0</v>
      </c>
      <c r="T634" s="38">
        <v>0</v>
      </c>
      <c r="V634" s="38">
        <v>0</v>
      </c>
      <c r="Y634" s="38" t="s">
        <v>365</v>
      </c>
      <c r="Z634" s="42">
        <v>0.77315972222222218</v>
      </c>
    </row>
    <row r="635" spans="1:26">
      <c r="A635" s="38">
        <v>28</v>
      </c>
      <c r="B635" s="38">
        <v>14</v>
      </c>
      <c r="C635" s="38" t="s">
        <v>374</v>
      </c>
      <c r="D635" s="38" t="s">
        <v>25</v>
      </c>
      <c r="E635" s="38" t="s">
        <v>36</v>
      </c>
      <c r="G635" s="38">
        <v>0.5</v>
      </c>
      <c r="H635" s="38">
        <v>0.5</v>
      </c>
      <c r="I635" s="38">
        <v>2934</v>
      </c>
      <c r="J635" s="38">
        <v>6224</v>
      </c>
      <c r="L635" s="38">
        <v>2135</v>
      </c>
      <c r="M635" s="38">
        <v>3.6469999999999998</v>
      </c>
      <c r="N635" s="38">
        <v>7.734</v>
      </c>
      <c r="O635" s="38">
        <v>4.0869999999999997</v>
      </c>
      <c r="Q635" s="38">
        <v>0.29499999999999998</v>
      </c>
      <c r="R635" s="38">
        <v>1</v>
      </c>
      <c r="S635" s="38">
        <v>0</v>
      </c>
      <c r="T635" s="38">
        <v>0</v>
      </c>
      <c r="V635" s="38">
        <v>0</v>
      </c>
      <c r="Y635" s="38" t="s">
        <v>365</v>
      </c>
      <c r="Z635" s="42">
        <v>0.78383101851851855</v>
      </c>
    </row>
    <row r="636" spans="1:26">
      <c r="A636" s="38">
        <v>28</v>
      </c>
      <c r="B636" s="38">
        <v>14</v>
      </c>
      <c r="C636" s="38" t="s">
        <v>374</v>
      </c>
      <c r="D636" s="38" t="s">
        <v>25</v>
      </c>
      <c r="E636" s="38" t="s">
        <v>36</v>
      </c>
      <c r="G636" s="38">
        <v>0.5</v>
      </c>
      <c r="H636" s="38">
        <v>0.5</v>
      </c>
      <c r="I636" s="38">
        <v>2934</v>
      </c>
      <c r="J636" s="38">
        <v>6224</v>
      </c>
      <c r="L636" s="38">
        <v>2135</v>
      </c>
      <c r="M636" s="38">
        <v>3.6469999999999998</v>
      </c>
      <c r="N636" s="38">
        <v>7.734</v>
      </c>
      <c r="O636" s="38">
        <v>4.0869999999999997</v>
      </c>
      <c r="Q636" s="38">
        <v>0.29499999999999998</v>
      </c>
      <c r="R636" s="38">
        <v>1</v>
      </c>
      <c r="S636" s="38">
        <v>0</v>
      </c>
      <c r="T636" s="38">
        <v>0</v>
      </c>
      <c r="V636" s="38">
        <v>0</v>
      </c>
      <c r="Y636" s="38" t="s">
        <v>365</v>
      </c>
      <c r="Z636" s="42">
        <v>0.78383101851851855</v>
      </c>
    </row>
    <row r="637" spans="1:26">
      <c r="A637" s="38">
        <v>29</v>
      </c>
      <c r="B637" s="38">
        <v>14</v>
      </c>
      <c r="C637" s="38" t="s">
        <v>374</v>
      </c>
      <c r="D637" s="38" t="s">
        <v>25</v>
      </c>
      <c r="E637" s="38" t="s">
        <v>36</v>
      </c>
      <c r="G637" s="38">
        <v>0.5</v>
      </c>
      <c r="H637" s="38">
        <v>0.5</v>
      </c>
      <c r="I637" s="38">
        <v>2912</v>
      </c>
      <c r="J637" s="38">
        <v>6235</v>
      </c>
      <c r="L637" s="38">
        <v>2077</v>
      </c>
      <c r="M637" s="38">
        <v>3.6179999999999999</v>
      </c>
      <c r="N637" s="38">
        <v>7.7480000000000002</v>
      </c>
      <c r="O637" s="38">
        <v>4.1289999999999996</v>
      </c>
      <c r="Q637" s="38">
        <v>0.28699999999999998</v>
      </c>
      <c r="R637" s="38">
        <v>1</v>
      </c>
      <c r="S637" s="38">
        <v>0</v>
      </c>
      <c r="T637" s="38">
        <v>0</v>
      </c>
      <c r="V637" s="38">
        <v>0</v>
      </c>
      <c r="Y637" s="38" t="s">
        <v>365</v>
      </c>
      <c r="Z637" s="42">
        <v>0.79001157407407396</v>
      </c>
    </row>
    <row r="638" spans="1:26">
      <c r="A638" s="38">
        <v>29</v>
      </c>
      <c r="B638" s="38">
        <v>14</v>
      </c>
      <c r="C638" s="38" t="s">
        <v>374</v>
      </c>
      <c r="D638" s="38" t="s">
        <v>25</v>
      </c>
      <c r="E638" s="38" t="s">
        <v>36</v>
      </c>
      <c r="G638" s="38">
        <v>0.5</v>
      </c>
      <c r="H638" s="38">
        <v>0.5</v>
      </c>
      <c r="I638" s="38">
        <v>2912</v>
      </c>
      <c r="J638" s="38">
        <v>6235</v>
      </c>
      <c r="L638" s="38">
        <v>2077</v>
      </c>
      <c r="M638" s="38">
        <v>3.6179999999999999</v>
      </c>
      <c r="N638" s="38">
        <v>7.7480000000000002</v>
      </c>
      <c r="O638" s="38">
        <v>4.1289999999999996</v>
      </c>
      <c r="Q638" s="38">
        <v>0.28699999999999998</v>
      </c>
      <c r="R638" s="38">
        <v>1</v>
      </c>
      <c r="S638" s="38">
        <v>0</v>
      </c>
      <c r="T638" s="38">
        <v>0</v>
      </c>
      <c r="V638" s="38">
        <v>0</v>
      </c>
      <c r="Y638" s="38" t="s">
        <v>365</v>
      </c>
      <c r="Z638" s="42">
        <v>0.79001157407407396</v>
      </c>
    </row>
    <row r="639" spans="1:26">
      <c r="A639" s="38">
        <v>30</v>
      </c>
      <c r="B639" s="38">
        <v>15</v>
      </c>
      <c r="C639" s="38" t="s">
        <v>375</v>
      </c>
      <c r="D639" s="38" t="s">
        <v>25</v>
      </c>
      <c r="E639" s="38" t="s">
        <v>36</v>
      </c>
      <c r="G639" s="38">
        <v>0.5</v>
      </c>
      <c r="H639" s="38">
        <v>0.5</v>
      </c>
      <c r="I639" s="38">
        <v>2975</v>
      </c>
      <c r="J639" s="38">
        <v>5356</v>
      </c>
      <c r="L639" s="38">
        <v>1747</v>
      </c>
      <c r="M639" s="38">
        <v>3.7010000000000001</v>
      </c>
      <c r="N639" s="38">
        <v>6.6429999999999998</v>
      </c>
      <c r="O639" s="38">
        <v>2.9430000000000001</v>
      </c>
      <c r="Q639" s="38">
        <v>0.24299999999999999</v>
      </c>
      <c r="R639" s="38">
        <v>1</v>
      </c>
      <c r="S639" s="38">
        <v>0</v>
      </c>
      <c r="T639" s="38">
        <v>0</v>
      </c>
      <c r="V639" s="38">
        <v>0</v>
      </c>
      <c r="Y639" s="38" t="s">
        <v>365</v>
      </c>
      <c r="Z639" s="42">
        <v>0.80056712962962961</v>
      </c>
    </row>
    <row r="640" spans="1:26">
      <c r="A640" s="38">
        <v>30</v>
      </c>
      <c r="B640" s="38">
        <v>15</v>
      </c>
      <c r="C640" s="38" t="s">
        <v>375</v>
      </c>
      <c r="D640" s="38" t="s">
        <v>25</v>
      </c>
      <c r="E640" s="38" t="s">
        <v>36</v>
      </c>
      <c r="G640" s="38">
        <v>0.5</v>
      </c>
      <c r="H640" s="38">
        <v>0.5</v>
      </c>
      <c r="I640" s="38">
        <v>2975</v>
      </c>
      <c r="J640" s="38">
        <v>5356</v>
      </c>
      <c r="L640" s="38">
        <v>1747</v>
      </c>
      <c r="M640" s="38">
        <v>3.7010000000000001</v>
      </c>
      <c r="N640" s="38">
        <v>6.6429999999999998</v>
      </c>
      <c r="O640" s="38">
        <v>2.9430000000000001</v>
      </c>
      <c r="Q640" s="38">
        <v>0.24299999999999999</v>
      </c>
      <c r="R640" s="38">
        <v>1</v>
      </c>
      <c r="S640" s="38">
        <v>0</v>
      </c>
      <c r="T640" s="38">
        <v>0</v>
      </c>
      <c r="V640" s="38">
        <v>0</v>
      </c>
      <c r="Y640" s="38" t="s">
        <v>365</v>
      </c>
      <c r="Z640" s="42">
        <v>0.80056712962962961</v>
      </c>
    </row>
    <row r="641" spans="1:26">
      <c r="A641" s="38">
        <v>31</v>
      </c>
      <c r="B641" s="38">
        <v>15</v>
      </c>
      <c r="C641" s="38" t="s">
        <v>375</v>
      </c>
      <c r="D641" s="38" t="s">
        <v>25</v>
      </c>
      <c r="E641" s="38" t="s">
        <v>36</v>
      </c>
      <c r="G641" s="38">
        <v>0.5</v>
      </c>
      <c r="H641" s="38">
        <v>0.5</v>
      </c>
      <c r="I641" s="38">
        <v>2950</v>
      </c>
      <c r="J641" s="38">
        <v>5434</v>
      </c>
      <c r="L641" s="38">
        <v>1729</v>
      </c>
      <c r="M641" s="38">
        <v>3.6680000000000001</v>
      </c>
      <c r="N641" s="38">
        <v>6.7409999999999997</v>
      </c>
      <c r="O641" s="38">
        <v>3.073</v>
      </c>
      <c r="Q641" s="38">
        <v>0.24099999999999999</v>
      </c>
      <c r="R641" s="38">
        <v>1</v>
      </c>
      <c r="S641" s="38">
        <v>0</v>
      </c>
      <c r="T641" s="38">
        <v>0</v>
      </c>
      <c r="V641" s="38">
        <v>0</v>
      </c>
      <c r="Y641" s="38" t="s">
        <v>365</v>
      </c>
      <c r="Z641" s="42">
        <v>0.80664351851851857</v>
      </c>
    </row>
    <row r="642" spans="1:26">
      <c r="A642" s="38">
        <v>31</v>
      </c>
      <c r="B642" s="38">
        <v>15</v>
      </c>
      <c r="C642" s="38" t="s">
        <v>375</v>
      </c>
      <c r="D642" s="38" t="s">
        <v>25</v>
      </c>
      <c r="E642" s="38" t="s">
        <v>36</v>
      </c>
      <c r="G642" s="38">
        <v>0.5</v>
      </c>
      <c r="H642" s="38">
        <v>0.5</v>
      </c>
      <c r="I642" s="38">
        <v>2950</v>
      </c>
      <c r="J642" s="38">
        <v>5434</v>
      </c>
      <c r="L642" s="38">
        <v>1729</v>
      </c>
      <c r="M642" s="38">
        <v>3.6680000000000001</v>
      </c>
      <c r="N642" s="38">
        <v>6.7409999999999997</v>
      </c>
      <c r="O642" s="38">
        <v>3.073</v>
      </c>
      <c r="Q642" s="38">
        <v>0.24099999999999999</v>
      </c>
      <c r="R642" s="38">
        <v>1</v>
      </c>
      <c r="S642" s="38">
        <v>0</v>
      </c>
      <c r="T642" s="38">
        <v>0</v>
      </c>
      <c r="V642" s="38">
        <v>0</v>
      </c>
      <c r="Y642" s="38" t="s">
        <v>365</v>
      </c>
      <c r="Z642" s="42">
        <v>0.80664351851851857</v>
      </c>
    </row>
    <row r="643" spans="1:26">
      <c r="A643" s="38">
        <v>32</v>
      </c>
      <c r="B643" s="38">
        <v>16</v>
      </c>
      <c r="C643" s="38" t="s">
        <v>376</v>
      </c>
      <c r="D643" s="38" t="s">
        <v>25</v>
      </c>
      <c r="E643" s="38" t="s">
        <v>36</v>
      </c>
      <c r="G643" s="38">
        <v>0.5</v>
      </c>
      <c r="H643" s="38">
        <v>0.5</v>
      </c>
      <c r="I643" s="38">
        <v>2884</v>
      </c>
      <c r="J643" s="38">
        <v>6485</v>
      </c>
      <c r="L643" s="38">
        <v>2490</v>
      </c>
      <c r="M643" s="38">
        <v>3.5830000000000002</v>
      </c>
      <c r="N643" s="38">
        <v>8.0609999999999999</v>
      </c>
      <c r="O643" s="38">
        <v>4.4779999999999998</v>
      </c>
      <c r="Q643" s="38">
        <v>0.34200000000000003</v>
      </c>
      <c r="R643" s="38">
        <v>1</v>
      </c>
      <c r="S643" s="38">
        <v>0</v>
      </c>
      <c r="T643" s="38">
        <v>0</v>
      </c>
      <c r="V643" s="38">
        <v>0</v>
      </c>
      <c r="Y643" s="38" t="s">
        <v>365</v>
      </c>
      <c r="Z643" s="42">
        <v>0.81726851851851856</v>
      </c>
    </row>
    <row r="644" spans="1:26">
      <c r="A644" s="38">
        <v>32</v>
      </c>
      <c r="B644" s="38">
        <v>16</v>
      </c>
      <c r="C644" s="38" t="s">
        <v>376</v>
      </c>
      <c r="D644" s="38" t="s">
        <v>25</v>
      </c>
      <c r="E644" s="38" t="s">
        <v>36</v>
      </c>
      <c r="G644" s="38">
        <v>0.5</v>
      </c>
      <c r="H644" s="38">
        <v>0.5</v>
      </c>
      <c r="I644" s="38">
        <v>2884</v>
      </c>
      <c r="J644" s="38">
        <v>6485</v>
      </c>
      <c r="L644" s="38">
        <v>2490</v>
      </c>
      <c r="M644" s="38">
        <v>3.5830000000000002</v>
      </c>
      <c r="N644" s="38">
        <v>8.0609999999999999</v>
      </c>
      <c r="O644" s="38">
        <v>4.4779999999999998</v>
      </c>
      <c r="Q644" s="38">
        <v>0.34200000000000003</v>
      </c>
      <c r="R644" s="38">
        <v>1</v>
      </c>
      <c r="S644" s="38">
        <v>0</v>
      </c>
      <c r="T644" s="38">
        <v>0</v>
      </c>
      <c r="V644" s="38">
        <v>0</v>
      </c>
      <c r="Y644" s="38" t="s">
        <v>365</v>
      </c>
      <c r="Z644" s="42">
        <v>0.81726851851851856</v>
      </c>
    </row>
    <row r="645" spans="1:26">
      <c r="A645" s="38">
        <v>33</v>
      </c>
      <c r="B645" s="38">
        <v>16</v>
      </c>
      <c r="C645" s="38" t="s">
        <v>376</v>
      </c>
      <c r="D645" s="38" t="s">
        <v>25</v>
      </c>
      <c r="E645" s="38" t="s">
        <v>36</v>
      </c>
      <c r="G645" s="38">
        <v>0.5</v>
      </c>
      <c r="H645" s="38">
        <v>0.5</v>
      </c>
      <c r="I645" s="38">
        <v>2842</v>
      </c>
      <c r="J645" s="38">
        <v>6499</v>
      </c>
      <c r="L645" s="38">
        <v>2526</v>
      </c>
      <c r="M645" s="38">
        <v>3.528</v>
      </c>
      <c r="N645" s="38">
        <v>8.0779999999999994</v>
      </c>
      <c r="O645" s="38">
        <v>4.55</v>
      </c>
      <c r="Q645" s="38">
        <v>0.34699999999999998</v>
      </c>
      <c r="R645" s="38">
        <v>1</v>
      </c>
      <c r="S645" s="38">
        <v>0</v>
      </c>
      <c r="T645" s="38">
        <v>0</v>
      </c>
      <c r="V645" s="38">
        <v>0</v>
      </c>
      <c r="Y645" s="38" t="s">
        <v>365</v>
      </c>
      <c r="Z645" s="42">
        <v>0.82335648148148144</v>
      </c>
    </row>
    <row r="646" spans="1:26">
      <c r="A646" s="38">
        <v>33</v>
      </c>
      <c r="B646" s="38">
        <v>16</v>
      </c>
      <c r="C646" s="38" t="s">
        <v>376</v>
      </c>
      <c r="D646" s="38" t="s">
        <v>25</v>
      </c>
      <c r="E646" s="38" t="s">
        <v>36</v>
      </c>
      <c r="G646" s="38">
        <v>0.5</v>
      </c>
      <c r="H646" s="38">
        <v>0.5</v>
      </c>
      <c r="I646" s="38">
        <v>2842</v>
      </c>
      <c r="J646" s="38">
        <v>6499</v>
      </c>
      <c r="L646" s="38">
        <v>2526</v>
      </c>
      <c r="M646" s="38">
        <v>3.528</v>
      </c>
      <c r="N646" s="38">
        <v>8.0779999999999994</v>
      </c>
      <c r="O646" s="38">
        <v>4.55</v>
      </c>
      <c r="Q646" s="38">
        <v>0.34699999999999998</v>
      </c>
      <c r="R646" s="38">
        <v>1</v>
      </c>
      <c r="S646" s="38">
        <v>0</v>
      </c>
      <c r="T646" s="38">
        <v>0</v>
      </c>
      <c r="V646" s="38">
        <v>0</v>
      </c>
      <c r="Y646" s="38" t="s">
        <v>365</v>
      </c>
      <c r="Z646" s="42">
        <v>0.82335648148148144</v>
      </c>
    </row>
    <row r="647" spans="1:26">
      <c r="A647" s="38">
        <v>45</v>
      </c>
      <c r="B647" s="38">
        <v>19</v>
      </c>
      <c r="C647" s="38" t="s">
        <v>377</v>
      </c>
      <c r="D647" s="38" t="s">
        <v>25</v>
      </c>
      <c r="E647" s="38" t="s">
        <v>36</v>
      </c>
      <c r="G647" s="38">
        <v>0.5</v>
      </c>
      <c r="H647" s="38">
        <v>0.5</v>
      </c>
      <c r="I647" s="38">
        <v>3524</v>
      </c>
      <c r="J647" s="38">
        <v>5851</v>
      </c>
      <c r="L647" s="38">
        <v>1759</v>
      </c>
      <c r="M647" s="38">
        <v>4.415</v>
      </c>
      <c r="N647" s="38">
        <v>7.266</v>
      </c>
      <c r="O647" s="38">
        <v>2.851</v>
      </c>
      <c r="Q647" s="38">
        <v>0.245</v>
      </c>
      <c r="R647" s="38">
        <v>1</v>
      </c>
      <c r="S647" s="38">
        <v>0</v>
      </c>
      <c r="T647" s="38">
        <v>0</v>
      </c>
      <c r="V647" s="38">
        <v>0</v>
      </c>
      <c r="Y647" s="38" t="s">
        <v>365</v>
      </c>
      <c r="Z647" s="42">
        <v>0.92130787037037043</v>
      </c>
    </row>
    <row r="648" spans="1:26">
      <c r="A648" s="38">
        <v>45</v>
      </c>
      <c r="B648" s="38">
        <v>19</v>
      </c>
      <c r="C648" s="38" t="s">
        <v>377</v>
      </c>
      <c r="D648" s="38" t="s">
        <v>25</v>
      </c>
      <c r="E648" s="38" t="s">
        <v>36</v>
      </c>
      <c r="G648" s="38">
        <v>0.5</v>
      </c>
      <c r="H648" s="38">
        <v>0.5</v>
      </c>
      <c r="I648" s="38">
        <v>3524</v>
      </c>
      <c r="J648" s="38">
        <v>5851</v>
      </c>
      <c r="L648" s="38">
        <v>1759</v>
      </c>
      <c r="M648" s="38">
        <v>4.415</v>
      </c>
      <c r="N648" s="38">
        <v>7.266</v>
      </c>
      <c r="O648" s="38">
        <v>2.851</v>
      </c>
      <c r="Q648" s="38">
        <v>0.245</v>
      </c>
      <c r="R648" s="38">
        <v>1</v>
      </c>
      <c r="S648" s="38">
        <v>0</v>
      </c>
      <c r="T648" s="38">
        <v>0</v>
      </c>
      <c r="V648" s="38">
        <v>0</v>
      </c>
      <c r="Y648" s="38" t="s">
        <v>365</v>
      </c>
      <c r="Z648" s="42">
        <v>0.92130787037037043</v>
      </c>
    </row>
    <row r="649" spans="1:26">
      <c r="A649" s="38">
        <v>46</v>
      </c>
      <c r="B649" s="38">
        <v>19</v>
      </c>
      <c r="C649" s="38" t="s">
        <v>377</v>
      </c>
      <c r="D649" s="38" t="s">
        <v>25</v>
      </c>
      <c r="E649" s="38" t="s">
        <v>36</v>
      </c>
      <c r="G649" s="38">
        <v>0.5</v>
      </c>
      <c r="H649" s="38">
        <v>0.5</v>
      </c>
      <c r="I649" s="38">
        <v>3588</v>
      </c>
      <c r="J649" s="38">
        <v>5807</v>
      </c>
      <c r="L649" s="38">
        <v>1701</v>
      </c>
      <c r="M649" s="38">
        <v>4.4980000000000002</v>
      </c>
      <c r="N649" s="38">
        <v>7.2119999999999997</v>
      </c>
      <c r="O649" s="38">
        <v>2.714</v>
      </c>
      <c r="Q649" s="38">
        <v>0.23699999999999999</v>
      </c>
      <c r="R649" s="38">
        <v>1</v>
      </c>
      <c r="S649" s="38">
        <v>0</v>
      </c>
      <c r="T649" s="38">
        <v>0</v>
      </c>
      <c r="V649" s="38">
        <v>0</v>
      </c>
      <c r="Y649" s="38" t="s">
        <v>365</v>
      </c>
      <c r="Z649" s="42">
        <v>0.92746527777777776</v>
      </c>
    </row>
    <row r="650" spans="1:26">
      <c r="A650" s="38">
        <v>46</v>
      </c>
      <c r="B650" s="38">
        <v>19</v>
      </c>
      <c r="C650" s="38" t="s">
        <v>377</v>
      </c>
      <c r="D650" s="38" t="s">
        <v>25</v>
      </c>
      <c r="E650" s="38" t="s">
        <v>36</v>
      </c>
      <c r="G650" s="38">
        <v>0.5</v>
      </c>
      <c r="H650" s="38">
        <v>0.5</v>
      </c>
      <c r="I650" s="38">
        <v>3588</v>
      </c>
      <c r="J650" s="38">
        <v>5807</v>
      </c>
      <c r="L650" s="38">
        <v>1701</v>
      </c>
      <c r="M650" s="38">
        <v>4.4980000000000002</v>
      </c>
      <c r="N650" s="38">
        <v>7.2119999999999997</v>
      </c>
      <c r="O650" s="38">
        <v>2.714</v>
      </c>
      <c r="Q650" s="38">
        <v>0.23699999999999999</v>
      </c>
      <c r="R650" s="38">
        <v>1</v>
      </c>
      <c r="S650" s="38">
        <v>0</v>
      </c>
      <c r="T650" s="38">
        <v>0</v>
      </c>
      <c r="V650" s="38">
        <v>0</v>
      </c>
      <c r="Y650" s="38" t="s">
        <v>365</v>
      </c>
      <c r="Z650" s="42">
        <v>0.92746527777777776</v>
      </c>
    </row>
    <row r="651" spans="1:26">
      <c r="A651" s="38">
        <v>47</v>
      </c>
      <c r="B651" s="38">
        <v>20</v>
      </c>
      <c r="C651" s="38" t="s">
        <v>378</v>
      </c>
      <c r="D651" s="38" t="s">
        <v>25</v>
      </c>
      <c r="E651" s="38" t="s">
        <v>36</v>
      </c>
      <c r="G651" s="38">
        <v>0.5</v>
      </c>
      <c r="H651" s="38">
        <v>0.5</v>
      </c>
      <c r="I651" s="38">
        <v>3173</v>
      </c>
      <c r="J651" s="38">
        <v>6064</v>
      </c>
      <c r="L651" s="38">
        <v>1975</v>
      </c>
      <c r="M651" s="38">
        <v>3.9590000000000001</v>
      </c>
      <c r="N651" s="38">
        <v>7.5330000000000004</v>
      </c>
      <c r="O651" s="38">
        <v>3.5750000000000002</v>
      </c>
      <c r="Q651" s="38">
        <v>0.27400000000000002</v>
      </c>
      <c r="R651" s="38">
        <v>1</v>
      </c>
      <c r="S651" s="38">
        <v>0</v>
      </c>
      <c r="T651" s="38">
        <v>0</v>
      </c>
      <c r="V651" s="38">
        <v>0</v>
      </c>
      <c r="Y651" s="38" t="s">
        <v>365</v>
      </c>
      <c r="Z651" s="42">
        <v>0.9381018518518518</v>
      </c>
    </row>
    <row r="652" spans="1:26">
      <c r="A652" s="38">
        <v>47</v>
      </c>
      <c r="B652" s="38">
        <v>20</v>
      </c>
      <c r="C652" s="38" t="s">
        <v>378</v>
      </c>
      <c r="D652" s="38" t="s">
        <v>25</v>
      </c>
      <c r="E652" s="38" t="s">
        <v>36</v>
      </c>
      <c r="G652" s="38">
        <v>0.5</v>
      </c>
      <c r="H652" s="38">
        <v>0.5</v>
      </c>
      <c r="I652" s="38">
        <v>3173</v>
      </c>
      <c r="J652" s="38">
        <v>6064</v>
      </c>
      <c r="L652" s="38">
        <v>1975</v>
      </c>
      <c r="M652" s="38">
        <v>3.9590000000000001</v>
      </c>
      <c r="N652" s="38">
        <v>7.5330000000000004</v>
      </c>
      <c r="O652" s="38">
        <v>3.5750000000000002</v>
      </c>
      <c r="Q652" s="38">
        <v>0.27400000000000002</v>
      </c>
      <c r="R652" s="38">
        <v>1</v>
      </c>
      <c r="S652" s="38">
        <v>0</v>
      </c>
      <c r="T652" s="38">
        <v>0</v>
      </c>
      <c r="V652" s="38">
        <v>0</v>
      </c>
      <c r="Y652" s="38" t="s">
        <v>365</v>
      </c>
      <c r="Z652" s="42">
        <v>0.9381018518518518</v>
      </c>
    </row>
    <row r="653" spans="1:26">
      <c r="A653" s="38">
        <v>48</v>
      </c>
      <c r="B653" s="38">
        <v>20</v>
      </c>
      <c r="C653" s="38" t="s">
        <v>378</v>
      </c>
      <c r="D653" s="38" t="s">
        <v>25</v>
      </c>
      <c r="E653" s="38" t="s">
        <v>36</v>
      </c>
      <c r="G653" s="38">
        <v>0.5</v>
      </c>
      <c r="H653" s="38">
        <v>0.5</v>
      </c>
      <c r="I653" s="38">
        <v>3152</v>
      </c>
      <c r="J653" s="38">
        <v>6056</v>
      </c>
      <c r="L653" s="38">
        <v>1942</v>
      </c>
      <c r="M653" s="38">
        <v>3.931</v>
      </c>
      <c r="N653" s="38">
        <v>7.524</v>
      </c>
      <c r="O653" s="38">
        <v>3.593</v>
      </c>
      <c r="Q653" s="38">
        <v>0.26900000000000002</v>
      </c>
      <c r="R653" s="38">
        <v>1</v>
      </c>
      <c r="S653" s="38">
        <v>0</v>
      </c>
      <c r="T653" s="38">
        <v>0</v>
      </c>
      <c r="V653" s="38">
        <v>0</v>
      </c>
      <c r="Y653" s="38" t="s">
        <v>365</v>
      </c>
      <c r="Z653" s="42">
        <v>0.9442476851851852</v>
      </c>
    </row>
    <row r="654" spans="1:26">
      <c r="A654" s="38">
        <v>48</v>
      </c>
      <c r="B654" s="38">
        <v>20</v>
      </c>
      <c r="C654" s="38" t="s">
        <v>378</v>
      </c>
      <c r="D654" s="38" t="s">
        <v>25</v>
      </c>
      <c r="E654" s="38" t="s">
        <v>36</v>
      </c>
      <c r="G654" s="38">
        <v>0.5</v>
      </c>
      <c r="H654" s="38">
        <v>0.5</v>
      </c>
      <c r="I654" s="38">
        <v>3152</v>
      </c>
      <c r="J654" s="38">
        <v>6056</v>
      </c>
      <c r="L654" s="38">
        <v>1942</v>
      </c>
      <c r="M654" s="38">
        <v>3.931</v>
      </c>
      <c r="N654" s="38">
        <v>7.524</v>
      </c>
      <c r="O654" s="38">
        <v>3.593</v>
      </c>
      <c r="Q654" s="38">
        <v>0.26900000000000002</v>
      </c>
      <c r="R654" s="38">
        <v>1</v>
      </c>
      <c r="S654" s="38">
        <v>0</v>
      </c>
      <c r="T654" s="38">
        <v>0</v>
      </c>
      <c r="V654" s="38">
        <v>0</v>
      </c>
      <c r="Y654" s="38" t="s">
        <v>365</v>
      </c>
      <c r="Z654" s="42">
        <v>0.9442476851851852</v>
      </c>
    </row>
    <row r="655" spans="1:26">
      <c r="A655" s="38">
        <v>49</v>
      </c>
      <c r="B655" s="38">
        <v>21</v>
      </c>
      <c r="C655" s="38" t="s">
        <v>379</v>
      </c>
      <c r="D655" s="38" t="s">
        <v>25</v>
      </c>
      <c r="E655" s="38" t="s">
        <v>36</v>
      </c>
      <c r="G655" s="38">
        <v>0.5</v>
      </c>
      <c r="H655" s="38">
        <v>0.5</v>
      </c>
      <c r="I655" s="38">
        <v>3059</v>
      </c>
      <c r="J655" s="38">
        <v>6578</v>
      </c>
      <c r="L655" s="38">
        <v>1875</v>
      </c>
      <c r="M655" s="38">
        <v>3.81</v>
      </c>
      <c r="N655" s="38">
        <v>8.1760000000000002</v>
      </c>
      <c r="O655" s="38">
        <v>4.3659999999999997</v>
      </c>
      <c r="Q655" s="38">
        <v>0.26</v>
      </c>
      <c r="R655" s="38">
        <v>1</v>
      </c>
      <c r="S655" s="38">
        <v>0</v>
      </c>
      <c r="T655" s="38">
        <v>0</v>
      </c>
      <c r="V655" s="38">
        <v>0</v>
      </c>
      <c r="Y655" s="38" t="s">
        <v>365</v>
      </c>
      <c r="Z655" s="42">
        <v>0.95497685185185188</v>
      </c>
    </row>
    <row r="656" spans="1:26">
      <c r="A656" s="38">
        <v>49</v>
      </c>
      <c r="B656" s="38">
        <v>21</v>
      </c>
      <c r="C656" s="38" t="s">
        <v>379</v>
      </c>
      <c r="D656" s="38" t="s">
        <v>25</v>
      </c>
      <c r="E656" s="38" t="s">
        <v>36</v>
      </c>
      <c r="G656" s="38">
        <v>0.5</v>
      </c>
      <c r="H656" s="38">
        <v>0.5</v>
      </c>
      <c r="I656" s="38">
        <v>3059</v>
      </c>
      <c r="J656" s="38">
        <v>6578</v>
      </c>
      <c r="L656" s="38">
        <v>1875</v>
      </c>
      <c r="M656" s="38">
        <v>3.81</v>
      </c>
      <c r="N656" s="38">
        <v>8.1760000000000002</v>
      </c>
      <c r="O656" s="38">
        <v>4.3659999999999997</v>
      </c>
      <c r="Q656" s="38">
        <v>0.26</v>
      </c>
      <c r="R656" s="38">
        <v>1</v>
      </c>
      <c r="S656" s="38">
        <v>0</v>
      </c>
      <c r="T656" s="38">
        <v>0</v>
      </c>
      <c r="V656" s="38">
        <v>0</v>
      </c>
      <c r="Y656" s="38" t="s">
        <v>365</v>
      </c>
      <c r="Z656" s="42">
        <v>0.95497685185185188</v>
      </c>
    </row>
    <row r="657" spans="1:26">
      <c r="A657" s="38">
        <v>50</v>
      </c>
      <c r="B657" s="38">
        <v>21</v>
      </c>
      <c r="C657" s="38" t="s">
        <v>379</v>
      </c>
      <c r="D657" s="38" t="s">
        <v>25</v>
      </c>
      <c r="E657" s="38" t="s">
        <v>36</v>
      </c>
      <c r="G657" s="38">
        <v>0.5</v>
      </c>
      <c r="H657" s="38">
        <v>0.5</v>
      </c>
      <c r="I657" s="38">
        <v>3015</v>
      </c>
      <c r="J657" s="38">
        <v>6544</v>
      </c>
      <c r="L657" s="38">
        <v>1888</v>
      </c>
      <c r="M657" s="38">
        <v>3.7519999999999998</v>
      </c>
      <c r="N657" s="38">
        <v>8.1340000000000003</v>
      </c>
      <c r="O657" s="38">
        <v>4.3819999999999997</v>
      </c>
      <c r="Q657" s="38">
        <v>0.26200000000000001</v>
      </c>
      <c r="R657" s="38">
        <v>1</v>
      </c>
      <c r="S657" s="38">
        <v>0</v>
      </c>
      <c r="T657" s="38">
        <v>0</v>
      </c>
      <c r="V657" s="38">
        <v>0</v>
      </c>
      <c r="Y657" s="38" t="s">
        <v>365</v>
      </c>
      <c r="Z657" s="42">
        <v>0.96114583333333325</v>
      </c>
    </row>
    <row r="658" spans="1:26">
      <c r="A658" s="38">
        <v>50</v>
      </c>
      <c r="B658" s="38">
        <v>21</v>
      </c>
      <c r="C658" s="38" t="s">
        <v>379</v>
      </c>
      <c r="D658" s="38" t="s">
        <v>25</v>
      </c>
      <c r="E658" s="38" t="s">
        <v>36</v>
      </c>
      <c r="G658" s="38">
        <v>0.5</v>
      </c>
      <c r="H658" s="38">
        <v>0.5</v>
      </c>
      <c r="I658" s="38">
        <v>3015</v>
      </c>
      <c r="J658" s="38">
        <v>6544</v>
      </c>
      <c r="L658" s="38">
        <v>1888</v>
      </c>
      <c r="M658" s="38">
        <v>3.7519999999999998</v>
      </c>
      <c r="N658" s="38">
        <v>8.1340000000000003</v>
      </c>
      <c r="O658" s="38">
        <v>4.3819999999999997</v>
      </c>
      <c r="Q658" s="38">
        <v>0.26200000000000001</v>
      </c>
      <c r="R658" s="38">
        <v>1</v>
      </c>
      <c r="S658" s="38">
        <v>0</v>
      </c>
      <c r="T658" s="38">
        <v>0</v>
      </c>
      <c r="V658" s="38">
        <v>0</v>
      </c>
      <c r="Y658" s="38" t="s">
        <v>365</v>
      </c>
      <c r="Z658" s="42">
        <v>0.96114583333333325</v>
      </c>
    </row>
    <row r="659" spans="1:26">
      <c r="A659" s="38">
        <v>51</v>
      </c>
      <c r="B659" s="38">
        <v>22</v>
      </c>
      <c r="C659" s="38" t="s">
        <v>380</v>
      </c>
      <c r="D659" s="38" t="s">
        <v>25</v>
      </c>
      <c r="E659" s="38" t="s">
        <v>36</v>
      </c>
      <c r="G659" s="38">
        <v>0.5</v>
      </c>
      <c r="H659" s="38">
        <v>0.5</v>
      </c>
      <c r="I659" s="38">
        <v>2819</v>
      </c>
      <c r="J659" s="38">
        <v>5237</v>
      </c>
      <c r="L659" s="38">
        <v>1323</v>
      </c>
      <c r="M659" s="38">
        <v>3.4969999999999999</v>
      </c>
      <c r="N659" s="38">
        <v>6.4930000000000003</v>
      </c>
      <c r="O659" s="38">
        <v>2.996</v>
      </c>
      <c r="Q659" s="38">
        <v>0.187</v>
      </c>
      <c r="R659" s="38">
        <v>1</v>
      </c>
      <c r="S659" s="38">
        <v>0</v>
      </c>
      <c r="T659" s="38">
        <v>0</v>
      </c>
      <c r="V659" s="38">
        <v>0</v>
      </c>
      <c r="Y659" s="38" t="s">
        <v>365</v>
      </c>
      <c r="Z659" s="42">
        <v>0.97167824074074083</v>
      </c>
    </row>
    <row r="660" spans="1:26">
      <c r="A660" s="38">
        <v>52</v>
      </c>
      <c r="B660" s="38">
        <v>22</v>
      </c>
      <c r="C660" s="38" t="s">
        <v>380</v>
      </c>
      <c r="D660" s="38" t="s">
        <v>25</v>
      </c>
      <c r="E660" s="38" t="s">
        <v>36</v>
      </c>
      <c r="G660" s="38">
        <v>0.5</v>
      </c>
      <c r="H660" s="38">
        <v>0.5</v>
      </c>
      <c r="I660" s="38">
        <v>2826</v>
      </c>
      <c r="J660" s="38">
        <v>5278</v>
      </c>
      <c r="L660" s="38">
        <v>1399</v>
      </c>
      <c r="M660" s="38">
        <v>3.5070000000000001</v>
      </c>
      <c r="N660" s="38">
        <v>6.5449999999999999</v>
      </c>
      <c r="O660" s="38">
        <v>3.0379999999999998</v>
      </c>
      <c r="Q660" s="38">
        <v>0.19700000000000001</v>
      </c>
      <c r="R660" s="38">
        <v>1</v>
      </c>
      <c r="S660" s="38">
        <v>0</v>
      </c>
      <c r="T660" s="38">
        <v>0</v>
      </c>
      <c r="V660" s="38">
        <v>0</v>
      </c>
      <c r="Y660" s="38" t="s">
        <v>365</v>
      </c>
      <c r="Z660" s="42">
        <v>0.97780092592592593</v>
      </c>
    </row>
    <row r="661" spans="1:26">
      <c r="A661" s="38">
        <v>53</v>
      </c>
      <c r="B661" s="38">
        <v>23</v>
      </c>
      <c r="C661" s="38" t="s">
        <v>381</v>
      </c>
      <c r="D661" s="38" t="s">
        <v>25</v>
      </c>
      <c r="E661" s="38" t="s">
        <v>36</v>
      </c>
      <c r="G661" s="38">
        <v>0.5</v>
      </c>
      <c r="H661" s="38">
        <v>0.5</v>
      </c>
      <c r="I661" s="38">
        <v>2894</v>
      </c>
      <c r="J661" s="38">
        <v>5517</v>
      </c>
      <c r="L661" s="38">
        <v>1593</v>
      </c>
      <c r="M661" s="38">
        <v>3.5950000000000002</v>
      </c>
      <c r="N661" s="38">
        <v>6.8470000000000004</v>
      </c>
      <c r="O661" s="38">
        <v>3.2509999999999999</v>
      </c>
      <c r="Q661" s="38">
        <v>0.223</v>
      </c>
      <c r="R661" s="38">
        <v>1</v>
      </c>
      <c r="S661" s="38">
        <v>0</v>
      </c>
      <c r="T661" s="38">
        <v>0</v>
      </c>
      <c r="V661" s="38">
        <v>0</v>
      </c>
      <c r="Y661" s="38" t="s">
        <v>365</v>
      </c>
      <c r="Z661" s="42">
        <v>0.98836805555555562</v>
      </c>
    </row>
    <row r="662" spans="1:26">
      <c r="A662" s="38">
        <v>53</v>
      </c>
      <c r="B662" s="38">
        <v>23</v>
      </c>
      <c r="C662" s="38" t="s">
        <v>381</v>
      </c>
      <c r="D662" s="38" t="s">
        <v>25</v>
      </c>
      <c r="E662" s="38" t="s">
        <v>36</v>
      </c>
      <c r="G662" s="38">
        <v>0.5</v>
      </c>
      <c r="H662" s="38">
        <v>0.5</v>
      </c>
      <c r="I662" s="38">
        <v>2894</v>
      </c>
      <c r="J662" s="38">
        <v>5517</v>
      </c>
      <c r="L662" s="38">
        <v>1593</v>
      </c>
      <c r="M662" s="38">
        <v>3.5950000000000002</v>
      </c>
      <c r="N662" s="38">
        <v>6.8470000000000004</v>
      </c>
      <c r="O662" s="38">
        <v>3.2509999999999999</v>
      </c>
      <c r="Q662" s="38">
        <v>0.223</v>
      </c>
      <c r="R662" s="38">
        <v>1</v>
      </c>
      <c r="S662" s="38">
        <v>0</v>
      </c>
      <c r="T662" s="38">
        <v>0</v>
      </c>
      <c r="V662" s="38">
        <v>0</v>
      </c>
      <c r="Y662" s="38" t="s">
        <v>365</v>
      </c>
      <c r="Z662" s="42">
        <v>0.98836805555555562</v>
      </c>
    </row>
    <row r="663" spans="1:26">
      <c r="A663" s="38">
        <v>54</v>
      </c>
      <c r="B663" s="38">
        <v>23</v>
      </c>
      <c r="C663" s="38" t="s">
        <v>381</v>
      </c>
      <c r="D663" s="38" t="s">
        <v>25</v>
      </c>
      <c r="E663" s="38" t="s">
        <v>36</v>
      </c>
      <c r="G663" s="38">
        <v>0.5</v>
      </c>
      <c r="H663" s="38">
        <v>0.5</v>
      </c>
      <c r="I663" s="38">
        <v>2868</v>
      </c>
      <c r="J663" s="38">
        <v>5513</v>
      </c>
      <c r="L663" s="38">
        <v>1519</v>
      </c>
      <c r="M663" s="38">
        <v>3.5609999999999999</v>
      </c>
      <c r="N663" s="38">
        <v>6.8410000000000002</v>
      </c>
      <c r="O663" s="38">
        <v>3.28</v>
      </c>
      <c r="Q663" s="38">
        <v>0.21299999999999999</v>
      </c>
      <c r="R663" s="38">
        <v>1</v>
      </c>
      <c r="S663" s="38">
        <v>0</v>
      </c>
      <c r="T663" s="38">
        <v>0</v>
      </c>
      <c r="V663" s="38">
        <v>0</v>
      </c>
      <c r="Y663" s="38" t="s">
        <v>365</v>
      </c>
      <c r="Z663" s="42">
        <v>0.99451388888888881</v>
      </c>
    </row>
    <row r="664" spans="1:26">
      <c r="A664" s="38">
        <v>54</v>
      </c>
      <c r="B664" s="38">
        <v>23</v>
      </c>
      <c r="C664" s="38" t="s">
        <v>381</v>
      </c>
      <c r="D664" s="38" t="s">
        <v>25</v>
      </c>
      <c r="E664" s="38" t="s">
        <v>36</v>
      </c>
      <c r="G664" s="38">
        <v>0.5</v>
      </c>
      <c r="H664" s="38">
        <v>0.5</v>
      </c>
      <c r="I664" s="38">
        <v>2868</v>
      </c>
      <c r="J664" s="38">
        <v>5513</v>
      </c>
      <c r="L664" s="38">
        <v>1519</v>
      </c>
      <c r="M664" s="38">
        <v>3.5609999999999999</v>
      </c>
      <c r="N664" s="38">
        <v>6.8410000000000002</v>
      </c>
      <c r="O664" s="38">
        <v>3.28</v>
      </c>
      <c r="Q664" s="38">
        <v>0.21299999999999999</v>
      </c>
      <c r="R664" s="38">
        <v>1</v>
      </c>
      <c r="S664" s="38">
        <v>0</v>
      </c>
      <c r="T664" s="38">
        <v>0</v>
      </c>
      <c r="V664" s="38">
        <v>0</v>
      </c>
      <c r="Y664" s="38" t="s">
        <v>365</v>
      </c>
      <c r="Z664" s="42">
        <v>0.99451388888888881</v>
      </c>
    </row>
    <row r="665" spans="1:26">
      <c r="A665" s="38">
        <v>55</v>
      </c>
      <c r="B665" s="38">
        <v>24</v>
      </c>
      <c r="C665" s="38" t="s">
        <v>382</v>
      </c>
      <c r="D665" s="38" t="s">
        <v>25</v>
      </c>
      <c r="E665" s="38" t="s">
        <v>36</v>
      </c>
      <c r="G665" s="38">
        <v>0.5</v>
      </c>
      <c r="H665" s="38">
        <v>0.5</v>
      </c>
      <c r="I665" s="38">
        <v>2440</v>
      </c>
      <c r="J665" s="38">
        <v>7322</v>
      </c>
      <c r="L665" s="38">
        <v>2756</v>
      </c>
      <c r="M665" s="38">
        <v>3.0049999999999999</v>
      </c>
      <c r="N665" s="38">
        <v>9.1020000000000003</v>
      </c>
      <c r="O665" s="38">
        <v>6.0970000000000004</v>
      </c>
      <c r="Q665" s="38">
        <v>0.377</v>
      </c>
      <c r="R665" s="38">
        <v>1</v>
      </c>
      <c r="S665" s="38">
        <v>0</v>
      </c>
      <c r="T665" s="38">
        <v>0</v>
      </c>
      <c r="V665" s="38">
        <v>0</v>
      </c>
      <c r="Y665" s="38" t="s">
        <v>383</v>
      </c>
      <c r="Z665" s="42">
        <v>5.185185185185185E-3</v>
      </c>
    </row>
    <row r="666" spans="1:26">
      <c r="A666" s="38">
        <v>55</v>
      </c>
      <c r="B666" s="38">
        <v>24</v>
      </c>
      <c r="C666" s="38" t="s">
        <v>382</v>
      </c>
      <c r="D666" s="38" t="s">
        <v>25</v>
      </c>
      <c r="E666" s="38" t="s">
        <v>36</v>
      </c>
      <c r="G666" s="38">
        <v>0.5</v>
      </c>
      <c r="H666" s="38">
        <v>0.5</v>
      </c>
      <c r="I666" s="38">
        <v>2440</v>
      </c>
      <c r="J666" s="38">
        <v>7322</v>
      </c>
      <c r="L666" s="38">
        <v>2756</v>
      </c>
      <c r="M666" s="38">
        <v>3.0049999999999999</v>
      </c>
      <c r="N666" s="38">
        <v>9.1020000000000003</v>
      </c>
      <c r="O666" s="38">
        <v>6.0970000000000004</v>
      </c>
      <c r="Q666" s="38">
        <v>0.377</v>
      </c>
      <c r="R666" s="38">
        <v>1</v>
      </c>
      <c r="S666" s="38">
        <v>0</v>
      </c>
      <c r="T666" s="38">
        <v>0</v>
      </c>
      <c r="V666" s="38">
        <v>0</v>
      </c>
      <c r="Y666" s="38" t="s">
        <v>383</v>
      </c>
      <c r="Z666" s="42">
        <v>5.185185185185185E-3</v>
      </c>
    </row>
    <row r="667" spans="1:26">
      <c r="A667" s="38">
        <v>56</v>
      </c>
      <c r="B667" s="38">
        <v>24</v>
      </c>
      <c r="C667" s="38" t="s">
        <v>382</v>
      </c>
      <c r="D667" s="38" t="s">
        <v>25</v>
      </c>
      <c r="E667" s="38" t="s">
        <v>36</v>
      </c>
      <c r="G667" s="38">
        <v>0.5</v>
      </c>
      <c r="H667" s="38">
        <v>0.5</v>
      </c>
      <c r="I667" s="38">
        <v>2499</v>
      </c>
      <c r="J667" s="38">
        <v>7364</v>
      </c>
      <c r="L667" s="38">
        <v>2813</v>
      </c>
      <c r="M667" s="38">
        <v>3.081</v>
      </c>
      <c r="N667" s="38">
        <v>9.1549999999999994</v>
      </c>
      <c r="O667" s="38">
        <v>6.0739999999999998</v>
      </c>
      <c r="Q667" s="38">
        <v>0.38400000000000001</v>
      </c>
      <c r="R667" s="38">
        <v>1</v>
      </c>
      <c r="S667" s="38">
        <v>0</v>
      </c>
      <c r="T667" s="38">
        <v>0</v>
      </c>
      <c r="V667" s="38">
        <v>0</v>
      </c>
      <c r="Y667" s="38" t="s">
        <v>383</v>
      </c>
      <c r="Z667" s="42">
        <v>1.1539351851851851E-2</v>
      </c>
    </row>
    <row r="668" spans="1:26">
      <c r="A668" s="38">
        <v>56</v>
      </c>
      <c r="B668" s="38">
        <v>24</v>
      </c>
      <c r="C668" s="38" t="s">
        <v>382</v>
      </c>
      <c r="D668" s="38" t="s">
        <v>25</v>
      </c>
      <c r="E668" s="38" t="s">
        <v>36</v>
      </c>
      <c r="G668" s="38">
        <v>0.5</v>
      </c>
      <c r="H668" s="38">
        <v>0.5</v>
      </c>
      <c r="I668" s="38">
        <v>2499</v>
      </c>
      <c r="J668" s="38">
        <v>7364</v>
      </c>
      <c r="L668" s="38">
        <v>2813</v>
      </c>
      <c r="M668" s="38">
        <v>3.081</v>
      </c>
      <c r="N668" s="38">
        <v>9.1549999999999994</v>
      </c>
      <c r="O668" s="38">
        <v>6.0739999999999998</v>
      </c>
      <c r="Q668" s="38">
        <v>0.38400000000000001</v>
      </c>
      <c r="R668" s="38">
        <v>1</v>
      </c>
      <c r="S668" s="38">
        <v>0</v>
      </c>
      <c r="T668" s="38">
        <v>0</v>
      </c>
      <c r="V668" s="38">
        <v>0</v>
      </c>
      <c r="Y668" s="38" t="s">
        <v>383</v>
      </c>
      <c r="Z668" s="42">
        <v>1.1539351851851851E-2</v>
      </c>
    </row>
    <row r="669" spans="1:26">
      <c r="A669" s="38">
        <v>57</v>
      </c>
      <c r="B669" s="38">
        <v>25</v>
      </c>
      <c r="C669" s="38" t="s">
        <v>384</v>
      </c>
      <c r="D669" s="38" t="s">
        <v>25</v>
      </c>
      <c r="E669" s="38" t="s">
        <v>36</v>
      </c>
      <c r="G669" s="38">
        <v>0.5</v>
      </c>
      <c r="H669" s="38">
        <v>0.5</v>
      </c>
      <c r="I669" s="38">
        <v>3152</v>
      </c>
      <c r="J669" s="38">
        <v>7597</v>
      </c>
      <c r="L669" s="38">
        <v>2646</v>
      </c>
      <c r="M669" s="38">
        <v>3.931</v>
      </c>
      <c r="N669" s="38">
        <v>9.4429999999999996</v>
      </c>
      <c r="O669" s="38">
        <v>5.5119999999999996</v>
      </c>
      <c r="Q669" s="38">
        <v>0.36199999999999999</v>
      </c>
      <c r="R669" s="38">
        <v>1</v>
      </c>
      <c r="S669" s="38">
        <v>0</v>
      </c>
      <c r="T669" s="38">
        <v>0</v>
      </c>
      <c r="V669" s="38">
        <v>0</v>
      </c>
      <c r="Y669" s="38" t="s">
        <v>383</v>
      </c>
      <c r="Z669" s="42">
        <v>2.2326388888888885E-2</v>
      </c>
    </row>
    <row r="670" spans="1:26">
      <c r="A670" s="38">
        <v>57</v>
      </c>
      <c r="B670" s="38">
        <v>25</v>
      </c>
      <c r="C670" s="38" t="s">
        <v>384</v>
      </c>
      <c r="D670" s="38" t="s">
        <v>25</v>
      </c>
      <c r="E670" s="38" t="s">
        <v>36</v>
      </c>
      <c r="G670" s="38">
        <v>0.5</v>
      </c>
      <c r="H670" s="38">
        <v>0.5</v>
      </c>
      <c r="I670" s="38">
        <v>3152</v>
      </c>
      <c r="J670" s="38">
        <v>7597</v>
      </c>
      <c r="L670" s="38">
        <v>2646</v>
      </c>
      <c r="M670" s="38">
        <v>3.931</v>
      </c>
      <c r="N670" s="38">
        <v>9.4429999999999996</v>
      </c>
      <c r="O670" s="38">
        <v>5.5119999999999996</v>
      </c>
      <c r="Q670" s="38">
        <v>0.36199999999999999</v>
      </c>
      <c r="R670" s="38">
        <v>1</v>
      </c>
      <c r="S670" s="38">
        <v>0</v>
      </c>
      <c r="T670" s="38">
        <v>0</v>
      </c>
      <c r="V670" s="38">
        <v>0</v>
      </c>
      <c r="Y670" s="38" t="s">
        <v>383</v>
      </c>
      <c r="Z670" s="42">
        <v>2.2326388888888885E-2</v>
      </c>
    </row>
    <row r="671" spans="1:26">
      <c r="A671" s="38">
        <v>58</v>
      </c>
      <c r="B671" s="38">
        <v>25</v>
      </c>
      <c r="C671" s="38" t="s">
        <v>384</v>
      </c>
      <c r="D671" s="38" t="s">
        <v>25</v>
      </c>
      <c r="E671" s="38" t="s">
        <v>36</v>
      </c>
      <c r="G671" s="38">
        <v>0.5</v>
      </c>
      <c r="H671" s="38">
        <v>0.5</v>
      </c>
      <c r="I671" s="38">
        <v>3093</v>
      </c>
      <c r="J671" s="38">
        <v>7659</v>
      </c>
      <c r="L671" s="38">
        <v>2703</v>
      </c>
      <c r="M671" s="38">
        <v>3.8540000000000001</v>
      </c>
      <c r="N671" s="38">
        <v>9.52</v>
      </c>
      <c r="O671" s="38">
        <v>5.6660000000000004</v>
      </c>
      <c r="Q671" s="38">
        <v>0.37</v>
      </c>
      <c r="R671" s="38">
        <v>1</v>
      </c>
      <c r="S671" s="38">
        <v>0</v>
      </c>
      <c r="T671" s="38">
        <v>0</v>
      </c>
      <c r="V671" s="38">
        <v>0</v>
      </c>
      <c r="Y671" s="38" t="s">
        <v>383</v>
      </c>
      <c r="Z671" s="42">
        <v>2.8518518518518523E-2</v>
      </c>
    </row>
    <row r="672" spans="1:26">
      <c r="A672" s="38">
        <v>58</v>
      </c>
      <c r="B672" s="38">
        <v>25</v>
      </c>
      <c r="C672" s="38" t="s">
        <v>384</v>
      </c>
      <c r="D672" s="38" t="s">
        <v>25</v>
      </c>
      <c r="E672" s="38" t="s">
        <v>36</v>
      </c>
      <c r="G672" s="38">
        <v>0.5</v>
      </c>
      <c r="H672" s="38">
        <v>0.5</v>
      </c>
      <c r="I672" s="38">
        <v>3093</v>
      </c>
      <c r="J672" s="38">
        <v>7659</v>
      </c>
      <c r="L672" s="38">
        <v>2703</v>
      </c>
      <c r="M672" s="38">
        <v>3.8540000000000001</v>
      </c>
      <c r="N672" s="38">
        <v>9.52</v>
      </c>
      <c r="O672" s="38">
        <v>5.6660000000000004</v>
      </c>
      <c r="Q672" s="38">
        <v>0.37</v>
      </c>
      <c r="R672" s="38">
        <v>1</v>
      </c>
      <c r="S672" s="38">
        <v>0</v>
      </c>
      <c r="T672" s="38">
        <v>0</v>
      </c>
      <c r="V672" s="38">
        <v>0</v>
      </c>
      <c r="Y672" s="38" t="s">
        <v>383</v>
      </c>
      <c r="Z672" s="42">
        <v>2.8518518518518523E-2</v>
      </c>
    </row>
    <row r="673" spans="1:26">
      <c r="A673" s="38">
        <v>59</v>
      </c>
      <c r="B673" s="38">
        <v>26</v>
      </c>
      <c r="C673" s="38" t="s">
        <v>385</v>
      </c>
      <c r="D673" s="38" t="s">
        <v>25</v>
      </c>
      <c r="E673" s="38" t="s">
        <v>36</v>
      </c>
      <c r="G673" s="38">
        <v>0.5</v>
      </c>
      <c r="H673" s="38">
        <v>0.5</v>
      </c>
      <c r="I673" s="38">
        <v>4218</v>
      </c>
      <c r="J673" s="38">
        <v>6599</v>
      </c>
      <c r="L673" s="38">
        <v>1558</v>
      </c>
      <c r="M673" s="38">
        <v>5.319</v>
      </c>
      <c r="N673" s="38">
        <v>8.2029999999999994</v>
      </c>
      <c r="O673" s="38">
        <v>2.8849999999999998</v>
      </c>
      <c r="Q673" s="38">
        <v>0.218</v>
      </c>
      <c r="R673" s="38">
        <v>1</v>
      </c>
      <c r="S673" s="38">
        <v>0</v>
      </c>
      <c r="T673" s="38">
        <v>0</v>
      </c>
      <c r="V673" s="38">
        <v>0</v>
      </c>
      <c r="Y673" s="38" t="s">
        <v>383</v>
      </c>
      <c r="Z673" s="42">
        <v>3.9166666666666662E-2</v>
      </c>
    </row>
    <row r="674" spans="1:26">
      <c r="A674" s="38">
        <v>59</v>
      </c>
      <c r="B674" s="38">
        <v>26</v>
      </c>
      <c r="C674" s="38" t="s">
        <v>385</v>
      </c>
      <c r="D674" s="38" t="s">
        <v>25</v>
      </c>
      <c r="E674" s="38" t="s">
        <v>36</v>
      </c>
      <c r="G674" s="38">
        <v>0.5</v>
      </c>
      <c r="H674" s="38">
        <v>0.5</v>
      </c>
      <c r="I674" s="38">
        <v>4218</v>
      </c>
      <c r="J674" s="38">
        <v>6599</v>
      </c>
      <c r="L674" s="38">
        <v>1558</v>
      </c>
      <c r="M674" s="38">
        <v>5.319</v>
      </c>
      <c r="N674" s="38">
        <v>8.2029999999999994</v>
      </c>
      <c r="O674" s="38">
        <v>2.8849999999999998</v>
      </c>
      <c r="Q674" s="38">
        <v>0.218</v>
      </c>
      <c r="R674" s="38">
        <v>1</v>
      </c>
      <c r="S674" s="38">
        <v>0</v>
      </c>
      <c r="T674" s="38">
        <v>0</v>
      </c>
      <c r="V674" s="38">
        <v>0</v>
      </c>
      <c r="Y674" s="38" t="s">
        <v>383</v>
      </c>
      <c r="Z674" s="42">
        <v>3.9166666666666662E-2</v>
      </c>
    </row>
    <row r="675" spans="1:26">
      <c r="A675" s="38">
        <v>60</v>
      </c>
      <c r="B675" s="38">
        <v>26</v>
      </c>
      <c r="C675" s="38" t="s">
        <v>385</v>
      </c>
      <c r="D675" s="38" t="s">
        <v>25</v>
      </c>
      <c r="E675" s="38" t="s">
        <v>36</v>
      </c>
      <c r="G675" s="38">
        <v>0.5</v>
      </c>
      <c r="H675" s="38">
        <v>0.5</v>
      </c>
      <c r="I675" s="38">
        <v>4148</v>
      </c>
      <c r="J675" s="38">
        <v>6612</v>
      </c>
      <c r="L675" s="38">
        <v>1561</v>
      </c>
      <c r="M675" s="38">
        <v>5.2279999999999998</v>
      </c>
      <c r="N675" s="38">
        <v>8.2189999999999994</v>
      </c>
      <c r="O675" s="38">
        <v>2.9910000000000001</v>
      </c>
      <c r="Q675" s="38">
        <v>0.219</v>
      </c>
      <c r="R675" s="38">
        <v>1</v>
      </c>
      <c r="S675" s="38">
        <v>0</v>
      </c>
      <c r="T675" s="38">
        <v>0</v>
      </c>
      <c r="V675" s="38">
        <v>0</v>
      </c>
      <c r="Y675" s="38" t="s">
        <v>383</v>
      </c>
      <c r="Z675" s="42">
        <v>4.538194444444444E-2</v>
      </c>
    </row>
    <row r="676" spans="1:26">
      <c r="A676" s="38">
        <v>60</v>
      </c>
      <c r="B676" s="38">
        <v>26</v>
      </c>
      <c r="C676" s="38" t="s">
        <v>385</v>
      </c>
      <c r="D676" s="38" t="s">
        <v>25</v>
      </c>
      <c r="E676" s="38" t="s">
        <v>36</v>
      </c>
      <c r="G676" s="38">
        <v>0.5</v>
      </c>
      <c r="H676" s="38">
        <v>0.5</v>
      </c>
      <c r="I676" s="38">
        <v>4148</v>
      </c>
      <c r="J676" s="38">
        <v>6612</v>
      </c>
      <c r="L676" s="38">
        <v>1561</v>
      </c>
      <c r="M676" s="38">
        <v>5.2279999999999998</v>
      </c>
      <c r="N676" s="38">
        <v>8.2189999999999994</v>
      </c>
      <c r="O676" s="38">
        <v>2.9910000000000001</v>
      </c>
      <c r="Q676" s="38">
        <v>0.219</v>
      </c>
      <c r="R676" s="38">
        <v>1</v>
      </c>
      <c r="S676" s="38">
        <v>0</v>
      </c>
      <c r="T676" s="38">
        <v>0</v>
      </c>
      <c r="V676" s="38">
        <v>0</v>
      </c>
      <c r="Y676" s="38" t="s">
        <v>383</v>
      </c>
      <c r="Z676" s="42">
        <v>4.538194444444444E-2</v>
      </c>
    </row>
    <row r="677" spans="1:26">
      <c r="A677" s="38">
        <v>61</v>
      </c>
      <c r="B677" s="38">
        <v>27</v>
      </c>
      <c r="C677" s="38" t="s">
        <v>386</v>
      </c>
      <c r="D677" s="38" t="s">
        <v>25</v>
      </c>
      <c r="E677" s="38" t="s">
        <v>36</v>
      </c>
      <c r="G677" s="38">
        <v>0.5</v>
      </c>
      <c r="H677" s="38">
        <v>0.5</v>
      </c>
      <c r="I677" s="38">
        <v>4683</v>
      </c>
      <c r="J677" s="38">
        <v>7885</v>
      </c>
      <c r="L677" s="38">
        <v>11538</v>
      </c>
      <c r="M677" s="38">
        <v>5.9249999999999998</v>
      </c>
      <c r="N677" s="38">
        <v>9.8000000000000007</v>
      </c>
      <c r="O677" s="38">
        <v>3.875</v>
      </c>
      <c r="Q677" s="38">
        <v>1.5109999999999999</v>
      </c>
      <c r="R677" s="38">
        <v>1</v>
      </c>
      <c r="S677" s="38">
        <v>0</v>
      </c>
      <c r="T677" s="38">
        <v>0</v>
      </c>
      <c r="V677" s="38">
        <v>0</v>
      </c>
      <c r="Y677" s="38" t="s">
        <v>383</v>
      </c>
      <c r="Z677" s="42">
        <v>5.6041666666666663E-2</v>
      </c>
    </row>
    <row r="678" spans="1:26">
      <c r="A678" s="38">
        <v>61</v>
      </c>
      <c r="B678" s="38">
        <v>27</v>
      </c>
      <c r="C678" s="38" t="s">
        <v>386</v>
      </c>
      <c r="D678" s="38" t="s">
        <v>25</v>
      </c>
      <c r="E678" s="38" t="s">
        <v>36</v>
      </c>
      <c r="G678" s="38">
        <v>0.5</v>
      </c>
      <c r="H678" s="38">
        <v>0.5</v>
      </c>
      <c r="I678" s="38">
        <v>4683</v>
      </c>
      <c r="J678" s="38">
        <v>7885</v>
      </c>
      <c r="L678" s="38">
        <v>11538</v>
      </c>
      <c r="M678" s="38">
        <v>5.9249999999999998</v>
      </c>
      <c r="N678" s="38">
        <v>9.8000000000000007</v>
      </c>
      <c r="O678" s="38">
        <v>3.875</v>
      </c>
      <c r="Q678" s="38">
        <v>1.5109999999999999</v>
      </c>
      <c r="R678" s="38">
        <v>1</v>
      </c>
      <c r="S678" s="38">
        <v>0</v>
      </c>
      <c r="T678" s="38">
        <v>0</v>
      </c>
      <c r="V678" s="38">
        <v>0</v>
      </c>
      <c r="Y678" s="38" t="s">
        <v>383</v>
      </c>
      <c r="Z678" s="42">
        <v>5.6041666666666663E-2</v>
      </c>
    </row>
    <row r="679" spans="1:26">
      <c r="A679" s="38">
        <v>62</v>
      </c>
      <c r="B679" s="38">
        <v>27</v>
      </c>
      <c r="C679" s="38" t="s">
        <v>386</v>
      </c>
      <c r="D679" s="38" t="s">
        <v>25</v>
      </c>
      <c r="E679" s="38" t="s">
        <v>36</v>
      </c>
      <c r="G679" s="38">
        <v>0.5</v>
      </c>
      <c r="H679" s="38">
        <v>0.5</v>
      </c>
      <c r="I679" s="38">
        <v>4620</v>
      </c>
      <c r="J679" s="38">
        <v>7920</v>
      </c>
      <c r="L679" s="38">
        <v>12086</v>
      </c>
      <c r="M679" s="38">
        <v>5.8419999999999996</v>
      </c>
      <c r="N679" s="38">
        <v>9.843</v>
      </c>
      <c r="O679" s="38">
        <v>4.0010000000000003</v>
      </c>
      <c r="Q679" s="38">
        <v>1.58</v>
      </c>
      <c r="R679" s="38">
        <v>1</v>
      </c>
      <c r="S679" s="38">
        <v>0</v>
      </c>
      <c r="T679" s="38">
        <v>0</v>
      </c>
      <c r="V679" s="38">
        <v>0</v>
      </c>
      <c r="Y679" s="38" t="s">
        <v>383</v>
      </c>
      <c r="Z679" s="42">
        <v>6.2164351851851853E-2</v>
      </c>
    </row>
    <row r="680" spans="1:26">
      <c r="A680" s="38">
        <v>62</v>
      </c>
      <c r="B680" s="38">
        <v>27</v>
      </c>
      <c r="C680" s="38" t="s">
        <v>386</v>
      </c>
      <c r="D680" s="38" t="s">
        <v>25</v>
      </c>
      <c r="E680" s="38" t="s">
        <v>36</v>
      </c>
      <c r="G680" s="38">
        <v>0.5</v>
      </c>
      <c r="H680" s="38">
        <v>0.5</v>
      </c>
      <c r="I680" s="38">
        <v>4620</v>
      </c>
      <c r="J680" s="38">
        <v>7920</v>
      </c>
      <c r="L680" s="38">
        <v>12086</v>
      </c>
      <c r="M680" s="38">
        <v>5.8419999999999996</v>
      </c>
      <c r="N680" s="38">
        <v>9.843</v>
      </c>
      <c r="O680" s="38">
        <v>4.0010000000000003</v>
      </c>
      <c r="Q680" s="38">
        <v>1.58</v>
      </c>
      <c r="R680" s="38">
        <v>1</v>
      </c>
      <c r="S680" s="38">
        <v>0</v>
      </c>
      <c r="T680" s="38">
        <v>0</v>
      </c>
      <c r="V680" s="38">
        <v>0</v>
      </c>
      <c r="Y680" s="38" t="s">
        <v>383</v>
      </c>
      <c r="Z680" s="42">
        <v>6.2164351851851853E-2</v>
      </c>
    </row>
    <row r="681" spans="1:26">
      <c r="A681" s="38">
        <v>63</v>
      </c>
      <c r="B681" s="38">
        <v>28</v>
      </c>
      <c r="C681" s="38" t="s">
        <v>387</v>
      </c>
      <c r="D681" s="38" t="s">
        <v>25</v>
      </c>
      <c r="E681" s="38" t="s">
        <v>36</v>
      </c>
      <c r="G681" s="38">
        <v>0.5</v>
      </c>
      <c r="H681" s="38">
        <v>0.5</v>
      </c>
      <c r="I681" s="38">
        <v>4178</v>
      </c>
      <c r="J681" s="38">
        <v>6696</v>
      </c>
      <c r="L681" s="38">
        <v>1765</v>
      </c>
      <c r="M681" s="38">
        <v>5.2670000000000003</v>
      </c>
      <c r="N681" s="38">
        <v>8.3239999999999998</v>
      </c>
      <c r="O681" s="38">
        <v>3.0569999999999999</v>
      </c>
      <c r="Q681" s="38">
        <v>0.246</v>
      </c>
      <c r="R681" s="38">
        <v>1</v>
      </c>
      <c r="S681" s="38">
        <v>0</v>
      </c>
      <c r="T681" s="38">
        <v>0</v>
      </c>
      <c r="V681" s="38">
        <v>0</v>
      </c>
      <c r="Y681" s="38" t="s">
        <v>383</v>
      </c>
      <c r="Z681" s="42">
        <v>7.2835648148148149E-2</v>
      </c>
    </row>
    <row r="682" spans="1:26">
      <c r="A682" s="38">
        <v>63</v>
      </c>
      <c r="B682" s="38">
        <v>28</v>
      </c>
      <c r="C682" s="38" t="s">
        <v>387</v>
      </c>
      <c r="D682" s="38" t="s">
        <v>25</v>
      </c>
      <c r="E682" s="38" t="s">
        <v>36</v>
      </c>
      <c r="G682" s="38">
        <v>0.5</v>
      </c>
      <c r="H682" s="38">
        <v>0.5</v>
      </c>
      <c r="I682" s="38">
        <v>4178</v>
      </c>
      <c r="J682" s="38">
        <v>6696</v>
      </c>
      <c r="L682" s="38">
        <v>1765</v>
      </c>
      <c r="M682" s="38">
        <v>5.2670000000000003</v>
      </c>
      <c r="N682" s="38">
        <v>8.3239999999999998</v>
      </c>
      <c r="O682" s="38">
        <v>3.0569999999999999</v>
      </c>
      <c r="Q682" s="38">
        <v>0.246</v>
      </c>
      <c r="R682" s="38">
        <v>1</v>
      </c>
      <c r="S682" s="38">
        <v>0</v>
      </c>
      <c r="T682" s="38">
        <v>0</v>
      </c>
      <c r="V682" s="38">
        <v>0</v>
      </c>
      <c r="Y682" s="38" t="s">
        <v>383</v>
      </c>
      <c r="Z682" s="42">
        <v>7.2835648148148149E-2</v>
      </c>
    </row>
    <row r="683" spans="1:26">
      <c r="A683" s="38">
        <v>64</v>
      </c>
      <c r="B683" s="38">
        <v>28</v>
      </c>
      <c r="C683" s="38" t="s">
        <v>387</v>
      </c>
      <c r="D683" s="38" t="s">
        <v>25</v>
      </c>
      <c r="E683" s="38" t="s">
        <v>36</v>
      </c>
      <c r="G683" s="38">
        <v>0.5</v>
      </c>
      <c r="H683" s="38">
        <v>0.5</v>
      </c>
      <c r="I683" s="38">
        <v>4267</v>
      </c>
      <c r="J683" s="38">
        <v>6710</v>
      </c>
      <c r="L683" s="38">
        <v>1746</v>
      </c>
      <c r="M683" s="38">
        <v>5.383</v>
      </c>
      <c r="N683" s="38">
        <v>8.3420000000000005</v>
      </c>
      <c r="O683" s="38">
        <v>2.9590000000000001</v>
      </c>
      <c r="Q683" s="38">
        <v>0.24299999999999999</v>
      </c>
      <c r="R683" s="38">
        <v>1</v>
      </c>
      <c r="S683" s="38">
        <v>0</v>
      </c>
      <c r="T683" s="38">
        <v>0</v>
      </c>
      <c r="V683" s="38">
        <v>0</v>
      </c>
      <c r="Y683" s="38" t="s">
        <v>383</v>
      </c>
      <c r="Z683" s="42">
        <v>7.8993055555555566E-2</v>
      </c>
    </row>
    <row r="684" spans="1:26">
      <c r="A684" s="38">
        <v>64</v>
      </c>
      <c r="B684" s="38">
        <v>28</v>
      </c>
      <c r="C684" s="38" t="s">
        <v>387</v>
      </c>
      <c r="D684" s="38" t="s">
        <v>25</v>
      </c>
      <c r="E684" s="38" t="s">
        <v>36</v>
      </c>
      <c r="G684" s="38">
        <v>0.5</v>
      </c>
      <c r="H684" s="38">
        <v>0.5</v>
      </c>
      <c r="I684" s="38">
        <v>4267</v>
      </c>
      <c r="J684" s="38">
        <v>6710</v>
      </c>
      <c r="L684" s="38">
        <v>1746</v>
      </c>
      <c r="M684" s="38">
        <v>5.383</v>
      </c>
      <c r="N684" s="38">
        <v>8.3420000000000005</v>
      </c>
      <c r="O684" s="38">
        <v>2.9590000000000001</v>
      </c>
      <c r="Q684" s="38">
        <v>0.24299999999999999</v>
      </c>
      <c r="R684" s="38">
        <v>1</v>
      </c>
      <c r="S684" s="38">
        <v>0</v>
      </c>
      <c r="T684" s="38">
        <v>0</v>
      </c>
      <c r="V684" s="38">
        <v>0</v>
      </c>
      <c r="Y684" s="38" t="s">
        <v>383</v>
      </c>
      <c r="Z684" s="42">
        <v>7.8993055555555566E-2</v>
      </c>
    </row>
    <row r="685" spans="1:26">
      <c r="A685" s="38">
        <v>65</v>
      </c>
      <c r="B685" s="38">
        <v>29</v>
      </c>
      <c r="C685" s="38" t="s">
        <v>388</v>
      </c>
      <c r="D685" s="38" t="s">
        <v>25</v>
      </c>
      <c r="E685" s="38" t="s">
        <v>36</v>
      </c>
      <c r="G685" s="38">
        <v>0.5</v>
      </c>
      <c r="H685" s="38">
        <v>0.5</v>
      </c>
      <c r="I685" s="38">
        <v>2904</v>
      </c>
      <c r="J685" s="38">
        <v>6155</v>
      </c>
      <c r="L685" s="38">
        <v>1604</v>
      </c>
      <c r="M685" s="38">
        <v>3.6080000000000001</v>
      </c>
      <c r="N685" s="38">
        <v>7.6479999999999997</v>
      </c>
      <c r="O685" s="38">
        <v>4.04</v>
      </c>
      <c r="Q685" s="38">
        <v>0.22500000000000001</v>
      </c>
      <c r="R685" s="38">
        <v>1</v>
      </c>
      <c r="S685" s="38">
        <v>0</v>
      </c>
      <c r="T685" s="38">
        <v>0</v>
      </c>
      <c r="V685" s="38">
        <v>0</v>
      </c>
      <c r="Y685" s="38" t="s">
        <v>383</v>
      </c>
      <c r="Z685" s="42">
        <v>8.965277777777779E-2</v>
      </c>
    </row>
    <row r="686" spans="1:26">
      <c r="A686" s="38">
        <v>65</v>
      </c>
      <c r="B686" s="38">
        <v>29</v>
      </c>
      <c r="C686" s="38" t="s">
        <v>388</v>
      </c>
      <c r="D686" s="38" t="s">
        <v>25</v>
      </c>
      <c r="E686" s="38" t="s">
        <v>36</v>
      </c>
      <c r="G686" s="38">
        <v>0.5</v>
      </c>
      <c r="H686" s="38">
        <v>0.5</v>
      </c>
      <c r="I686" s="38">
        <v>2904</v>
      </c>
      <c r="J686" s="38">
        <v>6155</v>
      </c>
      <c r="L686" s="38">
        <v>1604</v>
      </c>
      <c r="M686" s="38">
        <v>3.6080000000000001</v>
      </c>
      <c r="N686" s="38">
        <v>7.6479999999999997</v>
      </c>
      <c r="O686" s="38">
        <v>4.04</v>
      </c>
      <c r="Q686" s="38">
        <v>0.22500000000000001</v>
      </c>
      <c r="R686" s="38">
        <v>1</v>
      </c>
      <c r="S686" s="38">
        <v>0</v>
      </c>
      <c r="T686" s="38">
        <v>0</v>
      </c>
      <c r="V686" s="38">
        <v>0</v>
      </c>
      <c r="Y686" s="38" t="s">
        <v>383</v>
      </c>
      <c r="Z686" s="42">
        <v>8.965277777777779E-2</v>
      </c>
    </row>
    <row r="687" spans="1:26">
      <c r="A687" s="38">
        <v>66</v>
      </c>
      <c r="B687" s="38">
        <v>29</v>
      </c>
      <c r="C687" s="38" t="s">
        <v>388</v>
      </c>
      <c r="D687" s="38" t="s">
        <v>25</v>
      </c>
      <c r="E687" s="38" t="s">
        <v>36</v>
      </c>
      <c r="G687" s="38">
        <v>0.5</v>
      </c>
      <c r="H687" s="38">
        <v>0.5</v>
      </c>
      <c r="I687" s="38">
        <v>2907</v>
      </c>
      <c r="J687" s="38">
        <v>6141</v>
      </c>
      <c r="L687" s="38">
        <v>1610</v>
      </c>
      <c r="M687" s="38">
        <v>3.6120000000000001</v>
      </c>
      <c r="N687" s="38">
        <v>7.63</v>
      </c>
      <c r="O687" s="38">
        <v>4.0190000000000001</v>
      </c>
      <c r="Q687" s="38">
        <v>0.22500000000000001</v>
      </c>
      <c r="R687" s="38">
        <v>1</v>
      </c>
      <c r="S687" s="38">
        <v>0</v>
      </c>
      <c r="T687" s="38">
        <v>0</v>
      </c>
      <c r="V687" s="38">
        <v>0</v>
      </c>
      <c r="Y687" s="38" t="s">
        <v>383</v>
      </c>
      <c r="Z687" s="42">
        <v>9.5821759259259245E-2</v>
      </c>
    </row>
    <row r="688" spans="1:26">
      <c r="A688" s="38">
        <v>66</v>
      </c>
      <c r="B688" s="38">
        <v>29</v>
      </c>
      <c r="C688" s="38" t="s">
        <v>388</v>
      </c>
      <c r="D688" s="38" t="s">
        <v>25</v>
      </c>
      <c r="E688" s="38" t="s">
        <v>36</v>
      </c>
      <c r="G688" s="38">
        <v>0.5</v>
      </c>
      <c r="H688" s="38">
        <v>0.5</v>
      </c>
      <c r="I688" s="38">
        <v>2907</v>
      </c>
      <c r="J688" s="38">
        <v>6141</v>
      </c>
      <c r="L688" s="38">
        <v>1610</v>
      </c>
      <c r="M688" s="38">
        <v>3.6120000000000001</v>
      </c>
      <c r="N688" s="38">
        <v>7.63</v>
      </c>
      <c r="O688" s="38">
        <v>4.0190000000000001</v>
      </c>
      <c r="Q688" s="38">
        <v>0.22500000000000001</v>
      </c>
      <c r="R688" s="38">
        <v>1</v>
      </c>
      <c r="S688" s="38">
        <v>0</v>
      </c>
      <c r="T688" s="38">
        <v>0</v>
      </c>
      <c r="V688" s="38">
        <v>0</v>
      </c>
      <c r="Y688" s="38" t="s">
        <v>383</v>
      </c>
      <c r="Z688" s="42">
        <v>9.5821759259259245E-2</v>
      </c>
    </row>
    <row r="689" spans="1:26">
      <c r="A689" s="38">
        <v>67</v>
      </c>
      <c r="B689" s="38">
        <v>30</v>
      </c>
      <c r="C689" s="38" t="s">
        <v>389</v>
      </c>
      <c r="D689" s="38" t="s">
        <v>25</v>
      </c>
      <c r="E689" s="38" t="s">
        <v>36</v>
      </c>
      <c r="G689" s="38">
        <v>0.5</v>
      </c>
      <c r="H689" s="38">
        <v>0.5</v>
      </c>
      <c r="I689" s="38">
        <v>3100</v>
      </c>
      <c r="J689" s="38">
        <v>6782</v>
      </c>
      <c r="L689" s="38">
        <v>1662</v>
      </c>
      <c r="M689" s="38">
        <v>3.8639999999999999</v>
      </c>
      <c r="N689" s="38">
        <v>8.4309999999999992</v>
      </c>
      <c r="O689" s="38">
        <v>4.5679999999999996</v>
      </c>
      <c r="Q689" s="38">
        <v>0.23200000000000001</v>
      </c>
      <c r="R689" s="38">
        <v>1</v>
      </c>
      <c r="S689" s="38">
        <v>0</v>
      </c>
      <c r="T689" s="38">
        <v>0</v>
      </c>
      <c r="V689" s="38">
        <v>0</v>
      </c>
      <c r="Y689" s="38" t="s">
        <v>383</v>
      </c>
      <c r="Z689" s="42">
        <v>0.10648148148148147</v>
      </c>
    </row>
    <row r="690" spans="1:26">
      <c r="A690" s="38">
        <v>67</v>
      </c>
      <c r="B690" s="38">
        <v>30</v>
      </c>
      <c r="C690" s="38" t="s">
        <v>389</v>
      </c>
      <c r="D690" s="38" t="s">
        <v>25</v>
      </c>
      <c r="E690" s="38" t="s">
        <v>36</v>
      </c>
      <c r="G690" s="38">
        <v>0.5</v>
      </c>
      <c r="H690" s="38">
        <v>0.5</v>
      </c>
      <c r="I690" s="38">
        <v>3100</v>
      </c>
      <c r="J690" s="38">
        <v>6782</v>
      </c>
      <c r="L690" s="38">
        <v>1662</v>
      </c>
      <c r="M690" s="38">
        <v>3.8639999999999999</v>
      </c>
      <c r="N690" s="38">
        <v>8.4309999999999992</v>
      </c>
      <c r="O690" s="38">
        <v>4.5679999999999996</v>
      </c>
      <c r="Q690" s="38">
        <v>0.23200000000000001</v>
      </c>
      <c r="R690" s="38">
        <v>1</v>
      </c>
      <c r="S690" s="38">
        <v>0</v>
      </c>
      <c r="T690" s="38">
        <v>0</v>
      </c>
      <c r="V690" s="38">
        <v>0</v>
      </c>
      <c r="Y690" s="38" t="s">
        <v>383</v>
      </c>
      <c r="Z690" s="42">
        <v>0.10648148148148147</v>
      </c>
    </row>
    <row r="691" spans="1:26">
      <c r="A691" s="38">
        <v>68</v>
      </c>
      <c r="B691" s="38">
        <v>30</v>
      </c>
      <c r="C691" s="38" t="s">
        <v>389</v>
      </c>
      <c r="D691" s="38" t="s">
        <v>25</v>
      </c>
      <c r="E691" s="38" t="s">
        <v>36</v>
      </c>
      <c r="G691" s="38">
        <v>0.5</v>
      </c>
      <c r="H691" s="38">
        <v>0.5</v>
      </c>
      <c r="I691" s="38">
        <v>3104</v>
      </c>
      <c r="J691" s="38">
        <v>6642</v>
      </c>
      <c r="L691" s="38">
        <v>1685</v>
      </c>
      <c r="M691" s="38">
        <v>3.8679999999999999</v>
      </c>
      <c r="N691" s="38">
        <v>8.2569999999999997</v>
      </c>
      <c r="O691" s="38">
        <v>4.3890000000000002</v>
      </c>
      <c r="Q691" s="38">
        <v>0.23499999999999999</v>
      </c>
      <c r="R691" s="38">
        <v>1</v>
      </c>
      <c r="S691" s="38">
        <v>0</v>
      </c>
      <c r="T691" s="38">
        <v>0</v>
      </c>
      <c r="V691" s="38">
        <v>0</v>
      </c>
      <c r="Y691" s="38" t="s">
        <v>383</v>
      </c>
      <c r="Z691" s="42">
        <v>0.11270833333333334</v>
      </c>
    </row>
    <row r="692" spans="1:26">
      <c r="A692" s="38">
        <v>68</v>
      </c>
      <c r="B692" s="38">
        <v>30</v>
      </c>
      <c r="C692" s="38" t="s">
        <v>389</v>
      </c>
      <c r="D692" s="38" t="s">
        <v>25</v>
      </c>
      <c r="E692" s="38" t="s">
        <v>36</v>
      </c>
      <c r="G692" s="38">
        <v>0.5</v>
      </c>
      <c r="H692" s="38">
        <v>0.5</v>
      </c>
      <c r="I692" s="38">
        <v>3104</v>
      </c>
      <c r="J692" s="38">
        <v>6642</v>
      </c>
      <c r="L692" s="38">
        <v>1685</v>
      </c>
      <c r="M692" s="38">
        <v>3.8679999999999999</v>
      </c>
      <c r="N692" s="38">
        <v>8.2569999999999997</v>
      </c>
      <c r="O692" s="38">
        <v>4.3890000000000002</v>
      </c>
      <c r="Q692" s="38">
        <v>0.23499999999999999</v>
      </c>
      <c r="R692" s="38">
        <v>1</v>
      </c>
      <c r="S692" s="38">
        <v>0</v>
      </c>
      <c r="T692" s="38">
        <v>0</v>
      </c>
      <c r="V692" s="38">
        <v>0</v>
      </c>
      <c r="Y692" s="38" t="s">
        <v>383</v>
      </c>
      <c r="Z692" s="42">
        <v>0.11270833333333334</v>
      </c>
    </row>
    <row r="693" spans="1:26">
      <c r="A693" s="38">
        <v>10</v>
      </c>
      <c r="B693" s="38">
        <v>5</v>
      </c>
      <c r="C693" s="38">
        <v>11</v>
      </c>
      <c r="D693" s="38" t="s">
        <v>25</v>
      </c>
      <c r="E693" s="38" t="s">
        <v>36</v>
      </c>
      <c r="G693" s="38">
        <v>0.5</v>
      </c>
      <c r="H693" s="38">
        <v>0.5</v>
      </c>
      <c r="I693" s="38">
        <v>3640</v>
      </c>
      <c r="J693" s="38">
        <v>5981</v>
      </c>
      <c r="L693" s="38">
        <v>1884</v>
      </c>
      <c r="M693" s="38">
        <v>4.5659999999999998</v>
      </c>
      <c r="N693" s="38">
        <v>7.4290000000000003</v>
      </c>
      <c r="O693" s="38">
        <v>2.863</v>
      </c>
      <c r="Q693" s="38">
        <v>0.26200000000000001</v>
      </c>
      <c r="R693" s="38">
        <v>1</v>
      </c>
      <c r="S693" s="38">
        <v>0</v>
      </c>
      <c r="T693" s="38">
        <v>0</v>
      </c>
      <c r="V693" s="38">
        <v>0</v>
      </c>
      <c r="Y693" s="38" t="s">
        <v>390</v>
      </c>
      <c r="Z693" s="42">
        <v>0.69381944444444443</v>
      </c>
    </row>
    <row r="694" spans="1:26">
      <c r="A694" s="38">
        <v>11</v>
      </c>
      <c r="B694" s="38">
        <v>5</v>
      </c>
      <c r="C694" s="38">
        <v>11</v>
      </c>
      <c r="D694" s="38" t="s">
        <v>25</v>
      </c>
      <c r="E694" s="38" t="s">
        <v>36</v>
      </c>
      <c r="G694" s="38">
        <v>0.5</v>
      </c>
      <c r="H694" s="38">
        <v>0.5</v>
      </c>
      <c r="I694" s="38">
        <v>3755</v>
      </c>
      <c r="J694" s="38">
        <v>6010</v>
      </c>
      <c r="L694" s="38">
        <v>1876</v>
      </c>
      <c r="M694" s="38">
        <v>4.7169999999999996</v>
      </c>
      <c r="N694" s="38">
        <v>7.4660000000000002</v>
      </c>
      <c r="O694" s="38">
        <v>2.7490000000000001</v>
      </c>
      <c r="Q694" s="38">
        <v>0.26100000000000001</v>
      </c>
      <c r="R694" s="38">
        <v>1</v>
      </c>
      <c r="S694" s="38">
        <v>0</v>
      </c>
      <c r="T694" s="38">
        <v>0</v>
      </c>
      <c r="V694" s="38">
        <v>0</v>
      </c>
      <c r="Y694" s="38" t="s">
        <v>390</v>
      </c>
      <c r="Z694" s="42">
        <v>0.69989583333333327</v>
      </c>
    </row>
    <row r="695" spans="1:26">
      <c r="A695" s="38">
        <v>12</v>
      </c>
      <c r="B695" s="38">
        <v>6</v>
      </c>
      <c r="C695" s="38" t="s">
        <v>391</v>
      </c>
      <c r="D695" s="38" t="s">
        <v>25</v>
      </c>
      <c r="E695" s="38" t="s">
        <v>36</v>
      </c>
      <c r="G695" s="38">
        <v>0.5</v>
      </c>
      <c r="H695" s="38">
        <v>0.5</v>
      </c>
      <c r="I695" s="38">
        <v>4591</v>
      </c>
      <c r="J695" s="38">
        <v>8020</v>
      </c>
      <c r="L695" s="38">
        <v>2299</v>
      </c>
      <c r="M695" s="38">
        <v>5.8049999999999997</v>
      </c>
      <c r="N695" s="38">
        <v>9.9659999999999993</v>
      </c>
      <c r="O695" s="38">
        <v>4.1609999999999996</v>
      </c>
      <c r="Q695" s="38">
        <v>0.316</v>
      </c>
      <c r="R695" s="38">
        <v>1</v>
      </c>
      <c r="S695" s="38">
        <v>0</v>
      </c>
      <c r="T695" s="38">
        <v>0</v>
      </c>
      <c r="V695" s="38">
        <v>0</v>
      </c>
      <c r="Y695" s="38" t="s">
        <v>390</v>
      </c>
      <c r="Z695" s="42">
        <v>0.71048611111111104</v>
      </c>
    </row>
    <row r="696" spans="1:26">
      <c r="A696" s="38">
        <v>13</v>
      </c>
      <c r="B696" s="38">
        <v>6</v>
      </c>
      <c r="C696" s="38" t="s">
        <v>391</v>
      </c>
      <c r="D696" s="38" t="s">
        <v>25</v>
      </c>
      <c r="E696" s="38" t="s">
        <v>36</v>
      </c>
      <c r="G696" s="38">
        <v>0.5</v>
      </c>
      <c r="H696" s="38">
        <v>0.5</v>
      </c>
      <c r="I696" s="38">
        <v>4571</v>
      </c>
      <c r="J696" s="38">
        <v>8092</v>
      </c>
      <c r="L696" s="38">
        <v>2313</v>
      </c>
      <c r="M696" s="38">
        <v>5.7789999999999999</v>
      </c>
      <c r="N696" s="38">
        <v>10.054</v>
      </c>
      <c r="O696" s="38">
        <v>4.2750000000000004</v>
      </c>
      <c r="Q696" s="38">
        <v>0.318</v>
      </c>
      <c r="R696" s="38">
        <v>1</v>
      </c>
      <c r="S696" s="38">
        <v>0</v>
      </c>
      <c r="T696" s="38">
        <v>0</v>
      </c>
      <c r="V696" s="38">
        <v>0</v>
      </c>
      <c r="Y696" s="38" t="s">
        <v>390</v>
      </c>
      <c r="Z696" s="42">
        <v>0.71658564814814818</v>
      </c>
    </row>
    <row r="697" spans="1:26">
      <c r="A697" s="38">
        <v>14</v>
      </c>
      <c r="B697" s="38">
        <v>7</v>
      </c>
      <c r="C697" s="38">
        <v>8</v>
      </c>
      <c r="D697" s="38" t="s">
        <v>25</v>
      </c>
      <c r="E697" s="38" t="s">
        <v>36</v>
      </c>
      <c r="G697" s="38">
        <v>0.5</v>
      </c>
      <c r="H697" s="38">
        <v>0.5</v>
      </c>
      <c r="I697" s="38">
        <v>3520</v>
      </c>
      <c r="J697" s="38">
        <v>5887</v>
      </c>
      <c r="L697" s="38">
        <v>1752</v>
      </c>
      <c r="M697" s="38">
        <v>4.41</v>
      </c>
      <c r="N697" s="38">
        <v>7.3109999999999999</v>
      </c>
      <c r="O697" s="38">
        <v>2.9009999999999998</v>
      </c>
      <c r="Q697" s="38">
        <v>0.24399999999999999</v>
      </c>
      <c r="R697" s="38">
        <v>1</v>
      </c>
      <c r="S697" s="38">
        <v>0</v>
      </c>
      <c r="T697" s="38">
        <v>0</v>
      </c>
      <c r="V697" s="38">
        <v>0</v>
      </c>
      <c r="Y697" s="38" t="s">
        <v>390</v>
      </c>
      <c r="Z697" s="42">
        <v>0.72704861111111108</v>
      </c>
    </row>
    <row r="698" spans="1:26">
      <c r="A698" s="38">
        <v>15</v>
      </c>
      <c r="B698" s="38">
        <v>7</v>
      </c>
      <c r="C698" s="38">
        <v>8</v>
      </c>
      <c r="D698" s="38" t="s">
        <v>25</v>
      </c>
      <c r="E698" s="38" t="s">
        <v>36</v>
      </c>
      <c r="G698" s="38">
        <v>0.5</v>
      </c>
      <c r="H698" s="38">
        <v>0.5</v>
      </c>
      <c r="I698" s="38">
        <v>3508</v>
      </c>
      <c r="J698" s="38">
        <v>5918</v>
      </c>
      <c r="L698" s="38">
        <v>1757</v>
      </c>
      <c r="M698" s="38">
        <v>4.3949999999999996</v>
      </c>
      <c r="N698" s="38">
        <v>7.351</v>
      </c>
      <c r="O698" s="38">
        <v>2.956</v>
      </c>
      <c r="Q698" s="38">
        <v>0.245</v>
      </c>
      <c r="R698" s="38">
        <v>1</v>
      </c>
      <c r="S698" s="38">
        <v>0</v>
      </c>
      <c r="T698" s="38">
        <v>0</v>
      </c>
      <c r="V698" s="38">
        <v>0</v>
      </c>
      <c r="Y698" s="38" t="s">
        <v>390</v>
      </c>
      <c r="Z698" s="42">
        <v>0.73313657407407407</v>
      </c>
    </row>
    <row r="699" spans="1:26">
      <c r="A699" s="38">
        <v>16</v>
      </c>
      <c r="B699" s="38">
        <v>8</v>
      </c>
      <c r="C699" s="38" t="s">
        <v>392</v>
      </c>
      <c r="D699" s="38" t="s">
        <v>25</v>
      </c>
      <c r="E699" s="38" t="s">
        <v>36</v>
      </c>
      <c r="G699" s="38">
        <v>0.5</v>
      </c>
      <c r="H699" s="38">
        <v>0.5</v>
      </c>
      <c r="I699" s="38">
        <v>2805</v>
      </c>
      <c r="J699" s="38">
        <v>4918</v>
      </c>
      <c r="L699" s="38">
        <v>1426</v>
      </c>
      <c r="M699" s="38">
        <v>3.4790000000000001</v>
      </c>
      <c r="N699" s="38">
        <v>6.09</v>
      </c>
      <c r="O699" s="38">
        <v>2.6110000000000002</v>
      </c>
      <c r="Q699" s="38">
        <v>0.20100000000000001</v>
      </c>
      <c r="R699" s="38">
        <v>1</v>
      </c>
      <c r="S699" s="38">
        <v>0</v>
      </c>
      <c r="T699" s="38">
        <v>0</v>
      </c>
      <c r="V699" s="38">
        <v>0</v>
      </c>
      <c r="Y699" s="38" t="s">
        <v>390</v>
      </c>
      <c r="Z699" s="42">
        <v>0.7434722222222222</v>
      </c>
    </row>
    <row r="700" spans="1:26">
      <c r="A700" s="38">
        <v>17</v>
      </c>
      <c r="B700" s="38">
        <v>8</v>
      </c>
      <c r="C700" s="38" t="s">
        <v>392</v>
      </c>
      <c r="D700" s="38" t="s">
        <v>25</v>
      </c>
      <c r="E700" s="38" t="s">
        <v>36</v>
      </c>
      <c r="G700" s="38">
        <v>0.5</v>
      </c>
      <c r="H700" s="38">
        <v>0.5</v>
      </c>
      <c r="I700" s="38">
        <v>2757</v>
      </c>
      <c r="J700" s="38">
        <v>4956</v>
      </c>
      <c r="L700" s="38">
        <v>1350</v>
      </c>
      <c r="M700" s="38">
        <v>3.4159999999999999</v>
      </c>
      <c r="N700" s="38">
        <v>6.1379999999999999</v>
      </c>
      <c r="O700" s="38">
        <v>2.722</v>
      </c>
      <c r="Q700" s="38">
        <v>0.191</v>
      </c>
      <c r="R700" s="38">
        <v>1</v>
      </c>
      <c r="S700" s="38">
        <v>0</v>
      </c>
      <c r="T700" s="38">
        <v>0</v>
      </c>
      <c r="V700" s="38">
        <v>0</v>
      </c>
      <c r="Y700" s="38" t="s">
        <v>390</v>
      </c>
      <c r="Z700" s="42">
        <v>0.7493981481481482</v>
      </c>
    </row>
    <row r="701" spans="1:26">
      <c r="A701" s="38">
        <v>18</v>
      </c>
      <c r="B701" s="38">
        <v>9</v>
      </c>
      <c r="C701" s="38" t="s">
        <v>393</v>
      </c>
      <c r="D701" s="38" t="s">
        <v>25</v>
      </c>
      <c r="E701" s="38" t="s">
        <v>36</v>
      </c>
      <c r="G701" s="38">
        <v>0.5</v>
      </c>
      <c r="H701" s="38">
        <v>0.5</v>
      </c>
      <c r="I701" s="38">
        <v>3457</v>
      </c>
      <c r="J701" s="38">
        <v>7545</v>
      </c>
      <c r="L701" s="38">
        <v>4101</v>
      </c>
      <c r="M701" s="38">
        <v>4.3280000000000003</v>
      </c>
      <c r="N701" s="38">
        <v>9.3789999999999996</v>
      </c>
      <c r="O701" s="38">
        <v>5.0510000000000002</v>
      </c>
      <c r="Q701" s="38">
        <v>0.55400000000000005</v>
      </c>
      <c r="R701" s="38">
        <v>1</v>
      </c>
      <c r="S701" s="38">
        <v>0</v>
      </c>
      <c r="T701" s="38">
        <v>0</v>
      </c>
      <c r="V701" s="38">
        <v>0</v>
      </c>
      <c r="Y701" s="38" t="s">
        <v>390</v>
      </c>
      <c r="Z701" s="42">
        <v>0.75981481481481483</v>
      </c>
    </row>
    <row r="702" spans="1:26">
      <c r="A702" s="38">
        <v>19</v>
      </c>
      <c r="B702" s="38">
        <v>9</v>
      </c>
      <c r="C702" s="38" t="s">
        <v>393</v>
      </c>
      <c r="D702" s="38" t="s">
        <v>25</v>
      </c>
      <c r="E702" s="38" t="s">
        <v>36</v>
      </c>
      <c r="G702" s="38">
        <v>0.5</v>
      </c>
      <c r="H702" s="38">
        <v>0.5</v>
      </c>
      <c r="I702" s="38">
        <v>3397</v>
      </c>
      <c r="J702" s="38">
        <v>7612</v>
      </c>
      <c r="L702" s="38">
        <v>4121</v>
      </c>
      <c r="M702" s="38">
        <v>4.25</v>
      </c>
      <c r="N702" s="38">
        <v>9.4619999999999997</v>
      </c>
      <c r="O702" s="38">
        <v>5.2119999999999997</v>
      </c>
      <c r="Q702" s="38">
        <v>0.55600000000000005</v>
      </c>
      <c r="R702" s="38">
        <v>1</v>
      </c>
      <c r="S702" s="38">
        <v>0</v>
      </c>
      <c r="T702" s="38">
        <v>0</v>
      </c>
      <c r="V702" s="38">
        <v>0</v>
      </c>
      <c r="Y702" s="38" t="s">
        <v>390</v>
      </c>
      <c r="Z702" s="42">
        <v>0.76586805555555559</v>
      </c>
    </row>
    <row r="703" spans="1:26">
      <c r="A703" s="38">
        <v>20</v>
      </c>
      <c r="B703" s="38">
        <v>10</v>
      </c>
      <c r="C703" s="38" t="s">
        <v>394</v>
      </c>
      <c r="D703" s="38" t="s">
        <v>25</v>
      </c>
      <c r="E703" s="38" t="s">
        <v>36</v>
      </c>
      <c r="G703" s="38">
        <v>0.5</v>
      </c>
      <c r="H703" s="38">
        <v>0.5</v>
      </c>
      <c r="I703" s="38">
        <v>4108</v>
      </c>
      <c r="J703" s="38">
        <v>6163</v>
      </c>
      <c r="L703" s="38">
        <v>1604</v>
      </c>
      <c r="M703" s="38">
        <v>5.1749999999999998</v>
      </c>
      <c r="N703" s="38">
        <v>7.6580000000000004</v>
      </c>
      <c r="O703" s="38">
        <v>2.4830000000000001</v>
      </c>
      <c r="Q703" s="38">
        <v>0.22500000000000001</v>
      </c>
      <c r="R703" s="38">
        <v>1</v>
      </c>
      <c r="S703" s="38">
        <v>0</v>
      </c>
      <c r="T703" s="38">
        <v>0</v>
      </c>
      <c r="V703" s="38">
        <v>0</v>
      </c>
      <c r="Y703" s="38" t="s">
        <v>390</v>
      </c>
      <c r="Z703" s="42">
        <v>0.77631944444444445</v>
      </c>
    </row>
    <row r="704" spans="1:26">
      <c r="A704" s="38">
        <v>21</v>
      </c>
      <c r="B704" s="38">
        <v>10</v>
      </c>
      <c r="C704" s="38" t="s">
        <v>394</v>
      </c>
      <c r="D704" s="38" t="s">
        <v>25</v>
      </c>
      <c r="E704" s="38" t="s">
        <v>36</v>
      </c>
      <c r="G704" s="38">
        <v>0.5</v>
      </c>
      <c r="H704" s="38">
        <v>0.5</v>
      </c>
      <c r="I704" s="38">
        <v>4068</v>
      </c>
      <c r="J704" s="38">
        <v>6137</v>
      </c>
      <c r="L704" s="38">
        <v>1604</v>
      </c>
      <c r="M704" s="38">
        <v>5.1239999999999997</v>
      </c>
      <c r="N704" s="38">
        <v>7.625</v>
      </c>
      <c r="O704" s="38">
        <v>2.5009999999999999</v>
      </c>
      <c r="Q704" s="38">
        <v>0.22500000000000001</v>
      </c>
      <c r="R704" s="38">
        <v>1</v>
      </c>
      <c r="S704" s="38">
        <v>0</v>
      </c>
      <c r="T704" s="38">
        <v>0</v>
      </c>
      <c r="V704" s="38">
        <v>0</v>
      </c>
      <c r="Y704" s="38" t="s">
        <v>390</v>
      </c>
      <c r="Z704" s="42">
        <v>0.78232638888888895</v>
      </c>
    </row>
    <row r="705" spans="1:26">
      <c r="A705" s="38">
        <v>22</v>
      </c>
      <c r="B705" s="38">
        <v>11</v>
      </c>
      <c r="C705" s="38" t="s">
        <v>395</v>
      </c>
      <c r="D705" s="38" t="s">
        <v>25</v>
      </c>
      <c r="E705" s="38" t="s">
        <v>36</v>
      </c>
      <c r="G705" s="38">
        <v>0.5</v>
      </c>
      <c r="H705" s="38">
        <v>0.5</v>
      </c>
      <c r="I705" s="38">
        <v>6900</v>
      </c>
      <c r="J705" s="38">
        <v>9335</v>
      </c>
      <c r="L705" s="38">
        <v>1372</v>
      </c>
      <c r="M705" s="38">
        <v>8.8170000000000002</v>
      </c>
      <c r="N705" s="38">
        <v>11.579000000000001</v>
      </c>
      <c r="O705" s="38">
        <v>2.762</v>
      </c>
      <c r="Q705" s="38">
        <v>0.19400000000000001</v>
      </c>
      <c r="R705" s="38">
        <v>1</v>
      </c>
      <c r="S705" s="38">
        <v>0</v>
      </c>
      <c r="T705" s="38">
        <v>0</v>
      </c>
      <c r="V705" s="38">
        <v>0</v>
      </c>
      <c r="Y705" s="38" t="s">
        <v>390</v>
      </c>
      <c r="Z705" s="42">
        <v>0.79317129629629635</v>
      </c>
    </row>
    <row r="706" spans="1:26">
      <c r="A706" s="38">
        <v>23</v>
      </c>
      <c r="B706" s="38">
        <v>11</v>
      </c>
      <c r="C706" s="38" t="s">
        <v>395</v>
      </c>
      <c r="D706" s="38" t="s">
        <v>25</v>
      </c>
      <c r="E706" s="38" t="s">
        <v>36</v>
      </c>
      <c r="G706" s="38">
        <v>0.5</v>
      </c>
      <c r="H706" s="38">
        <v>0.5</v>
      </c>
      <c r="I706" s="38">
        <v>6884</v>
      </c>
      <c r="J706" s="38">
        <v>9282</v>
      </c>
      <c r="L706" s="38">
        <v>1337</v>
      </c>
      <c r="M706" s="38">
        <v>8.7970000000000006</v>
      </c>
      <c r="N706" s="38">
        <v>11.513</v>
      </c>
      <c r="O706" s="38">
        <v>2.7160000000000002</v>
      </c>
      <c r="Q706" s="38">
        <v>0.189</v>
      </c>
      <c r="R706" s="38">
        <v>1</v>
      </c>
      <c r="S706" s="38">
        <v>0</v>
      </c>
      <c r="T706" s="38">
        <v>0</v>
      </c>
      <c r="V706" s="38">
        <v>0</v>
      </c>
      <c r="Y706" s="38" t="s">
        <v>390</v>
      </c>
      <c r="Z706" s="42">
        <v>0.79939814814814814</v>
      </c>
    </row>
    <row r="707" spans="1:26">
      <c r="A707" s="38">
        <v>24</v>
      </c>
      <c r="B707" s="38">
        <v>12</v>
      </c>
      <c r="C707" s="38" t="s">
        <v>396</v>
      </c>
      <c r="D707" s="38" t="s">
        <v>25</v>
      </c>
      <c r="E707" s="38" t="s">
        <v>36</v>
      </c>
      <c r="G707" s="38">
        <v>0.5</v>
      </c>
      <c r="H707" s="38">
        <v>0.5</v>
      </c>
      <c r="I707" s="38">
        <v>3162</v>
      </c>
      <c r="J707" s="38">
        <v>6909</v>
      </c>
      <c r="L707" s="38">
        <v>2180</v>
      </c>
      <c r="M707" s="38">
        <v>3.944</v>
      </c>
      <c r="N707" s="38">
        <v>8.59</v>
      </c>
      <c r="O707" s="38">
        <v>4.6459999999999999</v>
      </c>
      <c r="Q707" s="38">
        <v>0.30099999999999999</v>
      </c>
      <c r="R707" s="38">
        <v>1</v>
      </c>
      <c r="S707" s="38">
        <v>0</v>
      </c>
      <c r="T707" s="38">
        <v>0</v>
      </c>
      <c r="V707" s="38">
        <v>0</v>
      </c>
      <c r="Y707" s="38" t="s">
        <v>390</v>
      </c>
      <c r="Z707" s="42">
        <v>0.80988425925925922</v>
      </c>
    </row>
    <row r="708" spans="1:26">
      <c r="A708" s="38">
        <v>25</v>
      </c>
      <c r="B708" s="38">
        <v>12</v>
      </c>
      <c r="C708" s="38" t="s">
        <v>396</v>
      </c>
      <c r="D708" s="38" t="s">
        <v>25</v>
      </c>
      <c r="E708" s="38" t="s">
        <v>36</v>
      </c>
      <c r="G708" s="38">
        <v>0.5</v>
      </c>
      <c r="H708" s="38">
        <v>0.5</v>
      </c>
      <c r="I708" s="38">
        <v>3119</v>
      </c>
      <c r="J708" s="38">
        <v>6973</v>
      </c>
      <c r="L708" s="38">
        <v>2144</v>
      </c>
      <c r="M708" s="38">
        <v>3.887</v>
      </c>
      <c r="N708" s="38">
        <v>8.6690000000000005</v>
      </c>
      <c r="O708" s="38">
        <v>4.782</v>
      </c>
      <c r="Q708" s="38">
        <v>0.29599999999999999</v>
      </c>
      <c r="R708" s="38">
        <v>1</v>
      </c>
      <c r="S708" s="38">
        <v>0</v>
      </c>
      <c r="T708" s="38">
        <v>0</v>
      </c>
      <c r="V708" s="38">
        <v>0</v>
      </c>
      <c r="Y708" s="38" t="s">
        <v>390</v>
      </c>
      <c r="Z708" s="42">
        <v>0.81593749999999998</v>
      </c>
    </row>
    <row r="709" spans="1:26">
      <c r="A709" s="38">
        <v>26</v>
      </c>
      <c r="B709" s="38">
        <v>13</v>
      </c>
      <c r="C709" s="38" t="s">
        <v>397</v>
      </c>
      <c r="D709" s="38" t="s">
        <v>25</v>
      </c>
      <c r="E709" s="38" t="s">
        <v>36</v>
      </c>
      <c r="G709" s="38">
        <v>0.5</v>
      </c>
      <c r="H709" s="38">
        <v>0.5</v>
      </c>
      <c r="I709" s="38">
        <v>4930</v>
      </c>
      <c r="J709" s="38">
        <v>8062</v>
      </c>
      <c r="L709" s="38">
        <v>2412</v>
      </c>
      <c r="M709" s="38">
        <v>6.2469999999999999</v>
      </c>
      <c r="N709" s="38">
        <v>10.016999999999999</v>
      </c>
      <c r="O709" s="38">
        <v>3.77</v>
      </c>
      <c r="Q709" s="38">
        <v>0.33100000000000002</v>
      </c>
      <c r="R709" s="38">
        <v>1</v>
      </c>
      <c r="S709" s="38">
        <v>0</v>
      </c>
      <c r="T709" s="38">
        <v>0</v>
      </c>
      <c r="V709" s="38">
        <v>0</v>
      </c>
      <c r="Y709" s="38" t="s">
        <v>390</v>
      </c>
      <c r="Z709" s="42">
        <v>0.82658564814814817</v>
      </c>
    </row>
    <row r="710" spans="1:26">
      <c r="A710" s="38">
        <v>27</v>
      </c>
      <c r="B710" s="38">
        <v>13</v>
      </c>
      <c r="C710" s="38" t="s">
        <v>397</v>
      </c>
      <c r="D710" s="38" t="s">
        <v>25</v>
      </c>
      <c r="E710" s="38" t="s">
        <v>36</v>
      </c>
      <c r="G710" s="38">
        <v>0.5</v>
      </c>
      <c r="H710" s="38">
        <v>0.5</v>
      </c>
      <c r="I710" s="38">
        <v>4941</v>
      </c>
      <c r="J710" s="38">
        <v>8155</v>
      </c>
      <c r="L710" s="38">
        <v>2461</v>
      </c>
      <c r="M710" s="38">
        <v>6.2610000000000001</v>
      </c>
      <c r="N710" s="38">
        <v>10.132</v>
      </c>
      <c r="O710" s="38">
        <v>3.871</v>
      </c>
      <c r="Q710" s="38">
        <v>0.33800000000000002</v>
      </c>
      <c r="R710" s="38">
        <v>1</v>
      </c>
      <c r="S710" s="38">
        <v>0</v>
      </c>
      <c r="T710" s="38">
        <v>0</v>
      </c>
      <c r="V710" s="38">
        <v>0</v>
      </c>
      <c r="Y710" s="38" t="s">
        <v>390</v>
      </c>
      <c r="Z710" s="42">
        <v>0.83267361111111116</v>
      </c>
    </row>
    <row r="711" spans="1:26">
      <c r="A711" s="38">
        <v>28</v>
      </c>
      <c r="B711" s="38">
        <v>14</v>
      </c>
      <c r="C711" s="38" t="s">
        <v>398</v>
      </c>
      <c r="D711" s="38" t="s">
        <v>25</v>
      </c>
      <c r="E711" s="38" t="s">
        <v>36</v>
      </c>
      <c r="G711" s="38">
        <v>0.5</v>
      </c>
      <c r="H711" s="38">
        <v>0.5</v>
      </c>
      <c r="I711" s="38">
        <v>4462</v>
      </c>
      <c r="J711" s="38">
        <v>6491</v>
      </c>
      <c r="L711" s="38">
        <v>2017</v>
      </c>
      <c r="M711" s="38">
        <v>5.6369999999999996</v>
      </c>
      <c r="N711" s="38">
        <v>8.0679999999999996</v>
      </c>
      <c r="O711" s="38">
        <v>2.4319999999999999</v>
      </c>
      <c r="Q711" s="38">
        <v>0.27900000000000003</v>
      </c>
      <c r="R711" s="38">
        <v>1</v>
      </c>
      <c r="S711" s="38">
        <v>0</v>
      </c>
      <c r="T711" s="38">
        <v>0</v>
      </c>
      <c r="V711" s="38">
        <v>0</v>
      </c>
      <c r="Y711" s="38" t="s">
        <v>390</v>
      </c>
      <c r="Z711" s="42">
        <v>0.84319444444444447</v>
      </c>
    </row>
    <row r="712" spans="1:26">
      <c r="A712" s="38">
        <v>29</v>
      </c>
      <c r="B712" s="38">
        <v>14</v>
      </c>
      <c r="C712" s="38" t="s">
        <v>398</v>
      </c>
      <c r="D712" s="38" t="s">
        <v>25</v>
      </c>
      <c r="E712" s="38" t="s">
        <v>36</v>
      </c>
      <c r="G712" s="38">
        <v>0.5</v>
      </c>
      <c r="H712" s="38">
        <v>0.5</v>
      </c>
      <c r="I712" s="38">
        <v>4474</v>
      </c>
      <c r="J712" s="38">
        <v>6684</v>
      </c>
      <c r="L712" s="38">
        <v>2063</v>
      </c>
      <c r="M712" s="38">
        <v>5.6520000000000001</v>
      </c>
      <c r="N712" s="38">
        <v>8.3089999999999993</v>
      </c>
      <c r="O712" s="38">
        <v>2.657</v>
      </c>
      <c r="Q712" s="38">
        <v>0.28499999999999998</v>
      </c>
      <c r="R712" s="38">
        <v>1</v>
      </c>
      <c r="S712" s="38">
        <v>0</v>
      </c>
      <c r="T712" s="38">
        <v>0</v>
      </c>
      <c r="V712" s="38">
        <v>0</v>
      </c>
      <c r="Y712" s="38" t="s">
        <v>390</v>
      </c>
      <c r="Z712" s="42">
        <v>0.84934027777777776</v>
      </c>
    </row>
    <row r="713" spans="1:26">
      <c r="A713" s="38">
        <v>30</v>
      </c>
      <c r="B713" s="38">
        <v>15</v>
      </c>
      <c r="C713" s="38" t="s">
        <v>399</v>
      </c>
      <c r="D713" s="38" t="s">
        <v>25</v>
      </c>
      <c r="E713" s="38" t="s">
        <v>36</v>
      </c>
      <c r="G713" s="38">
        <v>0.5</v>
      </c>
      <c r="H713" s="38">
        <v>0.5</v>
      </c>
      <c r="I713" s="38">
        <v>4132</v>
      </c>
      <c r="J713" s="38">
        <v>6952</v>
      </c>
      <c r="L713" s="38">
        <v>1953</v>
      </c>
      <c r="M713" s="38">
        <v>5.2069999999999999</v>
      </c>
      <c r="N713" s="38">
        <v>8.6430000000000007</v>
      </c>
      <c r="O713" s="38">
        <v>3.4359999999999999</v>
      </c>
      <c r="Q713" s="38">
        <v>0.27100000000000002</v>
      </c>
      <c r="R713" s="38">
        <v>1</v>
      </c>
      <c r="S713" s="38">
        <v>0</v>
      </c>
      <c r="T713" s="38">
        <v>0</v>
      </c>
      <c r="V713" s="38">
        <v>0</v>
      </c>
      <c r="Y713" s="38" t="s">
        <v>390</v>
      </c>
      <c r="Z713" s="42">
        <v>0.8600578703703704</v>
      </c>
    </row>
    <row r="714" spans="1:26">
      <c r="A714" s="38">
        <v>31</v>
      </c>
      <c r="B714" s="38">
        <v>15</v>
      </c>
      <c r="C714" s="38" t="s">
        <v>399</v>
      </c>
      <c r="D714" s="38" t="s">
        <v>25</v>
      </c>
      <c r="E714" s="38" t="s">
        <v>36</v>
      </c>
      <c r="G714" s="38">
        <v>0.5</v>
      </c>
      <c r="H714" s="38">
        <v>0.5</v>
      </c>
      <c r="I714" s="38">
        <v>4418</v>
      </c>
      <c r="J714" s="38">
        <v>7578</v>
      </c>
      <c r="L714" s="38">
        <v>2139</v>
      </c>
      <c r="M714" s="38">
        <v>5.58</v>
      </c>
      <c r="N714" s="38">
        <v>9.42</v>
      </c>
      <c r="O714" s="38">
        <v>3.84</v>
      </c>
      <c r="Q714" s="38">
        <v>0.29499999999999998</v>
      </c>
      <c r="R714" s="38">
        <v>1</v>
      </c>
      <c r="S714" s="38">
        <v>0</v>
      </c>
      <c r="T714" s="38">
        <v>0</v>
      </c>
      <c r="V714" s="38">
        <v>0</v>
      </c>
      <c r="Y714" s="38" t="s">
        <v>390</v>
      </c>
      <c r="Z714" s="42">
        <v>0.86646990740740737</v>
      </c>
    </row>
    <row r="715" spans="1:26">
      <c r="A715" s="38">
        <v>32</v>
      </c>
      <c r="B715" s="38">
        <v>16</v>
      </c>
      <c r="C715" s="38" t="s">
        <v>400</v>
      </c>
      <c r="D715" s="38" t="s">
        <v>25</v>
      </c>
      <c r="E715" s="38" t="s">
        <v>36</v>
      </c>
      <c r="G715" s="38">
        <v>0.5</v>
      </c>
      <c r="H715" s="38">
        <v>0.5</v>
      </c>
      <c r="I715" s="38">
        <v>3951</v>
      </c>
      <c r="J715" s="38">
        <v>10463</v>
      </c>
      <c r="L715" s="38">
        <v>3662</v>
      </c>
      <c r="M715" s="38">
        <v>4.9710000000000001</v>
      </c>
      <c r="N715" s="38">
        <v>12.946</v>
      </c>
      <c r="O715" s="38">
        <v>7.9749999999999996</v>
      </c>
      <c r="Q715" s="38">
        <v>0.496</v>
      </c>
      <c r="R715" s="38">
        <v>1</v>
      </c>
      <c r="S715" s="38">
        <v>0</v>
      </c>
      <c r="T715" s="38">
        <v>0</v>
      </c>
      <c r="V715" s="38">
        <v>0</v>
      </c>
      <c r="Y715" s="38" t="s">
        <v>390</v>
      </c>
      <c r="Z715" s="42">
        <v>0.87806712962962974</v>
      </c>
    </row>
    <row r="716" spans="1:26">
      <c r="A716" s="38">
        <v>33</v>
      </c>
      <c r="B716" s="38">
        <v>16</v>
      </c>
      <c r="C716" s="38" t="s">
        <v>400</v>
      </c>
      <c r="D716" s="38" t="s">
        <v>25</v>
      </c>
      <c r="E716" s="38" t="s">
        <v>36</v>
      </c>
      <c r="G716" s="38">
        <v>0.5</v>
      </c>
      <c r="H716" s="38">
        <v>0.5</v>
      </c>
      <c r="I716" s="38">
        <v>4305</v>
      </c>
      <c r="J716" s="38">
        <v>11339</v>
      </c>
      <c r="L716" s="38">
        <v>3981</v>
      </c>
      <c r="M716" s="38">
        <v>5.4329999999999998</v>
      </c>
      <c r="N716" s="38">
        <v>14</v>
      </c>
      <c r="O716" s="38">
        <v>8.5660000000000007</v>
      </c>
      <c r="Q716" s="38">
        <v>0.53800000000000003</v>
      </c>
      <c r="R716" s="38">
        <v>1</v>
      </c>
      <c r="S716" s="38">
        <v>0</v>
      </c>
      <c r="T716" s="38">
        <v>0</v>
      </c>
      <c r="V716" s="38">
        <v>0</v>
      </c>
      <c r="Y716" s="38" t="s">
        <v>390</v>
      </c>
      <c r="Z716" s="42">
        <v>0.88481481481481483</v>
      </c>
    </row>
    <row r="717" spans="1:26">
      <c r="A717" s="38">
        <v>45</v>
      </c>
      <c r="B717" s="38">
        <v>19</v>
      </c>
      <c r="C717" s="38" t="s">
        <v>401</v>
      </c>
      <c r="D717" s="38" t="s">
        <v>25</v>
      </c>
      <c r="E717" s="38" t="s">
        <v>36</v>
      </c>
      <c r="G717" s="38">
        <v>0.5</v>
      </c>
      <c r="H717" s="38">
        <v>0.5</v>
      </c>
      <c r="I717" s="38">
        <v>3163</v>
      </c>
      <c r="J717" s="38">
        <v>6541</v>
      </c>
      <c r="L717" s="38">
        <v>2077</v>
      </c>
      <c r="M717" s="38">
        <v>3.9449999999999998</v>
      </c>
      <c r="N717" s="38">
        <v>8.1300000000000008</v>
      </c>
      <c r="O717" s="38">
        <v>4.1849999999999996</v>
      </c>
      <c r="Q717" s="38">
        <v>0.28699999999999998</v>
      </c>
      <c r="R717" s="38">
        <v>1</v>
      </c>
      <c r="S717" s="38">
        <v>0</v>
      </c>
      <c r="T717" s="38">
        <v>0</v>
      </c>
      <c r="V717" s="38">
        <v>0</v>
      </c>
      <c r="Y717" s="38" t="s">
        <v>402</v>
      </c>
      <c r="Z717" s="42">
        <v>0.6667939814814815</v>
      </c>
    </row>
    <row r="718" spans="1:26">
      <c r="A718" s="38">
        <v>46</v>
      </c>
      <c r="B718" s="38">
        <v>19</v>
      </c>
      <c r="C718" s="38" t="s">
        <v>401</v>
      </c>
      <c r="D718" s="38" t="s">
        <v>25</v>
      </c>
      <c r="E718" s="38" t="s">
        <v>36</v>
      </c>
      <c r="G718" s="38">
        <v>0.5</v>
      </c>
      <c r="H718" s="38">
        <v>0.5</v>
      </c>
      <c r="I718" s="38">
        <v>3193</v>
      </c>
      <c r="J718" s="38">
        <v>6590</v>
      </c>
      <c r="L718" s="38">
        <v>2133</v>
      </c>
      <c r="M718" s="38">
        <v>3.984</v>
      </c>
      <c r="N718" s="38">
        <v>8.1920000000000002</v>
      </c>
      <c r="O718" s="38">
        <v>4.2080000000000002</v>
      </c>
      <c r="Q718" s="38">
        <v>0.29499999999999998</v>
      </c>
      <c r="R718" s="38">
        <v>1</v>
      </c>
      <c r="S718" s="38">
        <v>0</v>
      </c>
      <c r="T718" s="38">
        <v>0</v>
      </c>
      <c r="V718" s="38">
        <v>0</v>
      </c>
      <c r="Y718" s="38" t="s">
        <v>402</v>
      </c>
      <c r="Z718" s="42">
        <v>0.67291666666666661</v>
      </c>
    </row>
    <row r="719" spans="1:26">
      <c r="A719" s="38">
        <v>47</v>
      </c>
      <c r="B719" s="38">
        <v>20</v>
      </c>
      <c r="C719" s="38" t="s">
        <v>403</v>
      </c>
      <c r="D719" s="38" t="s">
        <v>25</v>
      </c>
      <c r="E719" s="38" t="s">
        <v>36</v>
      </c>
      <c r="G719" s="38">
        <v>0.5</v>
      </c>
      <c r="H719" s="38">
        <v>0.5</v>
      </c>
      <c r="I719" s="38">
        <v>3092</v>
      </c>
      <c r="J719" s="38">
        <v>4413</v>
      </c>
      <c r="L719" s="38">
        <v>1840</v>
      </c>
      <c r="M719" s="38">
        <v>3.8519999999999999</v>
      </c>
      <c r="N719" s="38">
        <v>5.4489999999999998</v>
      </c>
      <c r="O719" s="38">
        <v>1.5960000000000001</v>
      </c>
      <c r="Q719" s="38">
        <v>0.25600000000000001</v>
      </c>
      <c r="R719" s="38">
        <v>1</v>
      </c>
      <c r="S719" s="38">
        <v>0</v>
      </c>
      <c r="T719" s="38">
        <v>0</v>
      </c>
      <c r="V719" s="38">
        <v>0</v>
      </c>
      <c r="Y719" s="38" t="s">
        <v>402</v>
      </c>
      <c r="Z719" s="42">
        <v>0.6834027777777778</v>
      </c>
    </row>
    <row r="720" spans="1:26">
      <c r="A720" s="38">
        <v>48</v>
      </c>
      <c r="B720" s="38">
        <v>20</v>
      </c>
      <c r="C720" s="38" t="s">
        <v>403</v>
      </c>
      <c r="D720" s="38" t="s">
        <v>25</v>
      </c>
      <c r="E720" s="38" t="s">
        <v>36</v>
      </c>
      <c r="G720" s="38">
        <v>0.5</v>
      </c>
      <c r="H720" s="38">
        <v>0.5</v>
      </c>
      <c r="I720" s="38">
        <v>3056</v>
      </c>
      <c r="J720" s="38">
        <v>4443</v>
      </c>
      <c r="L720" s="38">
        <v>1855</v>
      </c>
      <c r="M720" s="38">
        <v>3.8069999999999999</v>
      </c>
      <c r="N720" s="38">
        <v>5.4870000000000001</v>
      </c>
      <c r="O720" s="38">
        <v>1.681</v>
      </c>
      <c r="Q720" s="38">
        <v>0.25800000000000001</v>
      </c>
      <c r="R720" s="38">
        <v>1</v>
      </c>
      <c r="S720" s="38">
        <v>0</v>
      </c>
      <c r="T720" s="38">
        <v>0</v>
      </c>
      <c r="V720" s="38">
        <v>0</v>
      </c>
      <c r="Y720" s="38" t="s">
        <v>402</v>
      </c>
      <c r="Z720" s="42">
        <v>0.68944444444444442</v>
      </c>
    </row>
    <row r="721" spans="1:26">
      <c r="A721" s="38">
        <v>49</v>
      </c>
      <c r="B721" s="38">
        <v>21</v>
      </c>
      <c r="C721" s="38" t="s">
        <v>404</v>
      </c>
      <c r="D721" s="38" t="s">
        <v>25</v>
      </c>
      <c r="E721" s="38" t="s">
        <v>36</v>
      </c>
      <c r="G721" s="38">
        <v>0.5</v>
      </c>
      <c r="H721" s="38">
        <v>0.5</v>
      </c>
      <c r="I721" s="38">
        <v>5146</v>
      </c>
      <c r="J721" s="38">
        <v>7492</v>
      </c>
      <c r="L721" s="38">
        <v>1082</v>
      </c>
      <c r="M721" s="38">
        <v>6.5289999999999999</v>
      </c>
      <c r="N721" s="38">
        <v>9.3140000000000001</v>
      </c>
      <c r="O721" s="38">
        <v>2.7850000000000001</v>
      </c>
      <c r="Q721" s="38">
        <v>0.155</v>
      </c>
      <c r="R721" s="38">
        <v>1</v>
      </c>
      <c r="S721" s="38">
        <v>0</v>
      </c>
      <c r="T721" s="38">
        <v>0</v>
      </c>
      <c r="V721" s="38">
        <v>0</v>
      </c>
      <c r="Y721" s="38" t="s">
        <v>402</v>
      </c>
      <c r="Z721" s="42">
        <v>0.70012731481481483</v>
      </c>
    </row>
    <row r="722" spans="1:26">
      <c r="A722" s="38">
        <v>50</v>
      </c>
      <c r="B722" s="38">
        <v>21</v>
      </c>
      <c r="C722" s="38" t="s">
        <v>404</v>
      </c>
      <c r="D722" s="38" t="s">
        <v>25</v>
      </c>
      <c r="E722" s="38" t="s">
        <v>36</v>
      </c>
      <c r="G722" s="38">
        <v>0.5</v>
      </c>
      <c r="H722" s="38">
        <v>0.5</v>
      </c>
      <c r="I722" s="38">
        <v>5116</v>
      </c>
      <c r="J722" s="38">
        <v>7434</v>
      </c>
      <c r="L722" s="38">
        <v>1079</v>
      </c>
      <c r="M722" s="38">
        <v>6.49</v>
      </c>
      <c r="N722" s="38">
        <v>9.2420000000000009</v>
      </c>
      <c r="O722" s="38">
        <v>2.7519999999999998</v>
      </c>
      <c r="Q722" s="38">
        <v>0.155</v>
      </c>
      <c r="R722" s="38">
        <v>1</v>
      </c>
      <c r="S722" s="38">
        <v>0</v>
      </c>
      <c r="T722" s="38">
        <v>0</v>
      </c>
      <c r="V722" s="38">
        <v>0</v>
      </c>
      <c r="Y722" s="38" t="s">
        <v>402</v>
      </c>
      <c r="Z722" s="42">
        <v>0.70630787037037035</v>
      </c>
    </row>
    <row r="723" spans="1:26">
      <c r="A723" s="38">
        <v>51</v>
      </c>
      <c r="B723" s="38">
        <v>22</v>
      </c>
      <c r="C723" s="38" t="s">
        <v>405</v>
      </c>
      <c r="D723" s="38" t="s">
        <v>25</v>
      </c>
      <c r="E723" s="38" t="s">
        <v>36</v>
      </c>
      <c r="G723" s="38">
        <v>0.5</v>
      </c>
      <c r="H723" s="38">
        <v>0.5</v>
      </c>
      <c r="I723" s="38">
        <v>4396</v>
      </c>
      <c r="J723" s="38">
        <v>7208</v>
      </c>
      <c r="L723" s="38">
        <v>11323</v>
      </c>
      <c r="M723" s="38">
        <v>5.5510000000000002</v>
      </c>
      <c r="N723" s="38">
        <v>8.9619999999999997</v>
      </c>
      <c r="O723" s="38">
        <v>3.411</v>
      </c>
      <c r="Q723" s="38">
        <v>1.484</v>
      </c>
      <c r="R723" s="38">
        <v>1</v>
      </c>
      <c r="S723" s="38">
        <v>0</v>
      </c>
      <c r="T723" s="38">
        <v>0</v>
      </c>
      <c r="V723" s="38">
        <v>0</v>
      </c>
      <c r="Y723" s="38" t="s">
        <v>402</v>
      </c>
      <c r="Z723" s="42">
        <v>0.71704861111111118</v>
      </c>
    </row>
    <row r="724" spans="1:26">
      <c r="A724" s="38">
        <v>52</v>
      </c>
      <c r="B724" s="38">
        <v>22</v>
      </c>
      <c r="C724" s="38" t="s">
        <v>405</v>
      </c>
      <c r="D724" s="38" t="s">
        <v>25</v>
      </c>
      <c r="E724" s="38" t="s">
        <v>36</v>
      </c>
      <c r="G724" s="38">
        <v>0.5</v>
      </c>
      <c r="H724" s="38">
        <v>0.5</v>
      </c>
      <c r="I724" s="38">
        <v>4369</v>
      </c>
      <c r="J724" s="38">
        <v>7216</v>
      </c>
      <c r="L724" s="38">
        <v>11363</v>
      </c>
      <c r="M724" s="38">
        <v>5.516</v>
      </c>
      <c r="N724" s="38">
        <v>8.9710000000000001</v>
      </c>
      <c r="O724" s="38">
        <v>3.4550000000000001</v>
      </c>
      <c r="Q724" s="38">
        <v>1.4890000000000001</v>
      </c>
      <c r="R724" s="38">
        <v>1</v>
      </c>
      <c r="S724" s="38">
        <v>0</v>
      </c>
      <c r="T724" s="38">
        <v>0</v>
      </c>
      <c r="V724" s="38">
        <v>0</v>
      </c>
      <c r="Y724" s="38" t="s">
        <v>402</v>
      </c>
      <c r="Z724" s="42">
        <v>0.72320601851851851</v>
      </c>
    </row>
    <row r="725" spans="1:26">
      <c r="A725" s="38">
        <v>53</v>
      </c>
      <c r="B725" s="38">
        <v>23</v>
      </c>
      <c r="C725" s="38">
        <v>10</v>
      </c>
      <c r="D725" s="38" t="s">
        <v>25</v>
      </c>
      <c r="E725" s="38" t="s">
        <v>36</v>
      </c>
      <c r="G725" s="38">
        <v>0.5</v>
      </c>
      <c r="H725" s="38">
        <v>0.5</v>
      </c>
      <c r="I725" s="38">
        <v>4086</v>
      </c>
      <c r="J725" s="38">
        <v>6825</v>
      </c>
      <c r="L725" s="38">
        <v>2363</v>
      </c>
      <c r="M725" s="38">
        <v>5.1479999999999997</v>
      </c>
      <c r="N725" s="38">
        <v>8.4849999999999994</v>
      </c>
      <c r="O725" s="38">
        <v>3.3370000000000002</v>
      </c>
      <c r="Q725" s="38">
        <v>0.32500000000000001</v>
      </c>
      <c r="R725" s="38">
        <v>1</v>
      </c>
      <c r="S725" s="38">
        <v>0</v>
      </c>
      <c r="T725" s="38">
        <v>0</v>
      </c>
      <c r="V725" s="38">
        <v>0</v>
      </c>
      <c r="Y725" s="38" t="s">
        <v>402</v>
      </c>
      <c r="Z725" s="42">
        <v>0.73383101851851851</v>
      </c>
    </row>
    <row r="726" spans="1:26">
      <c r="A726" s="38">
        <v>54</v>
      </c>
      <c r="B726" s="38">
        <v>23</v>
      </c>
      <c r="C726" s="38">
        <v>10</v>
      </c>
      <c r="D726" s="38" t="s">
        <v>25</v>
      </c>
      <c r="E726" s="38" t="s">
        <v>36</v>
      </c>
      <c r="G726" s="38">
        <v>0.5</v>
      </c>
      <c r="H726" s="38">
        <v>0.5</v>
      </c>
      <c r="I726" s="38">
        <v>4152</v>
      </c>
      <c r="J726" s="38">
        <v>6855</v>
      </c>
      <c r="L726" s="38">
        <v>2383</v>
      </c>
      <c r="M726" s="38">
        <v>5.2329999999999997</v>
      </c>
      <c r="N726" s="38">
        <v>8.5220000000000002</v>
      </c>
      <c r="O726" s="38">
        <v>3.2890000000000001</v>
      </c>
      <c r="Q726" s="38">
        <v>0.32800000000000001</v>
      </c>
      <c r="R726" s="38">
        <v>1</v>
      </c>
      <c r="S726" s="38">
        <v>0</v>
      </c>
      <c r="T726" s="38">
        <v>0</v>
      </c>
      <c r="V726" s="38">
        <v>0</v>
      </c>
      <c r="Y726" s="38" t="s">
        <v>402</v>
      </c>
      <c r="Z726" s="42">
        <v>0.7400000000000001</v>
      </c>
    </row>
    <row r="727" spans="1:26">
      <c r="A727" s="38">
        <v>55</v>
      </c>
      <c r="B727" s="38">
        <v>24</v>
      </c>
      <c r="C727" s="38" t="s">
        <v>406</v>
      </c>
      <c r="D727" s="38" t="s">
        <v>25</v>
      </c>
      <c r="E727" s="38" t="s">
        <v>36</v>
      </c>
      <c r="G727" s="38">
        <v>0.5</v>
      </c>
      <c r="H727" s="38">
        <v>0.5</v>
      </c>
      <c r="I727" s="38">
        <v>4561</v>
      </c>
      <c r="J727" s="38">
        <v>6581</v>
      </c>
      <c r="L727" s="38">
        <v>1589</v>
      </c>
      <c r="M727" s="38">
        <v>5.7670000000000003</v>
      </c>
      <c r="N727" s="38">
        <v>8.1809999999999992</v>
      </c>
      <c r="O727" s="38">
        <v>2.4140000000000001</v>
      </c>
      <c r="Q727" s="38">
        <v>0.223</v>
      </c>
      <c r="R727" s="38">
        <v>1</v>
      </c>
      <c r="S727" s="38">
        <v>0</v>
      </c>
      <c r="T727" s="38">
        <v>0</v>
      </c>
      <c r="V727" s="38">
        <v>0</v>
      </c>
      <c r="Y727" s="38" t="s">
        <v>402</v>
      </c>
      <c r="Z727" s="42">
        <v>0.75059027777777787</v>
      </c>
    </row>
    <row r="728" spans="1:26">
      <c r="A728" s="38">
        <v>56</v>
      </c>
      <c r="B728" s="38">
        <v>24</v>
      </c>
      <c r="C728" s="38" t="s">
        <v>406</v>
      </c>
      <c r="D728" s="38" t="s">
        <v>25</v>
      </c>
      <c r="E728" s="38" t="s">
        <v>36</v>
      </c>
      <c r="G728" s="38">
        <v>0.5</v>
      </c>
      <c r="H728" s="38">
        <v>0.5</v>
      </c>
      <c r="I728" s="38">
        <v>4500</v>
      </c>
      <c r="J728" s="38">
        <v>6610</v>
      </c>
      <c r="L728" s="38">
        <v>1621</v>
      </c>
      <c r="M728" s="38">
        <v>5.6859999999999999</v>
      </c>
      <c r="N728" s="38">
        <v>8.2170000000000005</v>
      </c>
      <c r="O728" s="38">
        <v>2.5299999999999998</v>
      </c>
      <c r="Q728" s="38">
        <v>0.22700000000000001</v>
      </c>
      <c r="R728" s="38">
        <v>1</v>
      </c>
      <c r="S728" s="38">
        <v>0</v>
      </c>
      <c r="T728" s="38">
        <v>0</v>
      </c>
      <c r="V728" s="38">
        <v>0</v>
      </c>
      <c r="Y728" s="38" t="s">
        <v>402</v>
      </c>
      <c r="Z728" s="42">
        <v>0.75673611111111105</v>
      </c>
    </row>
    <row r="729" spans="1:26">
      <c r="A729" s="38">
        <v>57</v>
      </c>
      <c r="B729" s="38">
        <v>25</v>
      </c>
      <c r="C729" s="38" t="s">
        <v>407</v>
      </c>
      <c r="D729" s="38" t="s">
        <v>25</v>
      </c>
      <c r="E729" s="38" t="s">
        <v>36</v>
      </c>
      <c r="G729" s="38">
        <v>0.5</v>
      </c>
      <c r="H729" s="38">
        <v>0.5</v>
      </c>
      <c r="I729" s="38">
        <v>3160</v>
      </c>
      <c r="J729" s="38">
        <v>6631</v>
      </c>
      <c r="L729" s="38">
        <v>1725</v>
      </c>
      <c r="M729" s="38">
        <v>3.9420000000000002</v>
      </c>
      <c r="N729" s="38">
        <v>8.2430000000000003</v>
      </c>
      <c r="O729" s="38">
        <v>4.3010000000000002</v>
      </c>
      <c r="Q729" s="38">
        <v>0.24099999999999999</v>
      </c>
      <c r="R729" s="38">
        <v>1</v>
      </c>
      <c r="S729" s="38">
        <v>0</v>
      </c>
      <c r="T729" s="38">
        <v>0</v>
      </c>
      <c r="V729" s="38">
        <v>0</v>
      </c>
      <c r="Y729" s="38" t="s">
        <v>402</v>
      </c>
      <c r="Z729" s="42">
        <v>0.76741898148148147</v>
      </c>
    </row>
    <row r="730" spans="1:26">
      <c r="A730" s="38">
        <v>58</v>
      </c>
      <c r="B730" s="38">
        <v>25</v>
      </c>
      <c r="C730" s="38" t="s">
        <v>407</v>
      </c>
      <c r="D730" s="38" t="s">
        <v>25</v>
      </c>
      <c r="E730" s="38" t="s">
        <v>36</v>
      </c>
      <c r="G730" s="38">
        <v>0.5</v>
      </c>
      <c r="H730" s="38">
        <v>0.5</v>
      </c>
      <c r="I730" s="38">
        <v>3128</v>
      </c>
      <c r="J730" s="38">
        <v>6620</v>
      </c>
      <c r="L730" s="38">
        <v>1726</v>
      </c>
      <c r="M730" s="38">
        <v>3.899</v>
      </c>
      <c r="N730" s="38">
        <v>8.23</v>
      </c>
      <c r="O730" s="38">
        <v>4.33</v>
      </c>
      <c r="Q730" s="38">
        <v>0.24099999999999999</v>
      </c>
      <c r="R730" s="38">
        <v>1</v>
      </c>
      <c r="S730" s="38">
        <v>0</v>
      </c>
      <c r="T730" s="38">
        <v>0</v>
      </c>
      <c r="V730" s="38">
        <v>0</v>
      </c>
      <c r="Y730" s="38" t="s">
        <v>402</v>
      </c>
      <c r="Z730" s="42">
        <v>0.77350694444444434</v>
      </c>
    </row>
    <row r="731" spans="1:26">
      <c r="A731" s="38">
        <v>59</v>
      </c>
      <c r="B731" s="38">
        <v>26</v>
      </c>
      <c r="C731" s="38">
        <v>14</v>
      </c>
      <c r="D731" s="38" t="s">
        <v>25</v>
      </c>
      <c r="E731" s="38" t="s">
        <v>36</v>
      </c>
      <c r="G731" s="38">
        <v>0.5</v>
      </c>
      <c r="H731" s="38">
        <v>0.5</v>
      </c>
      <c r="I731" s="38">
        <v>4249</v>
      </c>
      <c r="J731" s="38">
        <v>6906</v>
      </c>
      <c r="L731" s="38">
        <v>2222</v>
      </c>
      <c r="M731" s="38">
        <v>5.359</v>
      </c>
      <c r="N731" s="38">
        <v>8.5850000000000009</v>
      </c>
      <c r="O731" s="38">
        <v>3.226</v>
      </c>
      <c r="Q731" s="38">
        <v>0.30599999999999999</v>
      </c>
      <c r="R731" s="38">
        <v>1</v>
      </c>
      <c r="S731" s="38">
        <v>0</v>
      </c>
      <c r="T731" s="38">
        <v>0</v>
      </c>
      <c r="V731" s="38">
        <v>0</v>
      </c>
      <c r="Y731" s="38" t="s">
        <v>402</v>
      </c>
      <c r="Z731" s="42">
        <v>0.78418981481481476</v>
      </c>
    </row>
    <row r="732" spans="1:26">
      <c r="A732" s="38">
        <v>60</v>
      </c>
      <c r="B732" s="38">
        <v>26</v>
      </c>
      <c r="C732" s="38">
        <v>14</v>
      </c>
      <c r="D732" s="38" t="s">
        <v>25</v>
      </c>
      <c r="E732" s="38" t="s">
        <v>36</v>
      </c>
      <c r="G732" s="38">
        <v>0.5</v>
      </c>
      <c r="H732" s="38">
        <v>0.5</v>
      </c>
      <c r="I732" s="38">
        <v>4333</v>
      </c>
      <c r="J732" s="38">
        <v>6910</v>
      </c>
      <c r="L732" s="38">
        <v>2237</v>
      </c>
      <c r="M732" s="38">
        <v>5.4690000000000003</v>
      </c>
      <c r="N732" s="38">
        <v>8.5909999999999993</v>
      </c>
      <c r="O732" s="38">
        <v>3.1219999999999999</v>
      </c>
      <c r="Q732" s="38">
        <v>0.308</v>
      </c>
      <c r="R732" s="38">
        <v>1</v>
      </c>
      <c r="S732" s="38">
        <v>0</v>
      </c>
      <c r="T732" s="38">
        <v>0</v>
      </c>
      <c r="V732" s="38">
        <v>0</v>
      </c>
      <c r="Y732" s="38" t="s">
        <v>402</v>
      </c>
      <c r="Z732" s="42">
        <v>0.79028935185185178</v>
      </c>
    </row>
    <row r="733" spans="1:26">
      <c r="A733" s="38">
        <v>61</v>
      </c>
      <c r="B733" s="38">
        <v>27</v>
      </c>
      <c r="C733" s="38" t="s">
        <v>408</v>
      </c>
      <c r="D733" s="38" t="s">
        <v>25</v>
      </c>
      <c r="E733" s="38" t="s">
        <v>36</v>
      </c>
      <c r="G733" s="38">
        <v>0.5</v>
      </c>
      <c r="H733" s="38">
        <v>0.5</v>
      </c>
      <c r="I733" s="38">
        <v>2488</v>
      </c>
      <c r="J733" s="38">
        <v>4318</v>
      </c>
      <c r="L733" s="38">
        <v>1208</v>
      </c>
      <c r="M733" s="38">
        <v>3.0670000000000002</v>
      </c>
      <c r="N733" s="38">
        <v>5.3280000000000003</v>
      </c>
      <c r="O733" s="38">
        <v>2.2610000000000001</v>
      </c>
      <c r="Q733" s="38">
        <v>0.17199999999999999</v>
      </c>
      <c r="R733" s="38">
        <v>1</v>
      </c>
      <c r="S733" s="38">
        <v>0</v>
      </c>
      <c r="T733" s="38">
        <v>0</v>
      </c>
      <c r="V733" s="38">
        <v>0</v>
      </c>
      <c r="Y733" s="38" t="s">
        <v>402</v>
      </c>
      <c r="Z733" s="42">
        <v>0.8006712962962963</v>
      </c>
    </row>
    <row r="734" spans="1:26">
      <c r="A734" s="38">
        <v>62</v>
      </c>
      <c r="B734" s="38">
        <v>27</v>
      </c>
      <c r="C734" s="38" t="s">
        <v>408</v>
      </c>
      <c r="D734" s="38" t="s">
        <v>25</v>
      </c>
      <c r="E734" s="38" t="s">
        <v>36</v>
      </c>
      <c r="G734" s="38">
        <v>0.5</v>
      </c>
      <c r="H734" s="38">
        <v>0.5</v>
      </c>
      <c r="I734" s="38">
        <v>2563</v>
      </c>
      <c r="J734" s="38">
        <v>4400</v>
      </c>
      <c r="L734" s="38">
        <v>1213</v>
      </c>
      <c r="M734" s="38">
        <v>3.165</v>
      </c>
      <c r="N734" s="38">
        <v>5.4320000000000004</v>
      </c>
      <c r="O734" s="38">
        <v>2.2679999999999998</v>
      </c>
      <c r="Q734" s="38">
        <v>0.17299999999999999</v>
      </c>
      <c r="R734" s="38">
        <v>1</v>
      </c>
      <c r="S734" s="38">
        <v>0</v>
      </c>
      <c r="T734" s="38">
        <v>0</v>
      </c>
      <c r="V734" s="38">
        <v>0</v>
      </c>
      <c r="Y734" s="38" t="s">
        <v>402</v>
      </c>
      <c r="Z734" s="42">
        <v>0.80668981481481483</v>
      </c>
    </row>
    <row r="735" spans="1:26">
      <c r="A735" s="38">
        <v>63</v>
      </c>
      <c r="B735" s="38">
        <v>28</v>
      </c>
      <c r="C735" s="38" t="s">
        <v>409</v>
      </c>
      <c r="D735" s="38" t="s">
        <v>25</v>
      </c>
      <c r="E735" s="38" t="s">
        <v>36</v>
      </c>
      <c r="G735" s="38">
        <v>0.5</v>
      </c>
      <c r="H735" s="38">
        <v>0.5</v>
      </c>
      <c r="I735" s="38">
        <v>2280</v>
      </c>
      <c r="J735" s="38">
        <v>8160</v>
      </c>
      <c r="L735" s="38">
        <v>4066</v>
      </c>
      <c r="M735" s="38">
        <v>2.7959999999999998</v>
      </c>
      <c r="N735" s="38">
        <v>10.138</v>
      </c>
      <c r="O735" s="38">
        <v>7.3419999999999996</v>
      </c>
      <c r="Q735" s="38">
        <v>0.54900000000000004</v>
      </c>
      <c r="R735" s="38">
        <v>1</v>
      </c>
      <c r="S735" s="38">
        <v>0</v>
      </c>
      <c r="T735" s="38">
        <v>0</v>
      </c>
      <c r="V735" s="38">
        <v>0</v>
      </c>
      <c r="Y735" s="38" t="s">
        <v>402</v>
      </c>
      <c r="Z735" s="42">
        <v>0.81725694444444441</v>
      </c>
    </row>
    <row r="736" spans="1:26">
      <c r="A736" s="38">
        <v>64</v>
      </c>
      <c r="B736" s="38">
        <v>28</v>
      </c>
      <c r="C736" s="38" t="s">
        <v>409</v>
      </c>
      <c r="D736" s="38" t="s">
        <v>25</v>
      </c>
      <c r="E736" s="38" t="s">
        <v>36</v>
      </c>
      <c r="G736" s="38">
        <v>0.5</v>
      </c>
      <c r="H736" s="38">
        <v>0.5</v>
      </c>
      <c r="I736" s="38">
        <v>2363</v>
      </c>
      <c r="J736" s="38">
        <v>8221</v>
      </c>
      <c r="L736" s="38">
        <v>4061</v>
      </c>
      <c r="M736" s="38">
        <v>2.9039999999999999</v>
      </c>
      <c r="N736" s="38">
        <v>10.214</v>
      </c>
      <c r="O736" s="38">
        <v>7.3090000000000002</v>
      </c>
      <c r="Q736" s="38">
        <v>0.54800000000000004</v>
      </c>
      <c r="R736" s="38">
        <v>1</v>
      </c>
      <c r="S736" s="38">
        <v>0</v>
      </c>
      <c r="T736" s="38">
        <v>0</v>
      </c>
      <c r="V736" s="38">
        <v>0</v>
      </c>
      <c r="Y736" s="38" t="s">
        <v>402</v>
      </c>
      <c r="Z736" s="42">
        <v>0.82349537037037035</v>
      </c>
    </row>
    <row r="737" spans="1:26">
      <c r="A737" s="38">
        <v>65</v>
      </c>
      <c r="B737" s="38">
        <v>29</v>
      </c>
      <c r="C737" s="38" t="s">
        <v>410</v>
      </c>
      <c r="D737" s="38" t="s">
        <v>25</v>
      </c>
      <c r="E737" s="38" t="s">
        <v>36</v>
      </c>
      <c r="G737" s="38">
        <v>0.5</v>
      </c>
      <c r="H737" s="38">
        <v>0.5</v>
      </c>
      <c r="I737" s="38">
        <v>3827</v>
      </c>
      <c r="J737" s="38">
        <v>6238</v>
      </c>
      <c r="L737" s="38">
        <v>1695</v>
      </c>
      <c r="M737" s="38">
        <v>4.8099999999999996</v>
      </c>
      <c r="N737" s="38">
        <v>7.7519999999999998</v>
      </c>
      <c r="O737" s="38">
        <v>2.9420000000000002</v>
      </c>
      <c r="Q737" s="38">
        <v>0.23699999999999999</v>
      </c>
      <c r="R737" s="38">
        <v>1</v>
      </c>
      <c r="S737" s="38">
        <v>0</v>
      </c>
      <c r="T737" s="38">
        <v>0</v>
      </c>
      <c r="V737" s="38">
        <v>0</v>
      </c>
      <c r="Y737" s="38" t="s">
        <v>402</v>
      </c>
      <c r="Z737" s="42">
        <v>0.83401620370370377</v>
      </c>
    </row>
    <row r="738" spans="1:26">
      <c r="A738" s="38">
        <v>66</v>
      </c>
      <c r="B738" s="38">
        <v>29</v>
      </c>
      <c r="C738" s="38" t="s">
        <v>410</v>
      </c>
      <c r="D738" s="38" t="s">
        <v>25</v>
      </c>
      <c r="E738" s="38" t="s">
        <v>36</v>
      </c>
      <c r="G738" s="38">
        <v>0.5</v>
      </c>
      <c r="H738" s="38">
        <v>0.5</v>
      </c>
      <c r="I738" s="38">
        <v>3876</v>
      </c>
      <c r="J738" s="38">
        <v>6270</v>
      </c>
      <c r="L738" s="38">
        <v>1715</v>
      </c>
      <c r="M738" s="38">
        <v>4.8730000000000002</v>
      </c>
      <c r="N738" s="38">
        <v>7.7919999999999998</v>
      </c>
      <c r="O738" s="38">
        <v>2.919</v>
      </c>
      <c r="Q738" s="38">
        <v>0.23899999999999999</v>
      </c>
      <c r="R738" s="38">
        <v>1</v>
      </c>
      <c r="S738" s="38">
        <v>0</v>
      </c>
      <c r="T738" s="38">
        <v>0</v>
      </c>
      <c r="V738" s="38">
        <v>0</v>
      </c>
      <c r="Y738" s="38" t="s">
        <v>402</v>
      </c>
      <c r="Z738" s="42">
        <v>0.84006944444444442</v>
      </c>
    </row>
    <row r="739" spans="1:26">
      <c r="A739" s="38">
        <v>67</v>
      </c>
      <c r="B739" s="38">
        <v>30</v>
      </c>
      <c r="C739" s="38" t="s">
        <v>411</v>
      </c>
      <c r="D739" s="38" t="s">
        <v>25</v>
      </c>
      <c r="E739" s="38" t="s">
        <v>36</v>
      </c>
      <c r="G739" s="38">
        <v>0.5</v>
      </c>
      <c r="H739" s="38">
        <v>0.5</v>
      </c>
      <c r="I739" s="38">
        <v>2162</v>
      </c>
      <c r="J739" s="38">
        <v>7976</v>
      </c>
      <c r="L739" s="38">
        <v>4469</v>
      </c>
      <c r="M739" s="38">
        <v>2.6429999999999998</v>
      </c>
      <c r="N739" s="38">
        <v>9.9109999999999996</v>
      </c>
      <c r="O739" s="38">
        <v>7.2679999999999998</v>
      </c>
      <c r="Q739" s="38">
        <v>0.60199999999999998</v>
      </c>
      <c r="R739" s="38">
        <v>1</v>
      </c>
      <c r="S739" s="38">
        <v>0</v>
      </c>
      <c r="T739" s="38">
        <v>0</v>
      </c>
      <c r="V739" s="38">
        <v>0</v>
      </c>
      <c r="Y739" s="38" t="s">
        <v>402</v>
      </c>
      <c r="Z739" s="42">
        <v>0.85082175925925929</v>
      </c>
    </row>
    <row r="740" spans="1:26">
      <c r="A740" s="38">
        <v>68</v>
      </c>
      <c r="B740" s="38">
        <v>30</v>
      </c>
      <c r="C740" s="38" t="s">
        <v>411</v>
      </c>
      <c r="D740" s="38" t="s">
        <v>25</v>
      </c>
      <c r="E740" s="38" t="s">
        <v>36</v>
      </c>
      <c r="G740" s="38">
        <v>0.5</v>
      </c>
      <c r="H740" s="38">
        <v>0.5</v>
      </c>
      <c r="I740" s="38">
        <v>2184</v>
      </c>
      <c r="J740" s="38">
        <v>7954</v>
      </c>
      <c r="L740" s="38">
        <v>4454</v>
      </c>
      <c r="M740" s="38">
        <v>2.6709999999999998</v>
      </c>
      <c r="N740" s="38">
        <v>9.8840000000000003</v>
      </c>
      <c r="O740" s="38">
        <v>7.2130000000000001</v>
      </c>
      <c r="Q740" s="38">
        <v>0.6</v>
      </c>
      <c r="R740" s="38">
        <v>1</v>
      </c>
      <c r="S740" s="38">
        <v>0</v>
      </c>
      <c r="T740" s="38">
        <v>0</v>
      </c>
      <c r="V740" s="38">
        <v>0</v>
      </c>
      <c r="Y740" s="38" t="s">
        <v>402</v>
      </c>
      <c r="Z740" s="42">
        <v>0.85699074074074078</v>
      </c>
    </row>
    <row r="741" spans="1:26">
      <c r="A741" s="38">
        <v>80</v>
      </c>
      <c r="B741" s="38">
        <v>5</v>
      </c>
      <c r="C741" s="38" t="s">
        <v>412</v>
      </c>
      <c r="D741" s="38" t="s">
        <v>25</v>
      </c>
      <c r="E741" s="38" t="s">
        <v>36</v>
      </c>
      <c r="G741" s="38">
        <v>0.5</v>
      </c>
      <c r="H741" s="38">
        <v>0.5</v>
      </c>
      <c r="I741" s="38">
        <v>4664</v>
      </c>
      <c r="J741" s="38">
        <v>6744</v>
      </c>
      <c r="L741" s="38">
        <v>1971</v>
      </c>
      <c r="M741" s="38">
        <v>5.9</v>
      </c>
      <c r="N741" s="38">
        <v>8.3829999999999991</v>
      </c>
      <c r="O741" s="38">
        <v>2.4830000000000001</v>
      </c>
      <c r="Q741" s="38">
        <v>0.27300000000000002</v>
      </c>
      <c r="R741" s="38">
        <v>1</v>
      </c>
      <c r="S741" s="38">
        <v>0</v>
      </c>
      <c r="T741" s="38">
        <v>0</v>
      </c>
      <c r="V741" s="38">
        <v>0</v>
      </c>
      <c r="Y741" s="38" t="s">
        <v>402</v>
      </c>
      <c r="Z741" s="42">
        <v>0.95517361111111121</v>
      </c>
    </row>
    <row r="742" spans="1:26">
      <c r="A742" s="38">
        <v>81</v>
      </c>
      <c r="B742" s="38">
        <v>5</v>
      </c>
      <c r="C742" s="38" t="s">
        <v>412</v>
      </c>
      <c r="D742" s="38" t="s">
        <v>25</v>
      </c>
      <c r="E742" s="38" t="s">
        <v>36</v>
      </c>
      <c r="G742" s="38">
        <v>0.5</v>
      </c>
      <c r="H742" s="38">
        <v>0.5</v>
      </c>
      <c r="I742" s="38">
        <v>4739</v>
      </c>
      <c r="J742" s="38">
        <v>6755</v>
      </c>
      <c r="L742" s="38">
        <v>2006</v>
      </c>
      <c r="M742" s="38">
        <v>5.9980000000000002</v>
      </c>
      <c r="N742" s="38">
        <v>8.3970000000000002</v>
      </c>
      <c r="O742" s="38">
        <v>2.4</v>
      </c>
      <c r="Q742" s="38">
        <v>0.27800000000000002</v>
      </c>
      <c r="R742" s="38">
        <v>1</v>
      </c>
      <c r="S742" s="38">
        <v>0</v>
      </c>
      <c r="T742" s="38">
        <v>0</v>
      </c>
      <c r="V742" s="38">
        <v>0</v>
      </c>
      <c r="Y742" s="38" t="s">
        <v>402</v>
      </c>
      <c r="Z742" s="42">
        <v>0.96130787037037047</v>
      </c>
    </row>
    <row r="743" spans="1:26">
      <c r="A743" s="38">
        <v>82</v>
      </c>
      <c r="B743" s="38">
        <v>6</v>
      </c>
      <c r="C743" s="38">
        <v>9</v>
      </c>
      <c r="D743" s="38" t="s">
        <v>25</v>
      </c>
      <c r="E743" s="38" t="s">
        <v>36</v>
      </c>
      <c r="G743" s="38">
        <v>0.5</v>
      </c>
      <c r="H743" s="38">
        <v>0.5</v>
      </c>
      <c r="I743" s="38">
        <v>3967</v>
      </c>
      <c r="J743" s="38">
        <v>6943</v>
      </c>
      <c r="L743" s="38">
        <v>3158</v>
      </c>
      <c r="M743" s="38">
        <v>4.9930000000000003</v>
      </c>
      <c r="N743" s="38">
        <v>8.6319999999999997</v>
      </c>
      <c r="O743" s="38">
        <v>3.6389999999999998</v>
      </c>
      <c r="Q743" s="38">
        <v>0.43</v>
      </c>
      <c r="R743" s="38">
        <v>1</v>
      </c>
      <c r="S743" s="38">
        <v>0</v>
      </c>
      <c r="T743" s="38">
        <v>0</v>
      </c>
      <c r="V743" s="38">
        <v>0</v>
      </c>
      <c r="Y743" s="38" t="s">
        <v>402</v>
      </c>
      <c r="Z743" s="42">
        <v>0.97202546296296299</v>
      </c>
    </row>
    <row r="744" spans="1:26">
      <c r="A744" s="38">
        <v>83</v>
      </c>
      <c r="B744" s="38">
        <v>6</v>
      </c>
      <c r="C744" s="38">
        <v>9</v>
      </c>
      <c r="D744" s="38" t="s">
        <v>25</v>
      </c>
      <c r="E744" s="38" t="s">
        <v>36</v>
      </c>
      <c r="G744" s="38">
        <v>0.5</v>
      </c>
      <c r="H744" s="38">
        <v>0.5</v>
      </c>
      <c r="I744" s="38">
        <v>3916</v>
      </c>
      <c r="J744" s="38">
        <v>6919</v>
      </c>
      <c r="L744" s="38">
        <v>3172</v>
      </c>
      <c r="M744" s="38">
        <v>4.9260000000000002</v>
      </c>
      <c r="N744" s="38">
        <v>8.6020000000000003</v>
      </c>
      <c r="O744" s="38">
        <v>3.6760000000000002</v>
      </c>
      <c r="Q744" s="38">
        <v>0.432</v>
      </c>
      <c r="R744" s="38">
        <v>1</v>
      </c>
      <c r="S744" s="38">
        <v>0</v>
      </c>
      <c r="T744" s="38">
        <v>0</v>
      </c>
      <c r="V744" s="38">
        <v>0</v>
      </c>
      <c r="Y744" s="38" t="s">
        <v>402</v>
      </c>
      <c r="Z744" s="42">
        <v>0.97806712962962961</v>
      </c>
    </row>
    <row r="745" spans="1:26">
      <c r="A745" s="38">
        <v>84</v>
      </c>
      <c r="B745" s="38">
        <v>7</v>
      </c>
      <c r="C745" s="38" t="s">
        <v>413</v>
      </c>
      <c r="D745" s="38" t="s">
        <v>25</v>
      </c>
      <c r="E745" s="38" t="s">
        <v>36</v>
      </c>
      <c r="G745" s="38">
        <v>0.5</v>
      </c>
      <c r="H745" s="38">
        <v>0.5</v>
      </c>
      <c r="I745" s="38">
        <v>4206</v>
      </c>
      <c r="J745" s="38">
        <v>6648</v>
      </c>
      <c r="L745" s="38">
        <v>1847</v>
      </c>
      <c r="M745" s="38">
        <v>5.3029999999999999</v>
      </c>
      <c r="N745" s="38">
        <v>8.2650000000000006</v>
      </c>
      <c r="O745" s="38">
        <v>2.9609999999999999</v>
      </c>
      <c r="Q745" s="38">
        <v>0.25700000000000001</v>
      </c>
      <c r="R745" s="38">
        <v>1</v>
      </c>
      <c r="S745" s="38">
        <v>0</v>
      </c>
      <c r="T745" s="38">
        <v>0</v>
      </c>
      <c r="V745" s="38">
        <v>0</v>
      </c>
      <c r="Y745" s="38" t="s">
        <v>402</v>
      </c>
      <c r="Z745" s="42">
        <v>0.98878472222222225</v>
      </c>
    </row>
    <row r="746" spans="1:26">
      <c r="A746" s="38">
        <v>85</v>
      </c>
      <c r="B746" s="38">
        <v>7</v>
      </c>
      <c r="C746" s="38" t="s">
        <v>413</v>
      </c>
      <c r="D746" s="38" t="s">
        <v>25</v>
      </c>
      <c r="E746" s="38" t="s">
        <v>36</v>
      </c>
      <c r="G746" s="38">
        <v>0.5</v>
      </c>
      <c r="H746" s="38">
        <v>0.5</v>
      </c>
      <c r="I746" s="38">
        <v>4171</v>
      </c>
      <c r="J746" s="38">
        <v>6694</v>
      </c>
      <c r="L746" s="38">
        <v>1866</v>
      </c>
      <c r="M746" s="38">
        <v>5.2569999999999997</v>
      </c>
      <c r="N746" s="38">
        <v>8.3219999999999992</v>
      </c>
      <c r="O746" s="38">
        <v>3.0640000000000001</v>
      </c>
      <c r="Q746" s="38">
        <v>0.25900000000000001</v>
      </c>
      <c r="R746" s="38">
        <v>1</v>
      </c>
      <c r="S746" s="38">
        <v>0</v>
      </c>
      <c r="T746" s="38">
        <v>0</v>
      </c>
      <c r="V746" s="38">
        <v>0</v>
      </c>
      <c r="Y746" s="38" t="s">
        <v>402</v>
      </c>
      <c r="Z746" s="42">
        <v>0.99497685185185192</v>
      </c>
    </row>
    <row r="747" spans="1:26">
      <c r="A747" s="38">
        <v>86</v>
      </c>
      <c r="B747" s="38">
        <v>8</v>
      </c>
      <c r="C747" s="38">
        <v>13</v>
      </c>
      <c r="D747" s="38" t="s">
        <v>25</v>
      </c>
      <c r="E747" s="38" t="s">
        <v>36</v>
      </c>
      <c r="G747" s="38">
        <v>0.5</v>
      </c>
      <c r="H747" s="38">
        <v>0.5</v>
      </c>
      <c r="I747" s="38">
        <v>3866</v>
      </c>
      <c r="J747" s="38">
        <v>6481</v>
      </c>
      <c r="L747" s="38">
        <v>1668</v>
      </c>
      <c r="M747" s="38">
        <v>4.8600000000000003</v>
      </c>
      <c r="N747" s="38">
        <v>8.0549999999999997</v>
      </c>
      <c r="O747" s="38">
        <v>3.1949999999999998</v>
      </c>
      <c r="Q747" s="38">
        <v>0.23300000000000001</v>
      </c>
      <c r="R747" s="38">
        <v>1</v>
      </c>
      <c r="S747" s="38">
        <v>0</v>
      </c>
      <c r="T747" s="38">
        <v>0</v>
      </c>
      <c r="V747" s="38">
        <v>0</v>
      </c>
      <c r="Y747" s="38" t="s">
        <v>414</v>
      </c>
      <c r="Z747" s="42">
        <v>5.7175925925925927E-3</v>
      </c>
    </row>
    <row r="748" spans="1:26">
      <c r="A748" s="38">
        <v>87</v>
      </c>
      <c r="B748" s="38">
        <v>8</v>
      </c>
      <c r="C748" s="38">
        <v>13</v>
      </c>
      <c r="D748" s="38" t="s">
        <v>25</v>
      </c>
      <c r="E748" s="38" t="s">
        <v>36</v>
      </c>
      <c r="G748" s="38">
        <v>0.5</v>
      </c>
      <c r="H748" s="38">
        <v>0.5</v>
      </c>
      <c r="I748" s="38">
        <v>3864</v>
      </c>
      <c r="J748" s="38">
        <v>6382</v>
      </c>
      <c r="L748" s="38">
        <v>1634</v>
      </c>
      <c r="M748" s="38">
        <v>4.8579999999999997</v>
      </c>
      <c r="N748" s="38">
        <v>7.9320000000000004</v>
      </c>
      <c r="O748" s="38">
        <v>3.0739999999999998</v>
      </c>
      <c r="Q748" s="38">
        <v>0.22900000000000001</v>
      </c>
      <c r="R748" s="38">
        <v>1</v>
      </c>
      <c r="S748" s="38">
        <v>0</v>
      </c>
      <c r="T748" s="38">
        <v>0</v>
      </c>
      <c r="V748" s="38">
        <v>0</v>
      </c>
      <c r="Y748" s="38" t="s">
        <v>414</v>
      </c>
      <c r="Z748" s="42">
        <v>1.1898148148148149E-2</v>
      </c>
    </row>
    <row r="749" spans="1:26">
      <c r="A749" s="38">
        <v>88</v>
      </c>
      <c r="B749" s="38">
        <v>9</v>
      </c>
      <c r="C749" s="38" t="s">
        <v>415</v>
      </c>
      <c r="D749" s="38" t="s">
        <v>25</v>
      </c>
      <c r="E749" s="38" t="s">
        <v>36</v>
      </c>
      <c r="G749" s="38">
        <v>0.5</v>
      </c>
      <c r="H749" s="38">
        <v>0.5</v>
      </c>
      <c r="I749" s="38">
        <v>4610</v>
      </c>
      <c r="J749" s="38">
        <v>9886</v>
      </c>
      <c r="L749" s="38">
        <v>1925</v>
      </c>
      <c r="M749" s="38">
        <v>5.83</v>
      </c>
      <c r="N749" s="38">
        <v>12.247999999999999</v>
      </c>
      <c r="O749" s="38">
        <v>6.4180000000000001</v>
      </c>
      <c r="Q749" s="38">
        <v>0.26700000000000002</v>
      </c>
      <c r="R749" s="38">
        <v>1</v>
      </c>
      <c r="S749" s="38">
        <v>0</v>
      </c>
      <c r="T749" s="38">
        <v>0</v>
      </c>
      <c r="V749" s="38">
        <v>0</v>
      </c>
      <c r="Y749" s="38" t="s">
        <v>414</v>
      </c>
      <c r="Z749" s="42">
        <v>2.2789351851851852E-2</v>
      </c>
    </row>
    <row r="750" spans="1:26">
      <c r="A750" s="38">
        <v>89</v>
      </c>
      <c r="B750" s="38">
        <v>9</v>
      </c>
      <c r="C750" s="38" t="s">
        <v>415</v>
      </c>
      <c r="D750" s="38" t="s">
        <v>25</v>
      </c>
      <c r="E750" s="38" t="s">
        <v>36</v>
      </c>
      <c r="G750" s="38">
        <v>0.5</v>
      </c>
      <c r="H750" s="38">
        <v>0.5</v>
      </c>
      <c r="I750" s="38">
        <v>4581</v>
      </c>
      <c r="J750" s="38">
        <v>9933</v>
      </c>
      <c r="L750" s="38">
        <v>1993</v>
      </c>
      <c r="M750" s="38">
        <v>5.7919999999999998</v>
      </c>
      <c r="N750" s="38">
        <v>12.305</v>
      </c>
      <c r="O750" s="38">
        <v>6.5119999999999996</v>
      </c>
      <c r="Q750" s="38">
        <v>0.27600000000000002</v>
      </c>
      <c r="R750" s="38">
        <v>1</v>
      </c>
      <c r="S750" s="38">
        <v>0</v>
      </c>
      <c r="T750" s="38">
        <v>0</v>
      </c>
      <c r="V750" s="38">
        <v>0</v>
      </c>
      <c r="Y750" s="38" t="s">
        <v>414</v>
      </c>
      <c r="Z750" s="42">
        <v>2.9039351851851854E-2</v>
      </c>
    </row>
    <row r="751" spans="1:26">
      <c r="A751" s="38">
        <v>90</v>
      </c>
      <c r="B751" s="38">
        <v>10</v>
      </c>
      <c r="C751" s="38" t="s">
        <v>416</v>
      </c>
      <c r="D751" s="38" t="s">
        <v>25</v>
      </c>
      <c r="E751" s="38" t="s">
        <v>36</v>
      </c>
      <c r="G751" s="38">
        <v>0.5</v>
      </c>
      <c r="H751" s="38">
        <v>0.5</v>
      </c>
      <c r="I751" s="38">
        <v>3057</v>
      </c>
      <c r="J751" s="38">
        <v>6928</v>
      </c>
      <c r="L751" s="38">
        <v>2533</v>
      </c>
      <c r="M751" s="38">
        <v>3.8079999999999998</v>
      </c>
      <c r="N751" s="38">
        <v>8.6140000000000008</v>
      </c>
      <c r="O751" s="38">
        <v>4.806</v>
      </c>
      <c r="Q751" s="38">
        <v>0.34699999999999998</v>
      </c>
      <c r="R751" s="38">
        <v>1</v>
      </c>
      <c r="S751" s="38">
        <v>0</v>
      </c>
      <c r="T751" s="38">
        <v>0</v>
      </c>
      <c r="V751" s="38">
        <v>0</v>
      </c>
      <c r="Y751" s="38" t="s">
        <v>414</v>
      </c>
      <c r="Z751" s="42">
        <v>3.9687500000000001E-2</v>
      </c>
    </row>
    <row r="752" spans="1:26">
      <c r="A752" s="38">
        <v>91</v>
      </c>
      <c r="B752" s="38">
        <v>10</v>
      </c>
      <c r="C752" s="38" t="s">
        <v>416</v>
      </c>
      <c r="D752" s="38" t="s">
        <v>25</v>
      </c>
      <c r="E752" s="38" t="s">
        <v>36</v>
      </c>
      <c r="G752" s="38">
        <v>0.5</v>
      </c>
      <c r="H752" s="38">
        <v>0.5</v>
      </c>
      <c r="I752" s="38">
        <v>2970</v>
      </c>
      <c r="J752" s="38">
        <v>6967</v>
      </c>
      <c r="L752" s="38">
        <v>2531</v>
      </c>
      <c r="M752" s="38">
        <v>3.694</v>
      </c>
      <c r="N752" s="38">
        <v>8.6620000000000008</v>
      </c>
      <c r="O752" s="38">
        <v>4.968</v>
      </c>
      <c r="Q752" s="38">
        <v>0.34699999999999998</v>
      </c>
      <c r="R752" s="38">
        <v>1</v>
      </c>
      <c r="S752" s="38">
        <v>0</v>
      </c>
      <c r="T752" s="38">
        <v>0</v>
      </c>
      <c r="V752" s="38">
        <v>0</v>
      </c>
      <c r="Y752" s="38" t="s">
        <v>414</v>
      </c>
      <c r="Z752" s="42">
        <v>4.5787037037037036E-2</v>
      </c>
    </row>
    <row r="753" spans="1:26">
      <c r="A753" s="38">
        <v>92</v>
      </c>
      <c r="B753" s="38">
        <v>11</v>
      </c>
      <c r="C753" s="38" t="s">
        <v>417</v>
      </c>
      <c r="D753" s="38" t="s">
        <v>25</v>
      </c>
      <c r="E753" s="38" t="s">
        <v>36</v>
      </c>
      <c r="G753" s="38">
        <v>0.5</v>
      </c>
      <c r="H753" s="38">
        <v>0.5</v>
      </c>
      <c r="I753" s="38">
        <v>3410</v>
      </c>
      <c r="J753" s="38">
        <v>5614</v>
      </c>
      <c r="L753" s="38">
        <v>1371</v>
      </c>
      <c r="M753" s="38">
        <v>4.2670000000000003</v>
      </c>
      <c r="N753" s="38">
        <v>6.968</v>
      </c>
      <c r="O753" s="38">
        <v>2.7010000000000001</v>
      </c>
      <c r="Q753" s="38">
        <v>0.19400000000000001</v>
      </c>
      <c r="R753" s="38">
        <v>1</v>
      </c>
      <c r="S753" s="38">
        <v>0</v>
      </c>
      <c r="T753" s="38">
        <v>0</v>
      </c>
      <c r="V753" s="38">
        <v>0</v>
      </c>
      <c r="Y753" s="38" t="s">
        <v>414</v>
      </c>
      <c r="Z753" s="42">
        <v>5.6307870370370362E-2</v>
      </c>
    </row>
    <row r="754" spans="1:26">
      <c r="A754" s="38">
        <v>93</v>
      </c>
      <c r="B754" s="38">
        <v>11</v>
      </c>
      <c r="C754" s="38" t="s">
        <v>417</v>
      </c>
      <c r="D754" s="38" t="s">
        <v>25</v>
      </c>
      <c r="E754" s="38" t="s">
        <v>36</v>
      </c>
      <c r="G754" s="38">
        <v>0.5</v>
      </c>
      <c r="H754" s="38">
        <v>0.5</v>
      </c>
      <c r="I754" s="38">
        <v>3403</v>
      </c>
      <c r="J754" s="38">
        <v>5794</v>
      </c>
      <c r="L754" s="38">
        <v>1424</v>
      </c>
      <c r="M754" s="38">
        <v>4.258</v>
      </c>
      <c r="N754" s="38">
        <v>7.1950000000000003</v>
      </c>
      <c r="O754" s="38">
        <v>2.9380000000000002</v>
      </c>
      <c r="Q754" s="38">
        <v>0.20100000000000001</v>
      </c>
      <c r="R754" s="38">
        <v>1</v>
      </c>
      <c r="S754" s="38">
        <v>0</v>
      </c>
      <c r="T754" s="38">
        <v>0</v>
      </c>
      <c r="V754" s="38">
        <v>0</v>
      </c>
      <c r="Y754" s="38" t="s">
        <v>414</v>
      </c>
      <c r="Z754" s="42">
        <v>6.2314814814814816E-2</v>
      </c>
    </row>
    <row r="755" spans="1:26">
      <c r="A755" s="38">
        <v>94</v>
      </c>
      <c r="B755" s="38">
        <v>12</v>
      </c>
      <c r="C755" s="38" t="s">
        <v>418</v>
      </c>
      <c r="D755" s="38" t="s">
        <v>25</v>
      </c>
      <c r="E755" s="38" t="s">
        <v>36</v>
      </c>
      <c r="G755" s="38">
        <v>0.5</v>
      </c>
      <c r="H755" s="38">
        <v>0.5</v>
      </c>
      <c r="I755" s="38">
        <v>5891</v>
      </c>
      <c r="J755" s="38">
        <v>9151</v>
      </c>
      <c r="L755" s="38">
        <v>2525</v>
      </c>
      <c r="M755" s="38">
        <v>7.5</v>
      </c>
      <c r="N755" s="38">
        <v>11.353999999999999</v>
      </c>
      <c r="O755" s="38">
        <v>3.8540000000000001</v>
      </c>
      <c r="Q755" s="38">
        <v>0.34599999999999997</v>
      </c>
      <c r="R755" s="38">
        <v>1</v>
      </c>
      <c r="S755" s="38">
        <v>0</v>
      </c>
      <c r="T755" s="38">
        <v>0</v>
      </c>
      <c r="V755" s="38">
        <v>0</v>
      </c>
      <c r="Y755" s="38" t="s">
        <v>414</v>
      </c>
      <c r="Z755" s="42">
        <v>7.3055555555555554E-2</v>
      </c>
    </row>
    <row r="756" spans="1:26">
      <c r="A756" s="38">
        <v>95</v>
      </c>
      <c r="B756" s="38">
        <v>12</v>
      </c>
      <c r="C756" s="38" t="s">
        <v>418</v>
      </c>
      <c r="D756" s="38" t="s">
        <v>25</v>
      </c>
      <c r="E756" s="38" t="s">
        <v>36</v>
      </c>
      <c r="G756" s="38">
        <v>0.5</v>
      </c>
      <c r="H756" s="38">
        <v>0.5</v>
      </c>
      <c r="I756" s="38">
        <v>5857</v>
      </c>
      <c r="J756" s="38">
        <v>9068</v>
      </c>
      <c r="L756" s="38">
        <v>2493</v>
      </c>
      <c r="M756" s="38">
        <v>7.4550000000000001</v>
      </c>
      <c r="N756" s="38">
        <v>11.253</v>
      </c>
      <c r="O756" s="38">
        <v>3.7970000000000002</v>
      </c>
      <c r="Q756" s="38">
        <v>0.34200000000000003</v>
      </c>
      <c r="R756" s="38">
        <v>1</v>
      </c>
      <c r="S756" s="38">
        <v>0</v>
      </c>
      <c r="T756" s="38">
        <v>0</v>
      </c>
      <c r="V756" s="38">
        <v>0</v>
      </c>
      <c r="Y756" s="38" t="s">
        <v>414</v>
      </c>
      <c r="Z756" s="42">
        <v>7.9224537037037038E-2</v>
      </c>
    </row>
    <row r="757" spans="1:26">
      <c r="A757" s="38">
        <v>96</v>
      </c>
      <c r="B757" s="38">
        <v>13</v>
      </c>
      <c r="C757" s="38" t="s">
        <v>419</v>
      </c>
      <c r="D757" s="38" t="s">
        <v>25</v>
      </c>
      <c r="E757" s="38" t="s">
        <v>36</v>
      </c>
      <c r="G757" s="38">
        <v>0.5</v>
      </c>
      <c r="H757" s="38">
        <v>0.5</v>
      </c>
      <c r="I757" s="38">
        <v>2345</v>
      </c>
      <c r="J757" s="38">
        <v>8265</v>
      </c>
      <c r="L757" s="38">
        <v>3818</v>
      </c>
      <c r="M757" s="38">
        <v>2.8809999999999998</v>
      </c>
      <c r="N757" s="38">
        <v>10.268000000000001</v>
      </c>
      <c r="O757" s="38">
        <v>7.3860000000000001</v>
      </c>
      <c r="Q757" s="38">
        <v>0.51600000000000001</v>
      </c>
      <c r="R757" s="38">
        <v>1</v>
      </c>
      <c r="S757" s="38">
        <v>0</v>
      </c>
      <c r="T757" s="38">
        <v>0</v>
      </c>
      <c r="V757" s="38">
        <v>0</v>
      </c>
      <c r="Y757" s="38" t="s">
        <v>414</v>
      </c>
      <c r="Z757" s="42">
        <v>8.9942129629629622E-2</v>
      </c>
    </row>
    <row r="758" spans="1:26">
      <c r="A758" s="38">
        <v>97</v>
      </c>
      <c r="B758" s="38">
        <v>13</v>
      </c>
      <c r="C758" s="38" t="s">
        <v>419</v>
      </c>
      <c r="D758" s="38" t="s">
        <v>25</v>
      </c>
      <c r="E758" s="38" t="s">
        <v>36</v>
      </c>
      <c r="G758" s="38">
        <v>0.5</v>
      </c>
      <c r="H758" s="38">
        <v>0.5</v>
      </c>
      <c r="I758" s="38">
        <v>2410</v>
      </c>
      <c r="J758" s="38">
        <v>8267</v>
      </c>
      <c r="L758" s="38">
        <v>3826</v>
      </c>
      <c r="M758" s="38">
        <v>2.9660000000000002</v>
      </c>
      <c r="N758" s="38">
        <v>10.27</v>
      </c>
      <c r="O758" s="38">
        <v>7.3040000000000003</v>
      </c>
      <c r="Q758" s="38">
        <v>0.51700000000000002</v>
      </c>
      <c r="R758" s="38">
        <v>1</v>
      </c>
      <c r="S758" s="38">
        <v>0</v>
      </c>
      <c r="T758" s="38">
        <v>0</v>
      </c>
      <c r="V758" s="38">
        <v>0</v>
      </c>
      <c r="Y758" s="38" t="s">
        <v>414</v>
      </c>
      <c r="Z758" s="42">
        <v>9.6087962962962958E-2</v>
      </c>
    </row>
    <row r="759" spans="1:26">
      <c r="A759" s="38">
        <v>98</v>
      </c>
      <c r="B759" s="38">
        <v>14</v>
      </c>
      <c r="C759" s="38" t="s">
        <v>420</v>
      </c>
      <c r="D759" s="38" t="s">
        <v>25</v>
      </c>
      <c r="E759" s="38" t="s">
        <v>36</v>
      </c>
      <c r="G759" s="38">
        <v>0.5</v>
      </c>
      <c r="H759" s="38">
        <v>0.5</v>
      </c>
      <c r="I759" s="38">
        <v>2629</v>
      </c>
      <c r="J759" s="38">
        <v>4700</v>
      </c>
      <c r="L759" s="38">
        <v>1072</v>
      </c>
      <c r="M759" s="38">
        <v>3.25</v>
      </c>
      <c r="N759" s="38">
        <v>5.8140000000000001</v>
      </c>
      <c r="O759" s="38">
        <v>2.5630000000000002</v>
      </c>
      <c r="Q759" s="38">
        <v>0.154</v>
      </c>
      <c r="R759" s="38">
        <v>1</v>
      </c>
      <c r="S759" s="38">
        <v>0</v>
      </c>
      <c r="T759" s="38">
        <v>0</v>
      </c>
      <c r="V759" s="38">
        <v>0</v>
      </c>
      <c r="Y759" s="38" t="s">
        <v>414</v>
      </c>
      <c r="Z759" s="42">
        <v>0.10666666666666667</v>
      </c>
    </row>
    <row r="760" spans="1:26">
      <c r="A760" s="38">
        <v>99</v>
      </c>
      <c r="B760" s="38">
        <v>14</v>
      </c>
      <c r="C760" s="38" t="s">
        <v>420</v>
      </c>
      <c r="D760" s="38" t="s">
        <v>25</v>
      </c>
      <c r="E760" s="38" t="s">
        <v>36</v>
      </c>
      <c r="G760" s="38">
        <v>0.5</v>
      </c>
      <c r="H760" s="38">
        <v>0.5</v>
      </c>
      <c r="I760" s="38">
        <v>2642</v>
      </c>
      <c r="J760" s="38">
        <v>4651</v>
      </c>
      <c r="L760" s="38">
        <v>1044</v>
      </c>
      <c r="M760" s="38">
        <v>3.2669999999999999</v>
      </c>
      <c r="N760" s="38">
        <v>5.7510000000000003</v>
      </c>
      <c r="O760" s="38">
        <v>2.484</v>
      </c>
      <c r="Q760" s="38">
        <v>0.15</v>
      </c>
      <c r="R760" s="38">
        <v>1</v>
      </c>
      <c r="S760" s="38">
        <v>0</v>
      </c>
      <c r="T760" s="38">
        <v>0</v>
      </c>
      <c r="V760" s="38">
        <v>0</v>
      </c>
      <c r="Y760" s="38" t="s">
        <v>414</v>
      </c>
      <c r="Z760" s="42">
        <v>0.11280092592592593</v>
      </c>
    </row>
    <row r="761" spans="1:26">
      <c r="A761" s="38">
        <v>100</v>
      </c>
      <c r="B761" s="38">
        <v>15</v>
      </c>
      <c r="C761" s="38" t="s">
        <v>421</v>
      </c>
      <c r="D761" s="38" t="s">
        <v>25</v>
      </c>
      <c r="E761" s="38" t="s">
        <v>36</v>
      </c>
      <c r="G761" s="38">
        <v>0.5</v>
      </c>
      <c r="H761" s="38">
        <v>0.5</v>
      </c>
      <c r="I761" s="38">
        <v>4060</v>
      </c>
      <c r="J761" s="38">
        <v>6898</v>
      </c>
      <c r="L761" s="38">
        <v>7905</v>
      </c>
      <c r="M761" s="38">
        <v>5.1130000000000004</v>
      </c>
      <c r="N761" s="38">
        <v>8.5749999999999993</v>
      </c>
      <c r="O761" s="38">
        <v>3.4620000000000002</v>
      </c>
      <c r="Q761" s="38">
        <v>1.048</v>
      </c>
      <c r="R761" s="38">
        <v>1</v>
      </c>
      <c r="S761" s="38">
        <v>0</v>
      </c>
      <c r="T761" s="38">
        <v>0</v>
      </c>
      <c r="V761" s="38">
        <v>0</v>
      </c>
      <c r="Y761" s="38" t="s">
        <v>414</v>
      </c>
      <c r="Z761" s="42">
        <v>0.12340277777777779</v>
      </c>
    </row>
    <row r="762" spans="1:26">
      <c r="A762" s="38">
        <v>101</v>
      </c>
      <c r="B762" s="38">
        <v>15</v>
      </c>
      <c r="C762" s="38" t="s">
        <v>421</v>
      </c>
      <c r="D762" s="38" t="s">
        <v>25</v>
      </c>
      <c r="E762" s="38" t="s">
        <v>36</v>
      </c>
      <c r="G762" s="38">
        <v>0.5</v>
      </c>
      <c r="H762" s="38">
        <v>0.5</v>
      </c>
      <c r="I762" s="38">
        <v>3998</v>
      </c>
      <c r="J762" s="38">
        <v>6900</v>
      </c>
      <c r="L762" s="38">
        <v>7921</v>
      </c>
      <c r="M762" s="38">
        <v>5.032</v>
      </c>
      <c r="N762" s="38">
        <v>8.5779999999999994</v>
      </c>
      <c r="O762" s="38">
        <v>3.5449999999999999</v>
      </c>
      <c r="Q762" s="38">
        <v>1.05</v>
      </c>
      <c r="R762" s="38">
        <v>1</v>
      </c>
      <c r="S762" s="38">
        <v>0</v>
      </c>
      <c r="T762" s="38">
        <v>0</v>
      </c>
      <c r="V762" s="38">
        <v>0</v>
      </c>
      <c r="Y762" s="38" t="s">
        <v>414</v>
      </c>
      <c r="Z762" s="42">
        <v>0.12956018518518517</v>
      </c>
    </row>
    <row r="763" spans="1:26">
      <c r="A763" s="38">
        <v>102</v>
      </c>
      <c r="B763" s="38">
        <v>16</v>
      </c>
      <c r="C763" s="38" t="s">
        <v>422</v>
      </c>
      <c r="D763" s="38" t="s">
        <v>25</v>
      </c>
      <c r="E763" s="38" t="s">
        <v>36</v>
      </c>
      <c r="G763" s="38">
        <v>0.5</v>
      </c>
      <c r="H763" s="38">
        <v>0.5</v>
      </c>
      <c r="I763" s="38">
        <v>4768</v>
      </c>
      <c r="J763" s="38">
        <v>6759</v>
      </c>
      <c r="L763" s="38">
        <v>2073</v>
      </c>
      <c r="M763" s="38">
        <v>6.0359999999999996</v>
      </c>
      <c r="N763" s="38">
        <v>8.4030000000000005</v>
      </c>
      <c r="O763" s="38">
        <v>2.367</v>
      </c>
      <c r="Q763" s="38">
        <v>0.28699999999999998</v>
      </c>
      <c r="R763" s="38">
        <v>1</v>
      </c>
      <c r="S763" s="38">
        <v>0</v>
      </c>
      <c r="T763" s="38">
        <v>0</v>
      </c>
      <c r="V763" s="38">
        <v>0</v>
      </c>
      <c r="Y763" s="38" t="s">
        <v>414</v>
      </c>
      <c r="Z763" s="42">
        <v>0.14019675925925926</v>
      </c>
    </row>
    <row r="764" spans="1:26">
      <c r="A764" s="38">
        <v>103</v>
      </c>
      <c r="B764" s="38">
        <v>16</v>
      </c>
      <c r="C764" s="38" t="s">
        <v>422</v>
      </c>
      <c r="D764" s="38" t="s">
        <v>25</v>
      </c>
      <c r="E764" s="38" t="s">
        <v>36</v>
      </c>
      <c r="G764" s="38">
        <v>0.5</v>
      </c>
      <c r="H764" s="38">
        <v>0.5</v>
      </c>
      <c r="I764" s="38">
        <v>4778</v>
      </c>
      <c r="J764" s="38">
        <v>6801</v>
      </c>
      <c r="L764" s="38">
        <v>2068</v>
      </c>
      <c r="M764" s="38">
        <v>6.0490000000000004</v>
      </c>
      <c r="N764" s="38">
        <v>8.4550000000000001</v>
      </c>
      <c r="O764" s="38">
        <v>2.4060000000000001</v>
      </c>
      <c r="Q764" s="38">
        <v>0.28599999999999998</v>
      </c>
      <c r="R764" s="38">
        <v>1</v>
      </c>
      <c r="S764" s="38">
        <v>0</v>
      </c>
      <c r="T764" s="38">
        <v>0</v>
      </c>
      <c r="V764" s="38">
        <v>0</v>
      </c>
      <c r="Y764" s="38" t="s">
        <v>414</v>
      </c>
      <c r="Z764" s="42">
        <v>0.14633101851851851</v>
      </c>
    </row>
    <row r="765" spans="1:26">
      <c r="A765" s="38">
        <v>13</v>
      </c>
      <c r="B765" s="38">
        <v>5</v>
      </c>
      <c r="C765" s="38" t="s">
        <v>423</v>
      </c>
      <c r="D765" s="38" t="s">
        <v>25</v>
      </c>
      <c r="E765" s="38" t="s">
        <v>36</v>
      </c>
      <c r="G765" s="38">
        <v>0.5</v>
      </c>
      <c r="H765" s="38">
        <v>0.5</v>
      </c>
      <c r="I765" s="38">
        <v>2054</v>
      </c>
      <c r="J765" s="38">
        <v>3111</v>
      </c>
      <c r="L765" s="38">
        <v>491</v>
      </c>
      <c r="M765" s="38">
        <v>2.5030000000000001</v>
      </c>
      <c r="N765" s="38">
        <v>3.7839999999999998</v>
      </c>
      <c r="O765" s="38">
        <v>1.2809999999999999</v>
      </c>
      <c r="Q765" s="38">
        <v>7.6999999999999999E-2</v>
      </c>
      <c r="R765" s="38">
        <v>1</v>
      </c>
      <c r="S765" s="38">
        <v>0</v>
      </c>
      <c r="T765" s="38">
        <v>0</v>
      </c>
      <c r="V765" s="38">
        <v>0</v>
      </c>
      <c r="Y765" s="38" t="s">
        <v>48</v>
      </c>
      <c r="Z765" s="42">
        <v>0.6739814814814814</v>
      </c>
    </row>
    <row r="766" spans="1:26">
      <c r="A766" s="38">
        <v>14</v>
      </c>
      <c r="B766" s="38">
        <v>5</v>
      </c>
      <c r="C766" s="38" t="s">
        <v>423</v>
      </c>
      <c r="D766" s="38" t="s">
        <v>25</v>
      </c>
      <c r="E766" s="38" t="s">
        <v>36</v>
      </c>
      <c r="G766" s="38">
        <v>0.5</v>
      </c>
      <c r="H766" s="38">
        <v>0.5</v>
      </c>
      <c r="I766" s="38">
        <v>2033</v>
      </c>
      <c r="J766" s="38">
        <v>3127</v>
      </c>
      <c r="L766" s="38">
        <v>491</v>
      </c>
      <c r="M766" s="38">
        <v>2.4750000000000001</v>
      </c>
      <c r="N766" s="38">
        <v>3.8050000000000002</v>
      </c>
      <c r="O766" s="38">
        <v>1.331</v>
      </c>
      <c r="Q766" s="38">
        <v>7.6999999999999999E-2</v>
      </c>
      <c r="R766" s="38">
        <v>1</v>
      </c>
      <c r="S766" s="38">
        <v>0</v>
      </c>
      <c r="T766" s="38">
        <v>0</v>
      </c>
      <c r="V766" s="38">
        <v>0</v>
      </c>
      <c r="Y766" s="38" t="s">
        <v>48</v>
      </c>
      <c r="Z766" s="42">
        <v>0.67995370370370367</v>
      </c>
    </row>
    <row r="767" spans="1:26">
      <c r="A767" s="38">
        <v>15</v>
      </c>
      <c r="B767" s="38">
        <v>6</v>
      </c>
      <c r="C767" s="38" t="s">
        <v>424</v>
      </c>
      <c r="D767" s="38" t="s">
        <v>25</v>
      </c>
      <c r="E767" s="38" t="s">
        <v>36</v>
      </c>
      <c r="G767" s="38">
        <v>0.5</v>
      </c>
      <c r="H767" s="38">
        <v>0.5</v>
      </c>
      <c r="I767" s="38">
        <v>2231</v>
      </c>
      <c r="J767" s="38">
        <v>2986</v>
      </c>
      <c r="L767" s="38">
        <v>286</v>
      </c>
      <c r="M767" s="38">
        <v>2.7320000000000002</v>
      </c>
      <c r="N767" s="38">
        <v>3.6240000000000001</v>
      </c>
      <c r="O767" s="38">
        <v>0.89200000000000002</v>
      </c>
      <c r="Q767" s="38">
        <v>4.9000000000000002E-2</v>
      </c>
      <c r="R767" s="38">
        <v>1</v>
      </c>
      <c r="S767" s="38">
        <v>0</v>
      </c>
      <c r="T767" s="38">
        <v>0</v>
      </c>
      <c r="V767" s="38">
        <v>0</v>
      </c>
      <c r="Y767" s="38" t="s">
        <v>48</v>
      </c>
      <c r="Z767" s="42">
        <v>0.69043981481481476</v>
      </c>
    </row>
    <row r="768" spans="1:26">
      <c r="A768" s="38">
        <v>16</v>
      </c>
      <c r="B768" s="38">
        <v>6</v>
      </c>
      <c r="C768" s="38" t="s">
        <v>424</v>
      </c>
      <c r="D768" s="38" t="s">
        <v>25</v>
      </c>
      <c r="E768" s="38" t="s">
        <v>36</v>
      </c>
      <c r="G768" s="38">
        <v>0.5</v>
      </c>
      <c r="H768" s="38">
        <v>0.5</v>
      </c>
      <c r="I768" s="38">
        <v>2205</v>
      </c>
      <c r="J768" s="38">
        <v>2982</v>
      </c>
      <c r="L768" s="38">
        <v>264</v>
      </c>
      <c r="M768" s="38">
        <v>2.6989999999999998</v>
      </c>
      <c r="N768" s="38">
        <v>3.6179999999999999</v>
      </c>
      <c r="O768" s="38">
        <v>0.91900000000000004</v>
      </c>
      <c r="Q768" s="38">
        <v>4.5999999999999999E-2</v>
      </c>
      <c r="R768" s="38">
        <v>1</v>
      </c>
      <c r="S768" s="38">
        <v>0</v>
      </c>
      <c r="T768" s="38">
        <v>0</v>
      </c>
      <c r="V768" s="38">
        <v>0</v>
      </c>
      <c r="Y768" s="38" t="s">
        <v>48</v>
      </c>
      <c r="Z768" s="42">
        <v>0.69634259259259268</v>
      </c>
    </row>
    <row r="769" spans="1:26">
      <c r="A769" s="38">
        <v>17</v>
      </c>
      <c r="B769" s="38">
        <v>7</v>
      </c>
      <c r="C769" s="38" t="s">
        <v>425</v>
      </c>
      <c r="D769" s="38" t="s">
        <v>25</v>
      </c>
      <c r="E769" s="38" t="s">
        <v>36</v>
      </c>
      <c r="G769" s="38">
        <v>0.5</v>
      </c>
      <c r="H769" s="38">
        <v>0.5</v>
      </c>
      <c r="I769" s="38">
        <v>2084</v>
      </c>
      <c r="J769" s="38">
        <v>5828</v>
      </c>
      <c r="L769" s="38">
        <v>1433</v>
      </c>
      <c r="M769" s="38">
        <v>2.5409999999999999</v>
      </c>
      <c r="N769" s="38">
        <v>7.2370000000000001</v>
      </c>
      <c r="O769" s="38">
        <v>4.6959999999999997</v>
      </c>
      <c r="Q769" s="38">
        <v>0.20200000000000001</v>
      </c>
      <c r="R769" s="38">
        <v>1</v>
      </c>
      <c r="S769" s="38">
        <v>0</v>
      </c>
      <c r="T769" s="38">
        <v>0</v>
      </c>
      <c r="V769" s="38">
        <v>0</v>
      </c>
      <c r="Y769" s="38" t="s">
        <v>48</v>
      </c>
      <c r="Z769" s="42">
        <v>0.70730324074074069</v>
      </c>
    </row>
    <row r="770" spans="1:26">
      <c r="A770" s="38">
        <v>18</v>
      </c>
      <c r="B770" s="38">
        <v>7</v>
      </c>
      <c r="C770" s="38" t="s">
        <v>425</v>
      </c>
      <c r="D770" s="38" t="s">
        <v>25</v>
      </c>
      <c r="E770" s="38" t="s">
        <v>36</v>
      </c>
      <c r="G770" s="38">
        <v>0.5</v>
      </c>
      <c r="H770" s="38">
        <v>0.5</v>
      </c>
      <c r="I770" s="38">
        <v>2121</v>
      </c>
      <c r="J770" s="38">
        <v>5854</v>
      </c>
      <c r="L770" s="38">
        <v>1400</v>
      </c>
      <c r="M770" s="38">
        <v>2.589</v>
      </c>
      <c r="N770" s="38">
        <v>7.27</v>
      </c>
      <c r="O770" s="38">
        <v>4.681</v>
      </c>
      <c r="Q770" s="38">
        <v>0.19800000000000001</v>
      </c>
      <c r="R770" s="38">
        <v>1</v>
      </c>
      <c r="S770" s="38">
        <v>0</v>
      </c>
      <c r="T770" s="38">
        <v>0</v>
      </c>
      <c r="V770" s="38">
        <v>0</v>
      </c>
      <c r="Y770" s="38" t="s">
        <v>48</v>
      </c>
      <c r="Z770" s="42">
        <v>0.71384259259259253</v>
      </c>
    </row>
    <row r="771" spans="1:26">
      <c r="A771" s="38">
        <v>19</v>
      </c>
      <c r="B771" s="38">
        <v>8</v>
      </c>
      <c r="C771" s="38" t="s">
        <v>426</v>
      </c>
      <c r="D771" s="38" t="s">
        <v>25</v>
      </c>
      <c r="E771" s="38" t="s">
        <v>36</v>
      </c>
      <c r="G771" s="38">
        <v>0.5</v>
      </c>
      <c r="H771" s="38">
        <v>0.5</v>
      </c>
      <c r="I771" s="38">
        <v>3391</v>
      </c>
      <c r="J771" s="38">
        <v>5260</v>
      </c>
      <c r="L771" s="38">
        <v>1245</v>
      </c>
      <c r="M771" s="38">
        <v>4.2430000000000003</v>
      </c>
      <c r="N771" s="38">
        <v>6.5220000000000002</v>
      </c>
      <c r="O771" s="38">
        <v>2.2789999999999999</v>
      </c>
      <c r="Q771" s="38">
        <v>0.17699999999999999</v>
      </c>
      <c r="R771" s="38">
        <v>1</v>
      </c>
      <c r="S771" s="38">
        <v>0</v>
      </c>
      <c r="T771" s="38">
        <v>0</v>
      </c>
      <c r="V771" s="38">
        <v>0</v>
      </c>
      <c r="Y771" s="38" t="s">
        <v>48</v>
      </c>
      <c r="Z771" s="42">
        <v>0.72486111111111118</v>
      </c>
    </row>
    <row r="772" spans="1:26">
      <c r="A772" s="38">
        <v>20</v>
      </c>
      <c r="B772" s="38">
        <v>8</v>
      </c>
      <c r="C772" s="38" t="s">
        <v>426</v>
      </c>
      <c r="D772" s="38" t="s">
        <v>25</v>
      </c>
      <c r="E772" s="38" t="s">
        <v>36</v>
      </c>
      <c r="G772" s="38">
        <v>0.5</v>
      </c>
      <c r="H772" s="38">
        <v>0.5</v>
      </c>
      <c r="I772" s="38">
        <v>3377</v>
      </c>
      <c r="J772" s="38">
        <v>5220</v>
      </c>
      <c r="L772" s="38">
        <v>1219</v>
      </c>
      <c r="M772" s="38">
        <v>4.2240000000000002</v>
      </c>
      <c r="N772" s="38">
        <v>6.4720000000000004</v>
      </c>
      <c r="O772" s="38">
        <v>2.2480000000000002</v>
      </c>
      <c r="Q772" s="38">
        <v>0.17399999999999999</v>
      </c>
      <c r="R772" s="38">
        <v>1</v>
      </c>
      <c r="S772" s="38">
        <v>0</v>
      </c>
      <c r="T772" s="38">
        <v>0</v>
      </c>
      <c r="V772" s="38">
        <v>0</v>
      </c>
      <c r="Y772" s="38" t="s">
        <v>48</v>
      </c>
      <c r="Z772" s="42">
        <v>0.7311805555555555</v>
      </c>
    </row>
    <row r="773" spans="1:26">
      <c r="A773" s="38">
        <v>23</v>
      </c>
      <c r="B773" s="38">
        <v>10</v>
      </c>
      <c r="C773" s="38" t="s">
        <v>427</v>
      </c>
      <c r="D773" s="38" t="s">
        <v>25</v>
      </c>
      <c r="E773" s="38" t="s">
        <v>36</v>
      </c>
      <c r="G773" s="38">
        <v>0.5</v>
      </c>
      <c r="H773" s="38">
        <v>0.5</v>
      </c>
      <c r="I773" s="38">
        <v>2670</v>
      </c>
      <c r="J773" s="38">
        <v>5049</v>
      </c>
      <c r="L773" s="38">
        <v>1164</v>
      </c>
      <c r="M773" s="38">
        <v>3.3039999999999998</v>
      </c>
      <c r="N773" s="38">
        <v>6.2549999999999999</v>
      </c>
      <c r="O773" s="38">
        <v>2.9510000000000001</v>
      </c>
      <c r="Q773" s="38">
        <v>0.16600000000000001</v>
      </c>
      <c r="R773" s="38">
        <v>1</v>
      </c>
      <c r="S773" s="38">
        <v>0</v>
      </c>
      <c r="T773" s="38">
        <v>0</v>
      </c>
      <c r="V773" s="38">
        <v>0</v>
      </c>
      <c r="Y773" s="38" t="s">
        <v>48</v>
      </c>
      <c r="Z773" s="42">
        <v>0.75885416666666661</v>
      </c>
    </row>
    <row r="774" spans="1:26">
      <c r="A774" s="38">
        <v>24</v>
      </c>
      <c r="B774" s="38">
        <v>10</v>
      </c>
      <c r="C774" s="38" t="s">
        <v>427</v>
      </c>
      <c r="D774" s="38" t="s">
        <v>25</v>
      </c>
      <c r="E774" s="38" t="s">
        <v>36</v>
      </c>
      <c r="G774" s="38">
        <v>0.5</v>
      </c>
      <c r="H774" s="38">
        <v>0.5</v>
      </c>
      <c r="I774" s="38">
        <v>2605</v>
      </c>
      <c r="J774" s="38">
        <v>5071</v>
      </c>
      <c r="L774" s="38">
        <v>1170</v>
      </c>
      <c r="M774" s="38">
        <v>3.2189999999999999</v>
      </c>
      <c r="N774" s="38">
        <v>6.2830000000000004</v>
      </c>
      <c r="O774" s="38">
        <v>3.0640000000000001</v>
      </c>
      <c r="Q774" s="38">
        <v>0.16700000000000001</v>
      </c>
      <c r="R774" s="38">
        <v>1</v>
      </c>
      <c r="S774" s="38">
        <v>0</v>
      </c>
      <c r="T774" s="38">
        <v>0</v>
      </c>
      <c r="V774" s="38">
        <v>0</v>
      </c>
      <c r="Y774" s="38" t="s">
        <v>48</v>
      </c>
      <c r="Z774" s="42">
        <v>0.76518518518518519</v>
      </c>
    </row>
    <row r="775" spans="1:26">
      <c r="A775" s="38">
        <v>25</v>
      </c>
      <c r="B775" s="38">
        <v>11</v>
      </c>
      <c r="C775" s="38" t="s">
        <v>428</v>
      </c>
      <c r="D775" s="38" t="s">
        <v>25</v>
      </c>
      <c r="E775" s="38" t="s">
        <v>36</v>
      </c>
      <c r="G775" s="38">
        <v>0.5</v>
      </c>
      <c r="H775" s="38">
        <v>0.5</v>
      </c>
      <c r="I775" s="38">
        <v>2851</v>
      </c>
      <c r="J775" s="38">
        <v>6738</v>
      </c>
      <c r="L775" s="38">
        <v>1650</v>
      </c>
      <c r="M775" s="38">
        <v>3.5390000000000001</v>
      </c>
      <c r="N775" s="38">
        <v>8.3770000000000007</v>
      </c>
      <c r="O775" s="38">
        <v>4.8380000000000001</v>
      </c>
      <c r="Q775" s="38">
        <v>0.23100000000000001</v>
      </c>
      <c r="R775" s="38">
        <v>1</v>
      </c>
      <c r="S775" s="38">
        <v>0</v>
      </c>
      <c r="T775" s="38">
        <v>0</v>
      </c>
      <c r="V775" s="38">
        <v>0</v>
      </c>
      <c r="Y775" s="38" t="s">
        <v>48</v>
      </c>
      <c r="Z775" s="42">
        <v>0.77671296296296299</v>
      </c>
    </row>
    <row r="776" spans="1:26">
      <c r="A776" s="38">
        <v>26</v>
      </c>
      <c r="B776" s="38">
        <v>11</v>
      </c>
      <c r="C776" s="38" t="s">
        <v>428</v>
      </c>
      <c r="D776" s="38" t="s">
        <v>25</v>
      </c>
      <c r="E776" s="38" t="s">
        <v>36</v>
      </c>
      <c r="G776" s="38">
        <v>0.5</v>
      </c>
      <c r="H776" s="38">
        <v>0.5</v>
      </c>
      <c r="I776" s="38">
        <v>2839</v>
      </c>
      <c r="J776" s="38">
        <v>6647</v>
      </c>
      <c r="L776" s="38">
        <v>1636</v>
      </c>
      <c r="M776" s="38">
        <v>3.524</v>
      </c>
      <c r="N776" s="38">
        <v>8.2639999999999993</v>
      </c>
      <c r="O776" s="38">
        <v>4.74</v>
      </c>
      <c r="Q776" s="38">
        <v>0.22900000000000001</v>
      </c>
      <c r="R776" s="38">
        <v>1</v>
      </c>
      <c r="S776" s="38">
        <v>0</v>
      </c>
      <c r="T776" s="38">
        <v>0</v>
      </c>
      <c r="V776" s="38">
        <v>0</v>
      </c>
      <c r="Y776" s="38" t="s">
        <v>48</v>
      </c>
      <c r="Z776" s="42">
        <v>0.78319444444444442</v>
      </c>
    </row>
    <row r="777" spans="1:26">
      <c r="A777" s="38">
        <v>27</v>
      </c>
      <c r="B777" s="38">
        <v>12</v>
      </c>
      <c r="C777" s="38" t="s">
        <v>429</v>
      </c>
      <c r="D777" s="38" t="s">
        <v>25</v>
      </c>
      <c r="E777" s="38" t="s">
        <v>36</v>
      </c>
      <c r="G777" s="38">
        <v>0.5</v>
      </c>
      <c r="H777" s="38">
        <v>0.5</v>
      </c>
      <c r="I777" s="38">
        <v>2058</v>
      </c>
      <c r="J777" s="38">
        <v>3130</v>
      </c>
      <c r="L777" s="38">
        <v>494</v>
      </c>
      <c r="M777" s="38">
        <v>2.508</v>
      </c>
      <c r="N777" s="38">
        <v>3.8090000000000002</v>
      </c>
      <c r="O777" s="38">
        <v>1.3009999999999999</v>
      </c>
      <c r="Q777" s="38">
        <v>7.6999999999999999E-2</v>
      </c>
      <c r="R777" s="38">
        <v>1</v>
      </c>
      <c r="S777" s="38">
        <v>0</v>
      </c>
      <c r="T777" s="38">
        <v>0</v>
      </c>
      <c r="V777" s="38">
        <v>0</v>
      </c>
      <c r="Y777" s="38" t="s">
        <v>48</v>
      </c>
      <c r="Z777" s="42">
        <v>0.79400462962962959</v>
      </c>
    </row>
    <row r="778" spans="1:26">
      <c r="A778" s="38">
        <v>28</v>
      </c>
      <c r="B778" s="38">
        <v>12</v>
      </c>
      <c r="C778" s="38" t="s">
        <v>429</v>
      </c>
      <c r="D778" s="38" t="s">
        <v>25</v>
      </c>
      <c r="E778" s="38" t="s">
        <v>36</v>
      </c>
      <c r="G778" s="38">
        <v>0.5</v>
      </c>
      <c r="H778" s="38">
        <v>0.5</v>
      </c>
      <c r="I778" s="38">
        <v>2006</v>
      </c>
      <c r="J778" s="38">
        <v>3171</v>
      </c>
      <c r="L778" s="38">
        <v>435</v>
      </c>
      <c r="M778" s="38">
        <v>2.44</v>
      </c>
      <c r="N778" s="38">
        <v>3.8610000000000002</v>
      </c>
      <c r="O778" s="38">
        <v>1.4219999999999999</v>
      </c>
      <c r="Q778" s="38">
        <v>6.9000000000000006E-2</v>
      </c>
      <c r="R778" s="38">
        <v>1</v>
      </c>
      <c r="S778" s="38">
        <v>0</v>
      </c>
      <c r="T778" s="38">
        <v>0</v>
      </c>
      <c r="V778" s="38">
        <v>0</v>
      </c>
      <c r="Y778" s="38" t="s">
        <v>48</v>
      </c>
      <c r="Z778" s="42">
        <v>0.80017361111111107</v>
      </c>
    </row>
    <row r="779" spans="1:26">
      <c r="A779" s="38">
        <v>29</v>
      </c>
      <c r="B779" s="38">
        <v>13</v>
      </c>
      <c r="C779" s="38" t="s">
        <v>430</v>
      </c>
      <c r="D779" s="38" t="s">
        <v>25</v>
      </c>
      <c r="E779" s="38" t="s">
        <v>36</v>
      </c>
      <c r="G779" s="38">
        <v>0.5</v>
      </c>
      <c r="H779" s="38">
        <v>0.5</v>
      </c>
      <c r="I779" s="38">
        <v>3375</v>
      </c>
      <c r="J779" s="38">
        <v>5137</v>
      </c>
      <c r="L779" s="38">
        <v>1144</v>
      </c>
      <c r="M779" s="38">
        <v>4.2210000000000001</v>
      </c>
      <c r="N779" s="38">
        <v>6.367</v>
      </c>
      <c r="O779" s="38">
        <v>2.1459999999999999</v>
      </c>
      <c r="Q779" s="38">
        <v>0.16300000000000001</v>
      </c>
      <c r="R779" s="38">
        <v>1</v>
      </c>
      <c r="S779" s="38">
        <v>0</v>
      </c>
      <c r="T779" s="38">
        <v>0</v>
      </c>
      <c r="V779" s="38">
        <v>0</v>
      </c>
      <c r="Y779" s="38" t="s">
        <v>48</v>
      </c>
      <c r="Z779" s="42">
        <v>0.81127314814814822</v>
      </c>
    </row>
    <row r="780" spans="1:26">
      <c r="A780" s="38">
        <v>30</v>
      </c>
      <c r="B780" s="38">
        <v>13</v>
      </c>
      <c r="C780" s="38" t="s">
        <v>430</v>
      </c>
      <c r="D780" s="38" t="s">
        <v>25</v>
      </c>
      <c r="E780" s="38" t="s">
        <v>36</v>
      </c>
      <c r="G780" s="38">
        <v>0.5</v>
      </c>
      <c r="H780" s="38">
        <v>0.5</v>
      </c>
      <c r="I780" s="38">
        <v>3474</v>
      </c>
      <c r="J780" s="38">
        <v>5101</v>
      </c>
      <c r="L780" s="38">
        <v>1093</v>
      </c>
      <c r="M780" s="38">
        <v>4.3499999999999996</v>
      </c>
      <c r="N780" s="38">
        <v>6.3209999999999997</v>
      </c>
      <c r="O780" s="38">
        <v>1.9710000000000001</v>
      </c>
      <c r="Q780" s="38">
        <v>0.157</v>
      </c>
      <c r="R780" s="38">
        <v>1</v>
      </c>
      <c r="S780" s="38">
        <v>0</v>
      </c>
      <c r="T780" s="38">
        <v>0</v>
      </c>
      <c r="V780" s="38">
        <v>0</v>
      </c>
      <c r="Y780" s="38" t="s">
        <v>48</v>
      </c>
      <c r="Z780" s="42">
        <v>0.81763888888888892</v>
      </c>
    </row>
    <row r="781" spans="1:26">
      <c r="A781" s="38">
        <v>31</v>
      </c>
      <c r="B781" s="38">
        <v>14</v>
      </c>
      <c r="C781" s="38" t="s">
        <v>431</v>
      </c>
      <c r="D781" s="38" t="s">
        <v>25</v>
      </c>
      <c r="E781" s="38" t="s">
        <v>36</v>
      </c>
      <c r="G781" s="38">
        <v>0.5</v>
      </c>
      <c r="H781" s="38">
        <v>0.5</v>
      </c>
      <c r="I781" s="38">
        <v>2884</v>
      </c>
      <c r="J781" s="38">
        <v>4862</v>
      </c>
      <c r="L781" s="38">
        <v>1040</v>
      </c>
      <c r="M781" s="38">
        <v>3.5819999999999999</v>
      </c>
      <c r="N781" s="38">
        <v>6.0190000000000001</v>
      </c>
      <c r="O781" s="38">
        <v>2.4369999999999998</v>
      </c>
      <c r="Q781" s="38">
        <v>0.15</v>
      </c>
      <c r="R781" s="38">
        <v>1</v>
      </c>
      <c r="S781" s="38">
        <v>0</v>
      </c>
      <c r="T781" s="38">
        <v>0</v>
      </c>
      <c r="V781" s="38">
        <v>0</v>
      </c>
      <c r="Y781" s="38" t="s">
        <v>48</v>
      </c>
      <c r="Z781" s="42">
        <v>0.828587962962963</v>
      </c>
    </row>
    <row r="782" spans="1:26">
      <c r="A782" s="38">
        <v>32</v>
      </c>
      <c r="B782" s="38">
        <v>14</v>
      </c>
      <c r="C782" s="38" t="s">
        <v>431</v>
      </c>
      <c r="D782" s="38" t="s">
        <v>25</v>
      </c>
      <c r="E782" s="38" t="s">
        <v>36</v>
      </c>
      <c r="G782" s="38">
        <v>0.5</v>
      </c>
      <c r="H782" s="38">
        <v>0.5</v>
      </c>
      <c r="I782" s="38">
        <v>2973</v>
      </c>
      <c r="J782" s="38">
        <v>4934</v>
      </c>
      <c r="L782" s="38">
        <v>1065</v>
      </c>
      <c r="M782" s="38">
        <v>3.6970000000000001</v>
      </c>
      <c r="N782" s="38">
        <v>6.11</v>
      </c>
      <c r="O782" s="38">
        <v>2.4129999999999998</v>
      </c>
      <c r="Q782" s="38">
        <v>0.153</v>
      </c>
      <c r="R782" s="38">
        <v>1</v>
      </c>
      <c r="S782" s="38">
        <v>0</v>
      </c>
      <c r="T782" s="38">
        <v>0</v>
      </c>
      <c r="V782" s="38">
        <v>0</v>
      </c>
      <c r="Y782" s="38" t="s">
        <v>48</v>
      </c>
      <c r="Z782" s="42">
        <v>0.83491898148148147</v>
      </c>
    </row>
    <row r="783" spans="1:26">
      <c r="A783" s="38">
        <v>33</v>
      </c>
      <c r="B783" s="38">
        <v>15</v>
      </c>
      <c r="C783" s="38" t="s">
        <v>432</v>
      </c>
      <c r="D783" s="38" t="s">
        <v>25</v>
      </c>
      <c r="E783" s="38" t="s">
        <v>36</v>
      </c>
      <c r="G783" s="38">
        <v>0.5</v>
      </c>
      <c r="H783" s="38">
        <v>0.5</v>
      </c>
      <c r="I783" s="38">
        <v>3399</v>
      </c>
      <c r="J783" s="38">
        <v>5036</v>
      </c>
      <c r="L783" s="38">
        <v>1103</v>
      </c>
      <c r="M783" s="38">
        <v>4.2519999999999998</v>
      </c>
      <c r="N783" s="38">
        <v>6.2389999999999999</v>
      </c>
      <c r="O783" s="38">
        <v>1.9870000000000001</v>
      </c>
      <c r="Q783" s="38">
        <v>0.158</v>
      </c>
      <c r="R783" s="38">
        <v>1</v>
      </c>
      <c r="S783" s="38">
        <v>0</v>
      </c>
      <c r="T783" s="38">
        <v>0</v>
      </c>
      <c r="V783" s="38">
        <v>0</v>
      </c>
      <c r="Y783" s="38" t="s">
        <v>48</v>
      </c>
      <c r="Z783" s="42">
        <v>0.84583333333333333</v>
      </c>
    </row>
    <row r="784" spans="1:26">
      <c r="A784" s="38">
        <v>34</v>
      </c>
      <c r="B784" s="38">
        <v>15</v>
      </c>
      <c r="C784" s="38" t="s">
        <v>432</v>
      </c>
      <c r="D784" s="38" t="s">
        <v>25</v>
      </c>
      <c r="E784" s="38" t="s">
        <v>36</v>
      </c>
      <c r="G784" s="38">
        <v>0.5</v>
      </c>
      <c r="H784" s="38">
        <v>0.5</v>
      </c>
      <c r="I784" s="38">
        <v>3521</v>
      </c>
      <c r="J784" s="38">
        <v>5174</v>
      </c>
      <c r="L784" s="38">
        <v>1148</v>
      </c>
      <c r="M784" s="38">
        <v>4.4109999999999996</v>
      </c>
      <c r="N784" s="38">
        <v>6.4139999999999997</v>
      </c>
      <c r="O784" s="38">
        <v>2.0030000000000001</v>
      </c>
      <c r="Q784" s="38">
        <v>0.16400000000000001</v>
      </c>
      <c r="R784" s="38">
        <v>1</v>
      </c>
      <c r="S784" s="38">
        <v>0</v>
      </c>
      <c r="T784" s="38">
        <v>0</v>
      </c>
      <c r="V784" s="38">
        <v>0</v>
      </c>
      <c r="Y784" s="38" t="s">
        <v>48</v>
      </c>
      <c r="Z784" s="42">
        <v>0.85222222222222221</v>
      </c>
    </row>
    <row r="785" spans="1:26">
      <c r="A785" s="38">
        <v>35</v>
      </c>
      <c r="B785" s="38">
        <v>16</v>
      </c>
      <c r="C785" s="38" t="s">
        <v>433</v>
      </c>
      <c r="D785" s="38" t="s">
        <v>25</v>
      </c>
      <c r="E785" s="38" t="s">
        <v>36</v>
      </c>
      <c r="G785" s="38">
        <v>0.5</v>
      </c>
      <c r="H785" s="38">
        <v>0.5</v>
      </c>
      <c r="I785" s="38">
        <v>2466</v>
      </c>
      <c r="J785" s="38">
        <v>5196</v>
      </c>
      <c r="L785" s="38">
        <v>1167</v>
      </c>
      <c r="M785" s="38">
        <v>3.0379999999999998</v>
      </c>
      <c r="N785" s="38">
        <v>6.4409999999999998</v>
      </c>
      <c r="O785" s="38">
        <v>3.403</v>
      </c>
      <c r="Q785" s="38">
        <v>0.16700000000000001</v>
      </c>
      <c r="R785" s="38">
        <v>1</v>
      </c>
      <c r="S785" s="38">
        <v>0</v>
      </c>
      <c r="T785" s="38">
        <v>0</v>
      </c>
      <c r="V785" s="38">
        <v>0</v>
      </c>
      <c r="Y785" s="38" t="s">
        <v>48</v>
      </c>
      <c r="Z785" s="42">
        <v>0.86335648148148147</v>
      </c>
    </row>
    <row r="786" spans="1:26">
      <c r="A786" s="38">
        <v>36</v>
      </c>
      <c r="B786" s="38">
        <v>16</v>
      </c>
      <c r="C786" s="38" t="s">
        <v>433</v>
      </c>
      <c r="D786" s="38" t="s">
        <v>25</v>
      </c>
      <c r="E786" s="38" t="s">
        <v>36</v>
      </c>
      <c r="G786" s="38">
        <v>0.5</v>
      </c>
      <c r="H786" s="38">
        <v>0.5</v>
      </c>
      <c r="I786" s="38">
        <v>2539</v>
      </c>
      <c r="J786" s="38">
        <v>5271</v>
      </c>
      <c r="L786" s="38">
        <v>1209</v>
      </c>
      <c r="M786" s="38">
        <v>3.1339999999999999</v>
      </c>
      <c r="N786" s="38">
        <v>6.5359999999999996</v>
      </c>
      <c r="O786" s="38">
        <v>3.403</v>
      </c>
      <c r="Q786" s="38">
        <v>0.17199999999999999</v>
      </c>
      <c r="R786" s="38">
        <v>1</v>
      </c>
      <c r="S786" s="38">
        <v>0</v>
      </c>
      <c r="T786" s="38">
        <v>0</v>
      </c>
      <c r="V786" s="38">
        <v>0</v>
      </c>
      <c r="Y786" s="38" t="s">
        <v>48</v>
      </c>
      <c r="Z786" s="42">
        <v>0.86986111111111108</v>
      </c>
    </row>
    <row r="787" spans="1:26">
      <c r="A787" s="38">
        <v>50</v>
      </c>
      <c r="B787" s="38">
        <v>19</v>
      </c>
      <c r="C787" s="38" t="s">
        <v>434</v>
      </c>
      <c r="D787" s="38" t="s">
        <v>25</v>
      </c>
      <c r="E787" s="38" t="s">
        <v>36</v>
      </c>
      <c r="G787" s="38">
        <v>0.5</v>
      </c>
      <c r="H787" s="38">
        <v>0.5</v>
      </c>
      <c r="I787" s="38">
        <v>2496</v>
      </c>
      <c r="J787" s="38">
        <v>5574</v>
      </c>
      <c r="L787" s="38">
        <v>1478</v>
      </c>
      <c r="M787" s="38">
        <v>3.0779999999999998</v>
      </c>
      <c r="N787" s="38">
        <v>6.9180000000000001</v>
      </c>
      <c r="O787" s="38">
        <v>3.84</v>
      </c>
      <c r="Q787" s="38">
        <v>0.20799999999999999</v>
      </c>
      <c r="R787" s="38">
        <v>1</v>
      </c>
      <c r="S787" s="38">
        <v>0</v>
      </c>
      <c r="T787" s="38">
        <v>0</v>
      </c>
      <c r="V787" s="38">
        <v>0</v>
      </c>
      <c r="Y787" s="38" t="s">
        <v>48</v>
      </c>
      <c r="Z787" s="42">
        <v>0.99019675925925921</v>
      </c>
    </row>
    <row r="788" spans="1:26">
      <c r="A788" s="38">
        <v>51</v>
      </c>
      <c r="B788" s="38">
        <v>19</v>
      </c>
      <c r="C788" s="38" t="s">
        <v>434</v>
      </c>
      <c r="D788" s="38" t="s">
        <v>25</v>
      </c>
      <c r="E788" s="38" t="s">
        <v>36</v>
      </c>
      <c r="G788" s="38">
        <v>0.5</v>
      </c>
      <c r="H788" s="38">
        <v>0.5</v>
      </c>
      <c r="I788" s="38">
        <v>2497</v>
      </c>
      <c r="J788" s="38">
        <v>5539</v>
      </c>
      <c r="L788" s="38">
        <v>1474</v>
      </c>
      <c r="M788" s="38">
        <v>3.0790000000000002</v>
      </c>
      <c r="N788" s="38">
        <v>6.875</v>
      </c>
      <c r="O788" s="38">
        <v>3.7959999999999998</v>
      </c>
      <c r="Q788" s="38">
        <v>0.20699999999999999</v>
      </c>
      <c r="R788" s="38">
        <v>1</v>
      </c>
      <c r="S788" s="38">
        <v>0</v>
      </c>
      <c r="T788" s="38">
        <v>0</v>
      </c>
      <c r="V788" s="38">
        <v>0</v>
      </c>
      <c r="Y788" s="38" t="s">
        <v>48</v>
      </c>
      <c r="Z788" s="42">
        <v>0.99665509259259266</v>
      </c>
    </row>
    <row r="789" spans="1:26">
      <c r="A789" s="38">
        <v>10</v>
      </c>
      <c r="B789" s="38">
        <v>5</v>
      </c>
      <c r="C789" s="38" t="s">
        <v>435</v>
      </c>
      <c r="D789" s="38" t="s">
        <v>25</v>
      </c>
      <c r="E789" s="38" t="s">
        <v>36</v>
      </c>
      <c r="G789" s="38">
        <v>0.5</v>
      </c>
      <c r="H789" s="38">
        <v>0.5</v>
      </c>
      <c r="I789" s="38">
        <v>2510</v>
      </c>
      <c r="J789" s="38">
        <v>5324</v>
      </c>
      <c r="L789" s="38">
        <v>1238</v>
      </c>
      <c r="M789" s="38">
        <v>3.0960000000000001</v>
      </c>
      <c r="N789" s="38">
        <v>6.6029999999999998</v>
      </c>
      <c r="O789" s="38">
        <v>3.5070000000000001</v>
      </c>
      <c r="Q789" s="38">
        <v>0.17599999999999999</v>
      </c>
      <c r="R789" s="38">
        <v>1</v>
      </c>
      <c r="S789" s="38">
        <v>0</v>
      </c>
      <c r="T789" s="38">
        <v>0</v>
      </c>
      <c r="V789" s="38">
        <v>0</v>
      </c>
      <c r="Y789" s="38" t="s">
        <v>46</v>
      </c>
      <c r="Z789" s="42">
        <v>0.51056712962962958</v>
      </c>
    </row>
    <row r="790" spans="1:26">
      <c r="A790" s="38">
        <v>11</v>
      </c>
      <c r="B790" s="38">
        <v>5</v>
      </c>
      <c r="C790" s="38" t="s">
        <v>435</v>
      </c>
      <c r="D790" s="38" t="s">
        <v>25</v>
      </c>
      <c r="E790" s="38" t="s">
        <v>36</v>
      </c>
      <c r="G790" s="38">
        <v>0.5</v>
      </c>
      <c r="H790" s="38">
        <v>0.5</v>
      </c>
      <c r="I790" s="38">
        <v>2538</v>
      </c>
      <c r="J790" s="38">
        <v>5356</v>
      </c>
      <c r="L790" s="38">
        <v>1188</v>
      </c>
      <c r="M790" s="38">
        <v>3.1320000000000001</v>
      </c>
      <c r="N790" s="38">
        <v>6.6429999999999998</v>
      </c>
      <c r="O790" s="38">
        <v>3.5110000000000001</v>
      </c>
      <c r="Q790" s="38">
        <v>0.16900000000000001</v>
      </c>
      <c r="R790" s="38">
        <v>1</v>
      </c>
      <c r="S790" s="38">
        <v>0</v>
      </c>
      <c r="T790" s="38">
        <v>0</v>
      </c>
      <c r="V790" s="38">
        <v>0</v>
      </c>
      <c r="Y790" s="38" t="s">
        <v>46</v>
      </c>
      <c r="Z790" s="42">
        <v>0.51686342592592593</v>
      </c>
    </row>
    <row r="791" spans="1:26">
      <c r="A791" s="38">
        <v>12</v>
      </c>
      <c r="B791" s="38">
        <v>6</v>
      </c>
      <c r="C791" s="38" t="s">
        <v>436</v>
      </c>
      <c r="D791" s="38" t="s">
        <v>25</v>
      </c>
      <c r="E791" s="38" t="s">
        <v>36</v>
      </c>
      <c r="G791" s="38">
        <v>0.5</v>
      </c>
      <c r="H791" s="38">
        <v>0.5</v>
      </c>
      <c r="I791" s="38">
        <v>2672</v>
      </c>
      <c r="J791" s="38">
        <v>5170</v>
      </c>
      <c r="L791" s="38">
        <v>1050</v>
      </c>
      <c r="M791" s="38">
        <v>3.306</v>
      </c>
      <c r="N791" s="38">
        <v>6.4080000000000004</v>
      </c>
      <c r="O791" s="38">
        <v>3.1030000000000002</v>
      </c>
      <c r="Q791" s="38">
        <v>0.151</v>
      </c>
      <c r="R791" s="38">
        <v>1</v>
      </c>
      <c r="S791" s="38">
        <v>0</v>
      </c>
      <c r="T791" s="38">
        <v>0</v>
      </c>
      <c r="V791" s="38">
        <v>0</v>
      </c>
      <c r="Y791" s="38" t="s">
        <v>46</v>
      </c>
      <c r="Z791" s="42">
        <v>0.52806712962962965</v>
      </c>
    </row>
    <row r="792" spans="1:26">
      <c r="A792" s="38">
        <v>13</v>
      </c>
      <c r="B792" s="38">
        <v>6</v>
      </c>
      <c r="C792" s="38" t="s">
        <v>436</v>
      </c>
      <c r="D792" s="38" t="s">
        <v>25</v>
      </c>
      <c r="E792" s="38" t="s">
        <v>36</v>
      </c>
      <c r="G792" s="38">
        <v>0.5</v>
      </c>
      <c r="H792" s="38">
        <v>0.5</v>
      </c>
      <c r="I792" s="38">
        <v>2624</v>
      </c>
      <c r="J792" s="38">
        <v>5278</v>
      </c>
      <c r="L792" s="38">
        <v>1031</v>
      </c>
      <c r="M792" s="38">
        <v>3.2440000000000002</v>
      </c>
      <c r="N792" s="38">
        <v>6.5449999999999999</v>
      </c>
      <c r="O792" s="38">
        <v>3.3010000000000002</v>
      </c>
      <c r="Q792" s="38">
        <v>0.14899999999999999</v>
      </c>
      <c r="R792" s="38">
        <v>1</v>
      </c>
      <c r="S792" s="38">
        <v>0</v>
      </c>
      <c r="T792" s="38">
        <v>0</v>
      </c>
      <c r="V792" s="38">
        <v>0</v>
      </c>
      <c r="Y792" s="38" t="s">
        <v>46</v>
      </c>
      <c r="Z792" s="42">
        <v>0.53446759259259258</v>
      </c>
    </row>
    <row r="793" spans="1:26">
      <c r="A793" s="38">
        <v>14</v>
      </c>
      <c r="B793" s="38">
        <v>7</v>
      </c>
      <c r="C793" s="38" t="s">
        <v>437</v>
      </c>
      <c r="D793" s="38" t="s">
        <v>25</v>
      </c>
      <c r="E793" s="38" t="s">
        <v>36</v>
      </c>
      <c r="G793" s="38">
        <v>0.5</v>
      </c>
      <c r="H793" s="38">
        <v>0.5</v>
      </c>
      <c r="I793" s="38">
        <v>3402</v>
      </c>
      <c r="J793" s="38">
        <v>5583</v>
      </c>
      <c r="L793" s="38">
        <v>1157</v>
      </c>
      <c r="M793" s="38">
        <v>4.2560000000000002</v>
      </c>
      <c r="N793" s="38">
        <v>6.93</v>
      </c>
      <c r="O793" s="38">
        <v>2.6739999999999999</v>
      </c>
      <c r="Q793" s="38">
        <v>0.16500000000000001</v>
      </c>
      <c r="R793" s="38">
        <v>1</v>
      </c>
      <c r="S793" s="38">
        <v>0</v>
      </c>
      <c r="T793" s="38">
        <v>0</v>
      </c>
      <c r="V793" s="38">
        <v>0</v>
      </c>
      <c r="Y793" s="38" t="s">
        <v>46</v>
      </c>
      <c r="Z793" s="42">
        <v>0.54584490740740743</v>
      </c>
    </row>
    <row r="794" spans="1:26">
      <c r="A794" s="38">
        <v>15</v>
      </c>
      <c r="B794" s="38">
        <v>7</v>
      </c>
      <c r="C794" s="38" t="s">
        <v>437</v>
      </c>
      <c r="D794" s="38" t="s">
        <v>25</v>
      </c>
      <c r="E794" s="38" t="s">
        <v>36</v>
      </c>
      <c r="G794" s="38">
        <v>0.5</v>
      </c>
      <c r="H794" s="38">
        <v>0.5</v>
      </c>
      <c r="I794" s="38">
        <v>3422</v>
      </c>
      <c r="J794" s="38">
        <v>5542</v>
      </c>
      <c r="L794" s="38">
        <v>1092</v>
      </c>
      <c r="M794" s="38">
        <v>4.282</v>
      </c>
      <c r="N794" s="38">
        <v>6.8780000000000001</v>
      </c>
      <c r="O794" s="38">
        <v>2.5960000000000001</v>
      </c>
      <c r="Q794" s="38">
        <v>0.157</v>
      </c>
      <c r="R794" s="38">
        <v>1</v>
      </c>
      <c r="S794" s="38">
        <v>0</v>
      </c>
      <c r="T794" s="38">
        <v>0</v>
      </c>
      <c r="V794" s="38">
        <v>0</v>
      </c>
      <c r="Y794" s="38" t="s">
        <v>46</v>
      </c>
      <c r="Z794" s="42">
        <v>0.55223379629629632</v>
      </c>
    </row>
    <row r="795" spans="1:26">
      <c r="A795" s="38">
        <v>22</v>
      </c>
      <c r="B795" s="38">
        <v>8</v>
      </c>
      <c r="C795" s="38" t="s">
        <v>438</v>
      </c>
      <c r="D795" s="38" t="s">
        <v>25</v>
      </c>
      <c r="E795" s="38" t="s">
        <v>36</v>
      </c>
      <c r="G795" s="38">
        <v>0.5</v>
      </c>
      <c r="H795" s="38">
        <v>0.5</v>
      </c>
      <c r="I795" s="38">
        <v>2929</v>
      </c>
      <c r="J795" s="38">
        <v>4843</v>
      </c>
      <c r="L795" s="38">
        <v>1146</v>
      </c>
      <c r="M795" s="38">
        <v>3.641</v>
      </c>
      <c r="N795" s="38">
        <v>5.9950000000000001</v>
      </c>
      <c r="O795" s="38">
        <v>2.3540000000000001</v>
      </c>
      <c r="Q795" s="38">
        <v>0.16400000000000001</v>
      </c>
      <c r="R795" s="38">
        <v>1</v>
      </c>
      <c r="S795" s="38">
        <v>0</v>
      </c>
      <c r="T795" s="38">
        <v>0</v>
      </c>
      <c r="V795" s="38">
        <v>0</v>
      </c>
      <c r="Y795" s="38" t="s">
        <v>46</v>
      </c>
      <c r="Z795" s="42">
        <v>0.61380787037037032</v>
      </c>
    </row>
    <row r="796" spans="1:26">
      <c r="A796" s="38">
        <v>23</v>
      </c>
      <c r="B796" s="38">
        <v>8</v>
      </c>
      <c r="C796" s="38" t="s">
        <v>438</v>
      </c>
      <c r="D796" s="38" t="s">
        <v>25</v>
      </c>
      <c r="E796" s="38" t="s">
        <v>36</v>
      </c>
      <c r="G796" s="38">
        <v>0.5</v>
      </c>
      <c r="H796" s="38">
        <v>0.5</v>
      </c>
      <c r="I796" s="38">
        <v>2897</v>
      </c>
      <c r="J796" s="38">
        <v>5053</v>
      </c>
      <c r="L796" s="38">
        <v>1205</v>
      </c>
      <c r="M796" s="38">
        <v>3.5990000000000002</v>
      </c>
      <c r="N796" s="38">
        <v>6.2610000000000001</v>
      </c>
      <c r="O796" s="38">
        <v>2.6619999999999999</v>
      </c>
      <c r="Q796" s="38">
        <v>0.17199999999999999</v>
      </c>
      <c r="R796" s="38">
        <v>1</v>
      </c>
      <c r="S796" s="38">
        <v>0</v>
      </c>
      <c r="T796" s="38">
        <v>0</v>
      </c>
      <c r="V796" s="38">
        <v>0</v>
      </c>
      <c r="Y796" s="38" t="s">
        <v>46</v>
      </c>
      <c r="Z796" s="42">
        <v>0.62003472222222222</v>
      </c>
    </row>
    <row r="797" spans="1:26">
      <c r="A797" s="38">
        <v>24</v>
      </c>
      <c r="B797" s="38">
        <v>9</v>
      </c>
      <c r="C797" s="38" t="s">
        <v>439</v>
      </c>
      <c r="D797" s="38" t="s">
        <v>25</v>
      </c>
      <c r="E797" s="38" t="s">
        <v>36</v>
      </c>
      <c r="G797" s="38">
        <v>0.5</v>
      </c>
      <c r="H797" s="38">
        <v>0.5</v>
      </c>
      <c r="I797" s="38">
        <v>2266</v>
      </c>
      <c r="J797" s="38">
        <v>5625</v>
      </c>
      <c r="L797" s="38">
        <v>1420</v>
      </c>
      <c r="M797" s="38">
        <v>2.778</v>
      </c>
      <c r="N797" s="38">
        <v>6.9829999999999997</v>
      </c>
      <c r="O797" s="38">
        <v>4.2050000000000001</v>
      </c>
      <c r="Q797" s="38">
        <v>0.2</v>
      </c>
      <c r="R797" s="38">
        <v>1</v>
      </c>
      <c r="S797" s="38">
        <v>0</v>
      </c>
      <c r="T797" s="38">
        <v>0</v>
      </c>
      <c r="V797" s="38">
        <v>0</v>
      </c>
      <c r="Y797" s="38" t="s">
        <v>46</v>
      </c>
      <c r="Z797" s="42">
        <v>0.6312268518518519</v>
      </c>
    </row>
    <row r="798" spans="1:26">
      <c r="A798" s="38">
        <v>25</v>
      </c>
      <c r="B798" s="38">
        <v>9</v>
      </c>
      <c r="C798" s="38" t="s">
        <v>439</v>
      </c>
      <c r="D798" s="38" t="s">
        <v>25</v>
      </c>
      <c r="E798" s="38" t="s">
        <v>36</v>
      </c>
      <c r="G798" s="38">
        <v>0.5</v>
      </c>
      <c r="H798" s="38">
        <v>0.5</v>
      </c>
      <c r="I798" s="38">
        <v>2238</v>
      </c>
      <c r="J798" s="38">
        <v>5703</v>
      </c>
      <c r="L798" s="38">
        <v>1465</v>
      </c>
      <c r="M798" s="38">
        <v>2.742</v>
      </c>
      <c r="N798" s="38">
        <v>7.08</v>
      </c>
      <c r="O798" s="38">
        <v>4.3380000000000001</v>
      </c>
      <c r="Q798" s="38">
        <v>0.20599999999999999</v>
      </c>
      <c r="R798" s="38">
        <v>1</v>
      </c>
      <c r="S798" s="38">
        <v>0</v>
      </c>
      <c r="T798" s="38">
        <v>0</v>
      </c>
      <c r="V798" s="38">
        <v>0</v>
      </c>
      <c r="Y798" s="38" t="s">
        <v>46</v>
      </c>
      <c r="Z798" s="42">
        <v>0.63767361111111109</v>
      </c>
    </row>
    <row r="799" spans="1:26">
      <c r="A799" s="38">
        <v>26</v>
      </c>
      <c r="B799" s="38">
        <v>10</v>
      </c>
      <c r="C799" s="38" t="s">
        <v>440</v>
      </c>
      <c r="D799" s="38" t="s">
        <v>25</v>
      </c>
      <c r="E799" s="38" t="s">
        <v>36</v>
      </c>
      <c r="G799" s="38">
        <v>0.5</v>
      </c>
      <c r="H799" s="38">
        <v>0.5</v>
      </c>
      <c r="I799" s="38">
        <v>3408</v>
      </c>
      <c r="J799" s="38">
        <v>5086</v>
      </c>
      <c r="L799" s="38">
        <v>1229</v>
      </c>
      <c r="M799" s="38">
        <v>4.2649999999999997</v>
      </c>
      <c r="N799" s="38">
        <v>6.3019999999999996</v>
      </c>
      <c r="O799" s="38">
        <v>2.0379999999999998</v>
      </c>
      <c r="Q799" s="38">
        <v>0.17499999999999999</v>
      </c>
      <c r="R799" s="38">
        <v>1</v>
      </c>
      <c r="S799" s="38">
        <v>0</v>
      </c>
      <c r="T799" s="38">
        <v>0</v>
      </c>
      <c r="V799" s="38">
        <v>0</v>
      </c>
      <c r="Y799" s="38" t="s">
        <v>46</v>
      </c>
      <c r="Z799" s="42">
        <v>0.64857638888888891</v>
      </c>
    </row>
    <row r="800" spans="1:26">
      <c r="A800" s="38">
        <v>27</v>
      </c>
      <c r="B800" s="38">
        <v>10</v>
      </c>
      <c r="C800" s="38" t="s">
        <v>440</v>
      </c>
      <c r="D800" s="38" t="s">
        <v>25</v>
      </c>
      <c r="E800" s="38" t="s">
        <v>36</v>
      </c>
      <c r="G800" s="38">
        <v>0.5</v>
      </c>
      <c r="H800" s="38">
        <v>0.5</v>
      </c>
      <c r="I800" s="38">
        <v>3363</v>
      </c>
      <c r="J800" s="38">
        <v>5112</v>
      </c>
      <c r="L800" s="38">
        <v>1256</v>
      </c>
      <c r="M800" s="38">
        <v>4.2060000000000004</v>
      </c>
      <c r="N800" s="38">
        <v>6.335</v>
      </c>
      <c r="O800" s="38">
        <v>2.129</v>
      </c>
      <c r="Q800" s="38">
        <v>0.17799999999999999</v>
      </c>
      <c r="R800" s="38">
        <v>1</v>
      </c>
      <c r="S800" s="38">
        <v>0</v>
      </c>
      <c r="T800" s="38">
        <v>0</v>
      </c>
      <c r="V800" s="38">
        <v>0</v>
      </c>
      <c r="Y800" s="38" t="s">
        <v>46</v>
      </c>
      <c r="Z800" s="42">
        <v>0.65475694444444443</v>
      </c>
    </row>
    <row r="801" spans="1:26">
      <c r="A801" s="38">
        <v>28</v>
      </c>
      <c r="B801" s="38">
        <v>11</v>
      </c>
      <c r="C801" s="38" t="s">
        <v>441</v>
      </c>
      <c r="D801" s="38" t="s">
        <v>25</v>
      </c>
      <c r="E801" s="38" t="s">
        <v>36</v>
      </c>
      <c r="G801" s="38">
        <v>0.5</v>
      </c>
      <c r="H801" s="38">
        <v>0.5</v>
      </c>
      <c r="I801" s="38">
        <v>2852</v>
      </c>
      <c r="J801" s="38">
        <v>4853</v>
      </c>
      <c r="L801" s="38">
        <v>1024</v>
      </c>
      <c r="M801" s="38">
        <v>3.54</v>
      </c>
      <c r="N801" s="38">
        <v>6.008</v>
      </c>
      <c r="O801" s="38">
        <v>2.468</v>
      </c>
      <c r="Q801" s="38">
        <v>0.14799999999999999</v>
      </c>
      <c r="R801" s="38">
        <v>1</v>
      </c>
      <c r="S801" s="38">
        <v>0</v>
      </c>
      <c r="T801" s="38">
        <v>0</v>
      </c>
      <c r="V801" s="38">
        <v>0</v>
      </c>
      <c r="Y801" s="38" t="s">
        <v>46</v>
      </c>
      <c r="Z801" s="42">
        <v>0.6656481481481481</v>
      </c>
    </row>
    <row r="802" spans="1:26">
      <c r="A802" s="38">
        <v>29</v>
      </c>
      <c r="B802" s="38">
        <v>11</v>
      </c>
      <c r="C802" s="38" t="s">
        <v>441</v>
      </c>
      <c r="D802" s="38" t="s">
        <v>25</v>
      </c>
      <c r="E802" s="38" t="s">
        <v>36</v>
      </c>
      <c r="G802" s="38">
        <v>0.5</v>
      </c>
      <c r="H802" s="38">
        <v>0.5</v>
      </c>
      <c r="I802" s="38">
        <v>2775</v>
      </c>
      <c r="J802" s="38">
        <v>4843</v>
      </c>
      <c r="L802" s="38">
        <v>1051</v>
      </c>
      <c r="M802" s="38">
        <v>3.4409999999999998</v>
      </c>
      <c r="N802" s="38">
        <v>5.9950000000000001</v>
      </c>
      <c r="O802" s="38">
        <v>2.5539999999999998</v>
      </c>
      <c r="Q802" s="38">
        <v>0.151</v>
      </c>
      <c r="R802" s="38">
        <v>1</v>
      </c>
      <c r="S802" s="38">
        <v>0</v>
      </c>
      <c r="T802" s="38">
        <v>0</v>
      </c>
      <c r="V802" s="38">
        <v>0</v>
      </c>
      <c r="Y802" s="38" t="s">
        <v>46</v>
      </c>
      <c r="Z802" s="42">
        <v>0.67190972222222223</v>
      </c>
    </row>
    <row r="803" spans="1:26">
      <c r="A803" s="38">
        <v>30</v>
      </c>
      <c r="B803" s="38">
        <v>12</v>
      </c>
      <c r="C803" s="38" t="s">
        <v>442</v>
      </c>
      <c r="D803" s="38" t="s">
        <v>25</v>
      </c>
      <c r="E803" s="38" t="s">
        <v>36</v>
      </c>
      <c r="G803" s="38">
        <v>0.5</v>
      </c>
      <c r="H803" s="38">
        <v>0.5</v>
      </c>
      <c r="I803" s="38">
        <v>3486</v>
      </c>
      <c r="J803" s="38">
        <v>5118</v>
      </c>
      <c r="L803" s="38">
        <v>1175</v>
      </c>
      <c r="M803" s="38">
        <v>4.3659999999999997</v>
      </c>
      <c r="N803" s="38">
        <v>6.3419999999999996</v>
      </c>
      <c r="O803" s="38">
        <v>1.9770000000000001</v>
      </c>
      <c r="Q803" s="38">
        <v>0.16800000000000001</v>
      </c>
      <c r="R803" s="38">
        <v>1</v>
      </c>
      <c r="S803" s="38">
        <v>0</v>
      </c>
      <c r="T803" s="38">
        <v>0</v>
      </c>
      <c r="V803" s="38">
        <v>0</v>
      </c>
      <c r="Y803" s="38" t="s">
        <v>46</v>
      </c>
      <c r="Z803" s="42">
        <v>0.68269675925925932</v>
      </c>
    </row>
    <row r="804" spans="1:26">
      <c r="A804" s="38">
        <v>31</v>
      </c>
      <c r="B804" s="38">
        <v>12</v>
      </c>
      <c r="C804" s="38" t="s">
        <v>442</v>
      </c>
      <c r="D804" s="38" t="s">
        <v>25</v>
      </c>
      <c r="E804" s="38" t="s">
        <v>36</v>
      </c>
      <c r="G804" s="38">
        <v>0.5</v>
      </c>
      <c r="H804" s="38">
        <v>0.5</v>
      </c>
      <c r="I804" s="38">
        <v>3563</v>
      </c>
      <c r="J804" s="38">
        <v>5125</v>
      </c>
      <c r="L804" s="38">
        <v>1167</v>
      </c>
      <c r="M804" s="38">
        <v>4.4660000000000002</v>
      </c>
      <c r="N804" s="38">
        <v>6.351</v>
      </c>
      <c r="O804" s="38">
        <v>1.8859999999999999</v>
      </c>
      <c r="Q804" s="38">
        <v>0.16700000000000001</v>
      </c>
      <c r="R804" s="38">
        <v>1</v>
      </c>
      <c r="S804" s="38">
        <v>0</v>
      </c>
      <c r="T804" s="38">
        <v>0</v>
      </c>
      <c r="V804" s="38">
        <v>0</v>
      </c>
      <c r="Y804" s="38" t="s">
        <v>46</v>
      </c>
      <c r="Z804" s="42">
        <v>0.68892361111111111</v>
      </c>
    </row>
    <row r="805" spans="1:26">
      <c r="A805" s="38">
        <v>32</v>
      </c>
      <c r="B805" s="38">
        <v>13</v>
      </c>
      <c r="C805" s="38" t="s">
        <v>443</v>
      </c>
      <c r="D805" s="38" t="s">
        <v>25</v>
      </c>
      <c r="E805" s="38" t="s">
        <v>36</v>
      </c>
      <c r="G805" s="38">
        <v>0.5</v>
      </c>
      <c r="H805" s="38">
        <v>0.5</v>
      </c>
      <c r="I805" s="38">
        <v>2712</v>
      </c>
      <c r="J805" s="38">
        <v>4729</v>
      </c>
      <c r="L805" s="38">
        <v>1001</v>
      </c>
      <c r="M805" s="38">
        <v>3.359</v>
      </c>
      <c r="N805" s="38">
        <v>5.85</v>
      </c>
      <c r="O805" s="38">
        <v>2.4910000000000001</v>
      </c>
      <c r="Q805" s="38">
        <v>0.14499999999999999</v>
      </c>
      <c r="R805" s="38">
        <v>1</v>
      </c>
      <c r="S805" s="38">
        <v>0</v>
      </c>
      <c r="T805" s="38">
        <v>0</v>
      </c>
      <c r="V805" s="38">
        <v>0</v>
      </c>
      <c r="Y805" s="38" t="s">
        <v>46</v>
      </c>
      <c r="Z805" s="42">
        <v>0.69973379629629628</v>
      </c>
    </row>
    <row r="806" spans="1:26">
      <c r="A806" s="38">
        <v>33</v>
      </c>
      <c r="B806" s="38">
        <v>13</v>
      </c>
      <c r="C806" s="38" t="s">
        <v>443</v>
      </c>
      <c r="D806" s="38" t="s">
        <v>25</v>
      </c>
      <c r="E806" s="38" t="s">
        <v>36</v>
      </c>
      <c r="G806" s="38">
        <v>0.5</v>
      </c>
      <c r="H806" s="38">
        <v>0.5</v>
      </c>
      <c r="I806" s="38">
        <v>2675</v>
      </c>
      <c r="J806" s="38">
        <v>4756</v>
      </c>
      <c r="L806" s="38">
        <v>979</v>
      </c>
      <c r="M806" s="38">
        <v>3.3109999999999999</v>
      </c>
      <c r="N806" s="38">
        <v>5.8840000000000003</v>
      </c>
      <c r="O806" s="38">
        <v>2.573</v>
      </c>
      <c r="Q806" s="38">
        <v>0.14199999999999999</v>
      </c>
      <c r="R806" s="38">
        <v>1</v>
      </c>
      <c r="S806" s="38">
        <v>0</v>
      </c>
      <c r="T806" s="38">
        <v>0</v>
      </c>
      <c r="V806" s="38">
        <v>0</v>
      </c>
      <c r="Y806" s="38" t="s">
        <v>46</v>
      </c>
      <c r="Z806" s="42">
        <v>0.7061574074074074</v>
      </c>
    </row>
    <row r="807" spans="1:26">
      <c r="A807" s="38">
        <v>34</v>
      </c>
      <c r="B807" s="38">
        <v>14</v>
      </c>
      <c r="C807" s="38" t="s">
        <v>444</v>
      </c>
      <c r="D807" s="38" t="s">
        <v>25</v>
      </c>
      <c r="E807" s="38" t="s">
        <v>36</v>
      </c>
      <c r="G807" s="38">
        <v>0.5</v>
      </c>
      <c r="H807" s="38">
        <v>0.5</v>
      </c>
      <c r="I807" s="38">
        <v>3478</v>
      </c>
      <c r="J807" s="38">
        <v>4871</v>
      </c>
      <c r="L807" s="38">
        <v>923</v>
      </c>
      <c r="M807" s="38">
        <v>4.3559999999999999</v>
      </c>
      <c r="N807" s="38">
        <v>6.03</v>
      </c>
      <c r="O807" s="38">
        <v>1.6739999999999999</v>
      </c>
      <c r="Q807" s="38">
        <v>0.13400000000000001</v>
      </c>
      <c r="R807" s="38">
        <v>1</v>
      </c>
      <c r="S807" s="38">
        <v>0</v>
      </c>
      <c r="T807" s="38">
        <v>0</v>
      </c>
      <c r="V807" s="38">
        <v>0</v>
      </c>
      <c r="Y807" s="38" t="s">
        <v>46</v>
      </c>
      <c r="Z807" s="42">
        <v>0.71701388888888884</v>
      </c>
    </row>
    <row r="808" spans="1:26">
      <c r="A808" s="38">
        <v>35</v>
      </c>
      <c r="B808" s="38">
        <v>14</v>
      </c>
      <c r="C808" s="38" t="s">
        <v>444</v>
      </c>
      <c r="D808" s="38" t="s">
        <v>25</v>
      </c>
      <c r="E808" s="38" t="s">
        <v>36</v>
      </c>
      <c r="G808" s="38">
        <v>0.5</v>
      </c>
      <c r="H808" s="38">
        <v>0.5</v>
      </c>
      <c r="I808" s="38">
        <v>3512</v>
      </c>
      <c r="J808" s="38">
        <v>4905</v>
      </c>
      <c r="L808" s="38">
        <v>973</v>
      </c>
      <c r="M808" s="38">
        <v>4.4000000000000004</v>
      </c>
      <c r="N808" s="38">
        <v>6.0730000000000004</v>
      </c>
      <c r="O808" s="38">
        <v>1.673</v>
      </c>
      <c r="Q808" s="38">
        <v>0.14099999999999999</v>
      </c>
      <c r="R808" s="38">
        <v>1</v>
      </c>
      <c r="S808" s="38">
        <v>0</v>
      </c>
      <c r="T808" s="38">
        <v>0</v>
      </c>
      <c r="V808" s="38">
        <v>0</v>
      </c>
      <c r="Y808" s="38" t="s">
        <v>46</v>
      </c>
      <c r="Z808" s="42">
        <v>0.72324074074074074</v>
      </c>
    </row>
    <row r="809" spans="1:26">
      <c r="A809" s="38">
        <v>36</v>
      </c>
      <c r="B809" s="38">
        <v>15</v>
      </c>
      <c r="C809" s="38" t="s">
        <v>445</v>
      </c>
      <c r="D809" s="38" t="s">
        <v>25</v>
      </c>
      <c r="E809" s="38" t="s">
        <v>36</v>
      </c>
      <c r="G809" s="38">
        <v>0.5</v>
      </c>
      <c r="H809" s="38">
        <v>0.5</v>
      </c>
      <c r="I809" s="38">
        <v>2734</v>
      </c>
      <c r="J809" s="38">
        <v>4933</v>
      </c>
      <c r="L809" s="38">
        <v>1034</v>
      </c>
      <c r="M809" s="38">
        <v>3.387</v>
      </c>
      <c r="N809" s="38">
        <v>6.1079999999999997</v>
      </c>
      <c r="O809" s="38">
        <v>2.722</v>
      </c>
      <c r="Q809" s="38">
        <v>0.14899999999999999</v>
      </c>
      <c r="R809" s="38">
        <v>1</v>
      </c>
      <c r="S809" s="38">
        <v>0</v>
      </c>
      <c r="T809" s="38">
        <v>0</v>
      </c>
      <c r="V809" s="38">
        <v>0</v>
      </c>
      <c r="Y809" s="38" t="s">
        <v>46</v>
      </c>
      <c r="Z809" s="42">
        <v>0.73421296296296301</v>
      </c>
    </row>
    <row r="810" spans="1:26">
      <c r="A810" s="38">
        <v>37</v>
      </c>
      <c r="B810" s="38">
        <v>15</v>
      </c>
      <c r="C810" s="38" t="s">
        <v>445</v>
      </c>
      <c r="D810" s="38" t="s">
        <v>25</v>
      </c>
      <c r="E810" s="38" t="s">
        <v>36</v>
      </c>
      <c r="G810" s="38">
        <v>0.5</v>
      </c>
      <c r="H810" s="38">
        <v>0.5</v>
      </c>
      <c r="I810" s="38">
        <v>2827</v>
      </c>
      <c r="J810" s="38">
        <v>4968</v>
      </c>
      <c r="L810" s="38">
        <v>1020</v>
      </c>
      <c r="M810" s="38">
        <v>3.508</v>
      </c>
      <c r="N810" s="38">
        <v>6.1520000000000001</v>
      </c>
      <c r="O810" s="38">
        <v>2.6440000000000001</v>
      </c>
      <c r="Q810" s="38">
        <v>0.14699999999999999</v>
      </c>
      <c r="R810" s="38">
        <v>1</v>
      </c>
      <c r="S810" s="38">
        <v>0</v>
      </c>
      <c r="T810" s="38">
        <v>0</v>
      </c>
      <c r="V810" s="38">
        <v>0</v>
      </c>
      <c r="Y810" s="38" t="s">
        <v>46</v>
      </c>
      <c r="Z810" s="42">
        <v>0.74055555555555552</v>
      </c>
    </row>
    <row r="811" spans="1:26">
      <c r="A811" s="38">
        <v>38</v>
      </c>
      <c r="B811" s="38">
        <v>16</v>
      </c>
      <c r="C811" s="38" t="s">
        <v>446</v>
      </c>
      <c r="D811" s="38" t="s">
        <v>25</v>
      </c>
      <c r="E811" s="38" t="s">
        <v>36</v>
      </c>
      <c r="G811" s="38">
        <v>0.5</v>
      </c>
      <c r="H811" s="38">
        <v>0.5</v>
      </c>
      <c r="I811" s="38">
        <v>3257</v>
      </c>
      <c r="J811" s="38">
        <v>4911</v>
      </c>
      <c r="L811" s="38">
        <v>1340</v>
      </c>
      <c r="M811" s="38">
        <v>4.0679999999999996</v>
      </c>
      <c r="N811" s="38">
        <v>6.08</v>
      </c>
      <c r="O811" s="38">
        <v>2.0129999999999999</v>
      </c>
      <c r="Q811" s="38">
        <v>0.19</v>
      </c>
      <c r="R811" s="38">
        <v>1</v>
      </c>
      <c r="S811" s="38">
        <v>0</v>
      </c>
      <c r="T811" s="38">
        <v>0</v>
      </c>
      <c r="V811" s="38">
        <v>0</v>
      </c>
      <c r="Y811" s="38" t="s">
        <v>46</v>
      </c>
      <c r="Z811" s="42">
        <v>0.75155092592592598</v>
      </c>
    </row>
    <row r="812" spans="1:26">
      <c r="A812" s="38">
        <v>39</v>
      </c>
      <c r="B812" s="38">
        <v>16</v>
      </c>
      <c r="C812" s="38" t="s">
        <v>446</v>
      </c>
      <c r="D812" s="38" t="s">
        <v>25</v>
      </c>
      <c r="E812" s="38" t="s">
        <v>36</v>
      </c>
      <c r="G812" s="38">
        <v>0.5</v>
      </c>
      <c r="H812" s="38">
        <v>0.5</v>
      </c>
      <c r="I812" s="38">
        <v>3210</v>
      </c>
      <c r="J812" s="38">
        <v>4931</v>
      </c>
      <c r="L812" s="38">
        <v>1446</v>
      </c>
      <c r="M812" s="38">
        <v>4.0060000000000002</v>
      </c>
      <c r="N812" s="38">
        <v>6.1059999999999999</v>
      </c>
      <c r="O812" s="38">
        <v>2.1</v>
      </c>
      <c r="Q812" s="38">
        <v>0.20399999999999999</v>
      </c>
      <c r="R812" s="38">
        <v>1</v>
      </c>
      <c r="S812" s="38">
        <v>0</v>
      </c>
      <c r="T812" s="38">
        <v>0</v>
      </c>
      <c r="V812" s="38">
        <v>0</v>
      </c>
      <c r="Y812" s="38" t="s">
        <v>46</v>
      </c>
      <c r="Z812" s="42">
        <v>0.75785879629629627</v>
      </c>
    </row>
    <row r="813" spans="1:26">
      <c r="A813" s="38">
        <v>51</v>
      </c>
      <c r="B813" s="38">
        <v>19</v>
      </c>
      <c r="C813" s="38" t="s">
        <v>447</v>
      </c>
      <c r="D813" s="38" t="s">
        <v>25</v>
      </c>
      <c r="E813" s="38" t="s">
        <v>36</v>
      </c>
      <c r="G813" s="38">
        <v>0.5</v>
      </c>
      <c r="H813" s="38">
        <v>0.5</v>
      </c>
      <c r="I813" s="38">
        <v>2659</v>
      </c>
      <c r="J813" s="38">
        <v>5007</v>
      </c>
      <c r="L813" s="38">
        <v>1292</v>
      </c>
      <c r="M813" s="38">
        <v>3.2890000000000001</v>
      </c>
      <c r="N813" s="38">
        <v>6.202</v>
      </c>
      <c r="O813" s="38">
        <v>2.9129999999999998</v>
      </c>
      <c r="Q813" s="38">
        <v>0.183</v>
      </c>
      <c r="R813" s="38">
        <v>1</v>
      </c>
      <c r="S813" s="38">
        <v>0</v>
      </c>
      <c r="T813" s="38">
        <v>0</v>
      </c>
      <c r="V813" s="38">
        <v>0</v>
      </c>
      <c r="Y813" s="38" t="s">
        <v>46</v>
      </c>
      <c r="Z813" s="42">
        <v>0.86122685185185188</v>
      </c>
    </row>
    <row r="814" spans="1:26">
      <c r="A814" s="38">
        <v>52</v>
      </c>
      <c r="B814" s="38">
        <v>19</v>
      </c>
      <c r="C814" s="38" t="s">
        <v>447</v>
      </c>
      <c r="D814" s="38" t="s">
        <v>25</v>
      </c>
      <c r="E814" s="38" t="s">
        <v>36</v>
      </c>
      <c r="G814" s="38">
        <v>0.5</v>
      </c>
      <c r="H814" s="38">
        <v>0.5</v>
      </c>
      <c r="I814" s="38">
        <v>2632</v>
      </c>
      <c r="J814" s="38">
        <v>5006</v>
      </c>
      <c r="L814" s="38">
        <v>1227</v>
      </c>
      <c r="M814" s="38">
        <v>3.254</v>
      </c>
      <c r="N814" s="38">
        <v>6.2009999999999996</v>
      </c>
      <c r="O814" s="38">
        <v>2.9470000000000001</v>
      </c>
      <c r="Q814" s="38">
        <v>0.17499999999999999</v>
      </c>
      <c r="R814" s="38">
        <v>1</v>
      </c>
      <c r="S814" s="38">
        <v>0</v>
      </c>
      <c r="T814" s="38">
        <v>0</v>
      </c>
      <c r="V814" s="38">
        <v>0</v>
      </c>
      <c r="Y814" s="38" t="s">
        <v>46</v>
      </c>
      <c r="Z814" s="42">
        <v>0.86771990740740745</v>
      </c>
    </row>
    <row r="815" spans="1:26">
      <c r="A815" s="38">
        <v>52</v>
      </c>
      <c r="B815" s="38">
        <v>20</v>
      </c>
      <c r="C815" s="38" t="s">
        <v>448</v>
      </c>
      <c r="D815" s="38" t="s">
        <v>25</v>
      </c>
      <c r="E815" s="38" t="s">
        <v>36</v>
      </c>
      <c r="G815" s="38">
        <v>0.5</v>
      </c>
      <c r="H815" s="38">
        <v>0.5</v>
      </c>
      <c r="I815" s="38">
        <v>2280</v>
      </c>
      <c r="J815" s="38">
        <v>5631</v>
      </c>
      <c r="L815" s="38">
        <v>1352</v>
      </c>
      <c r="M815" s="38">
        <v>2.7970000000000002</v>
      </c>
      <c r="N815" s="38">
        <v>6.99</v>
      </c>
      <c r="O815" s="38">
        <v>4.194</v>
      </c>
      <c r="Q815" s="38">
        <v>0.191</v>
      </c>
      <c r="R815" s="38">
        <v>1</v>
      </c>
      <c r="S815" s="38">
        <v>0</v>
      </c>
      <c r="T815" s="38">
        <v>0</v>
      </c>
      <c r="V815" s="38">
        <v>0</v>
      </c>
      <c r="Y815" s="38" t="s">
        <v>46</v>
      </c>
      <c r="Z815" s="42">
        <v>7.8472222222222224E-3</v>
      </c>
    </row>
    <row r="816" spans="1:26">
      <c r="A816" s="38">
        <v>53</v>
      </c>
      <c r="B816" s="38">
        <v>20</v>
      </c>
      <c r="C816" s="38" t="s">
        <v>449</v>
      </c>
      <c r="D816" s="38" t="s">
        <v>25</v>
      </c>
      <c r="E816" s="38" t="s">
        <v>36</v>
      </c>
      <c r="G816" s="38">
        <v>0.5</v>
      </c>
      <c r="H816" s="38">
        <v>0.5</v>
      </c>
      <c r="I816" s="38">
        <v>3443</v>
      </c>
      <c r="J816" s="38">
        <v>5023</v>
      </c>
      <c r="L816" s="38">
        <v>1059</v>
      </c>
      <c r="M816" s="38">
        <v>4.3099999999999996</v>
      </c>
      <c r="N816" s="38">
        <v>6.2220000000000004</v>
      </c>
      <c r="O816" s="38">
        <v>1.9119999999999999</v>
      </c>
      <c r="Q816" s="38">
        <v>0.152</v>
      </c>
      <c r="R816" s="38">
        <v>1</v>
      </c>
      <c r="S816" s="38">
        <v>0</v>
      </c>
      <c r="T816" s="38">
        <v>0</v>
      </c>
      <c r="V816" s="38">
        <v>0</v>
      </c>
      <c r="Y816" s="38" t="s">
        <v>46</v>
      </c>
      <c r="Z816" s="42">
        <v>0.87891203703703702</v>
      </c>
    </row>
    <row r="817" spans="1:26">
      <c r="A817" s="38">
        <v>53</v>
      </c>
      <c r="B817" s="38">
        <v>20</v>
      </c>
      <c r="C817" s="38" t="s">
        <v>448</v>
      </c>
      <c r="D817" s="38" t="s">
        <v>25</v>
      </c>
      <c r="E817" s="38" t="s">
        <v>36</v>
      </c>
      <c r="G817" s="38">
        <v>0.5</v>
      </c>
      <c r="H817" s="38">
        <v>0.5</v>
      </c>
      <c r="I817" s="38">
        <v>2288</v>
      </c>
      <c r="J817" s="38">
        <v>5553</v>
      </c>
      <c r="L817" s="38">
        <v>1405</v>
      </c>
      <c r="M817" s="38">
        <v>2.8069999999999999</v>
      </c>
      <c r="N817" s="38">
        <v>6.8920000000000003</v>
      </c>
      <c r="O817" s="38">
        <v>4.085</v>
      </c>
      <c r="Q817" s="38">
        <v>0.19800000000000001</v>
      </c>
      <c r="R817" s="38">
        <v>1</v>
      </c>
      <c r="S817" s="38">
        <v>0</v>
      </c>
      <c r="T817" s="38">
        <v>0</v>
      </c>
      <c r="V817" s="38">
        <v>0</v>
      </c>
      <c r="Y817" s="38" t="s">
        <v>46</v>
      </c>
      <c r="Z817" s="42">
        <v>1.4293981481481482E-2</v>
      </c>
    </row>
    <row r="818" spans="1:26">
      <c r="A818" s="38">
        <v>54</v>
      </c>
      <c r="B818" s="38">
        <v>20</v>
      </c>
      <c r="C818" s="38" t="s">
        <v>449</v>
      </c>
      <c r="D818" s="38" t="s">
        <v>25</v>
      </c>
      <c r="E818" s="38" t="s">
        <v>36</v>
      </c>
      <c r="G818" s="38">
        <v>0.5</v>
      </c>
      <c r="H818" s="38">
        <v>0.5</v>
      </c>
      <c r="I818" s="38">
        <v>3379</v>
      </c>
      <c r="J818" s="38">
        <v>5049</v>
      </c>
      <c r="L818" s="38">
        <v>1116</v>
      </c>
      <c r="M818" s="38">
        <v>4.2270000000000003</v>
      </c>
      <c r="N818" s="38">
        <v>6.2560000000000002</v>
      </c>
      <c r="O818" s="38">
        <v>2.0289999999999999</v>
      </c>
      <c r="Q818" s="38">
        <v>0.16</v>
      </c>
      <c r="R818" s="38">
        <v>1</v>
      </c>
      <c r="S818" s="38">
        <v>0</v>
      </c>
      <c r="T818" s="38">
        <v>0</v>
      </c>
      <c r="V818" s="38">
        <v>0</v>
      </c>
      <c r="Y818" s="38" t="s">
        <v>46</v>
      </c>
      <c r="Z818" s="42">
        <v>0.88547453703703705</v>
      </c>
    </row>
    <row r="819" spans="1:26">
      <c r="A819" s="38">
        <v>54</v>
      </c>
      <c r="B819" s="38">
        <v>21</v>
      </c>
      <c r="C819" s="38" t="s">
        <v>450</v>
      </c>
      <c r="D819" s="38" t="s">
        <v>25</v>
      </c>
      <c r="E819" s="38" t="s">
        <v>36</v>
      </c>
      <c r="G819" s="38">
        <v>0.5</v>
      </c>
      <c r="H819" s="38">
        <v>0.5</v>
      </c>
      <c r="I819" s="38">
        <v>2771</v>
      </c>
      <c r="J819" s="38">
        <v>4959</v>
      </c>
      <c r="L819" s="38">
        <v>897</v>
      </c>
      <c r="M819" s="38">
        <v>3.4350000000000001</v>
      </c>
      <c r="N819" s="38">
        <v>6.141</v>
      </c>
      <c r="O819" s="38">
        <v>2.7069999999999999</v>
      </c>
      <c r="Q819" s="38">
        <v>0.13100000000000001</v>
      </c>
      <c r="R819" s="38">
        <v>1</v>
      </c>
      <c r="S819" s="38">
        <v>0</v>
      </c>
      <c r="T819" s="38">
        <v>0</v>
      </c>
      <c r="V819" s="38">
        <v>0</v>
      </c>
      <c r="Y819" s="38" t="s">
        <v>46</v>
      </c>
      <c r="Z819" s="42">
        <v>2.539351851851852E-2</v>
      </c>
    </row>
    <row r="820" spans="1:26">
      <c r="A820" s="38">
        <v>55</v>
      </c>
      <c r="B820" s="38">
        <v>21</v>
      </c>
      <c r="C820" s="38" t="s">
        <v>450</v>
      </c>
      <c r="D820" s="38" t="s">
        <v>25</v>
      </c>
      <c r="E820" s="38" t="s">
        <v>36</v>
      </c>
      <c r="G820" s="38">
        <v>0.5</v>
      </c>
      <c r="H820" s="38">
        <v>0.5</v>
      </c>
      <c r="I820" s="38">
        <v>2776</v>
      </c>
      <c r="J820" s="38">
        <v>4936</v>
      </c>
      <c r="L820" s="38">
        <v>935</v>
      </c>
      <c r="M820" s="38">
        <v>3.4420000000000002</v>
      </c>
      <c r="N820" s="38">
        <v>6.1120000000000001</v>
      </c>
      <c r="O820" s="38">
        <v>2.67</v>
      </c>
      <c r="Q820" s="38">
        <v>0.13600000000000001</v>
      </c>
      <c r="R820" s="38">
        <v>1</v>
      </c>
      <c r="S820" s="38">
        <v>0</v>
      </c>
      <c r="T820" s="38">
        <v>0</v>
      </c>
      <c r="V820" s="38">
        <v>0</v>
      </c>
      <c r="Y820" s="38" t="s">
        <v>46</v>
      </c>
      <c r="Z820" s="42">
        <v>3.1875000000000001E-2</v>
      </c>
    </row>
    <row r="821" spans="1:26">
      <c r="A821" s="38">
        <v>55</v>
      </c>
      <c r="B821" s="38">
        <v>21</v>
      </c>
      <c r="C821" s="38" t="s">
        <v>451</v>
      </c>
      <c r="D821" s="38" t="s">
        <v>25</v>
      </c>
      <c r="E821" s="38" t="s">
        <v>36</v>
      </c>
      <c r="G821" s="38">
        <v>0.5</v>
      </c>
      <c r="H821" s="38">
        <v>0.5</v>
      </c>
      <c r="I821" s="38">
        <v>2836</v>
      </c>
      <c r="J821" s="38">
        <v>4644</v>
      </c>
      <c r="L821" s="38">
        <v>962</v>
      </c>
      <c r="M821" s="38">
        <v>3.52</v>
      </c>
      <c r="N821" s="38">
        <v>5.742</v>
      </c>
      <c r="O821" s="38">
        <v>2.2210000000000001</v>
      </c>
      <c r="Q821" s="38">
        <v>0.13900000000000001</v>
      </c>
      <c r="R821" s="38">
        <v>1</v>
      </c>
      <c r="S821" s="38">
        <v>0</v>
      </c>
      <c r="T821" s="38">
        <v>0</v>
      </c>
      <c r="V821" s="38">
        <v>0</v>
      </c>
      <c r="Y821" s="38" t="s">
        <v>46</v>
      </c>
      <c r="Z821" s="42">
        <v>0.89648148148148143</v>
      </c>
    </row>
    <row r="822" spans="1:26">
      <c r="A822" s="38">
        <v>56</v>
      </c>
      <c r="B822" s="38">
        <v>22</v>
      </c>
      <c r="C822" s="38" t="s">
        <v>452</v>
      </c>
      <c r="D822" s="38" t="s">
        <v>25</v>
      </c>
      <c r="E822" s="38" t="s">
        <v>36</v>
      </c>
      <c r="G822" s="38">
        <v>0.5</v>
      </c>
      <c r="H822" s="38">
        <v>0.5</v>
      </c>
      <c r="I822" s="38">
        <v>3540</v>
      </c>
      <c r="J822" s="38">
        <v>5273</v>
      </c>
      <c r="L822" s="38">
        <v>1125</v>
      </c>
      <c r="M822" s="38">
        <v>4.4370000000000003</v>
      </c>
      <c r="N822" s="38">
        <v>6.5389999999999997</v>
      </c>
      <c r="O822" s="38">
        <v>2.1019999999999999</v>
      </c>
      <c r="Q822" s="38">
        <v>0.161</v>
      </c>
      <c r="R822" s="38">
        <v>1</v>
      </c>
      <c r="S822" s="38">
        <v>0</v>
      </c>
      <c r="T822" s="38">
        <v>0</v>
      </c>
      <c r="V822" s="38">
        <v>0</v>
      </c>
      <c r="Y822" s="38" t="s">
        <v>46</v>
      </c>
      <c r="Z822" s="42">
        <v>4.2997685185185187E-2</v>
      </c>
    </row>
    <row r="823" spans="1:26">
      <c r="A823" s="38">
        <v>56</v>
      </c>
      <c r="B823" s="38">
        <v>21</v>
      </c>
      <c r="C823" s="38" t="s">
        <v>451</v>
      </c>
      <c r="D823" s="38" t="s">
        <v>25</v>
      </c>
      <c r="E823" s="38" t="s">
        <v>36</v>
      </c>
      <c r="G823" s="38">
        <v>0.5</v>
      </c>
      <c r="H823" s="38">
        <v>0.5</v>
      </c>
      <c r="I823" s="38">
        <v>2888</v>
      </c>
      <c r="J823" s="38">
        <v>4701</v>
      </c>
      <c r="L823" s="38">
        <v>953</v>
      </c>
      <c r="M823" s="38">
        <v>3.5880000000000001</v>
      </c>
      <c r="N823" s="38">
        <v>5.8150000000000004</v>
      </c>
      <c r="O823" s="38">
        <v>2.2269999999999999</v>
      </c>
      <c r="Q823" s="38">
        <v>0.13800000000000001</v>
      </c>
      <c r="R823" s="38">
        <v>1</v>
      </c>
      <c r="S823" s="38">
        <v>0</v>
      </c>
      <c r="T823" s="38">
        <v>0</v>
      </c>
      <c r="V823" s="38">
        <v>0</v>
      </c>
      <c r="Y823" s="38" t="s">
        <v>46</v>
      </c>
      <c r="Z823" s="42">
        <v>0.90298611111111116</v>
      </c>
    </row>
    <row r="824" spans="1:26">
      <c r="A824" s="38">
        <v>57</v>
      </c>
      <c r="B824" s="38">
        <v>22</v>
      </c>
      <c r="C824" s="38" t="s">
        <v>453</v>
      </c>
      <c r="D824" s="38" t="s">
        <v>25</v>
      </c>
      <c r="E824" s="38" t="s">
        <v>36</v>
      </c>
      <c r="G824" s="38">
        <v>0.5</v>
      </c>
      <c r="H824" s="38">
        <v>0.5</v>
      </c>
      <c r="I824" s="38">
        <v>2222</v>
      </c>
      <c r="J824" s="38">
        <v>2931</v>
      </c>
      <c r="L824" s="38">
        <v>330</v>
      </c>
      <c r="M824" s="38">
        <v>2.7210000000000001</v>
      </c>
      <c r="N824" s="38">
        <v>3.5529999999999999</v>
      </c>
      <c r="O824" s="38">
        <v>0.83199999999999996</v>
      </c>
      <c r="Q824" s="38">
        <v>5.5E-2</v>
      </c>
      <c r="R824" s="38">
        <v>1</v>
      </c>
      <c r="S824" s="38">
        <v>0</v>
      </c>
      <c r="T824" s="38">
        <v>0</v>
      </c>
      <c r="V824" s="38">
        <v>0</v>
      </c>
      <c r="Y824" s="38" t="s">
        <v>46</v>
      </c>
      <c r="Z824" s="42">
        <v>0.91371527777777783</v>
      </c>
    </row>
    <row r="825" spans="1:26">
      <c r="A825" s="38">
        <v>57</v>
      </c>
      <c r="B825" s="38">
        <v>22</v>
      </c>
      <c r="C825" s="38" t="s">
        <v>452</v>
      </c>
      <c r="D825" s="38" t="s">
        <v>25</v>
      </c>
      <c r="E825" s="38" t="s">
        <v>36</v>
      </c>
      <c r="G825" s="38">
        <v>0.5</v>
      </c>
      <c r="H825" s="38">
        <v>0.5</v>
      </c>
      <c r="I825" s="38">
        <v>3506</v>
      </c>
      <c r="J825" s="38">
        <v>5420</v>
      </c>
      <c r="L825" s="38">
        <v>1066</v>
      </c>
      <c r="M825" s="38">
        <v>4.3920000000000003</v>
      </c>
      <c r="N825" s="38">
        <v>6.7240000000000002</v>
      </c>
      <c r="O825" s="38">
        <v>2.3319999999999999</v>
      </c>
      <c r="Q825" s="38">
        <v>0.153</v>
      </c>
      <c r="R825" s="38">
        <v>1</v>
      </c>
      <c r="S825" s="38">
        <v>0</v>
      </c>
      <c r="T825" s="38">
        <v>0</v>
      </c>
      <c r="V825" s="38">
        <v>0</v>
      </c>
      <c r="Y825" s="38" t="s">
        <v>46</v>
      </c>
      <c r="Z825" s="42">
        <v>4.9467592592592591E-2</v>
      </c>
    </row>
    <row r="826" spans="1:26">
      <c r="A826" s="38">
        <v>58</v>
      </c>
      <c r="B826" s="38">
        <v>22</v>
      </c>
      <c r="C826" s="38" t="s">
        <v>453</v>
      </c>
      <c r="D826" s="38" t="s">
        <v>25</v>
      </c>
      <c r="E826" s="38" t="s">
        <v>36</v>
      </c>
      <c r="G826" s="38">
        <v>0.5</v>
      </c>
      <c r="H826" s="38">
        <v>0.5</v>
      </c>
      <c r="I826" s="38">
        <v>2283</v>
      </c>
      <c r="J826" s="38">
        <v>3071</v>
      </c>
      <c r="L826" s="38">
        <v>330</v>
      </c>
      <c r="M826" s="38">
        <v>2.8</v>
      </c>
      <c r="N826" s="38">
        <v>3.7330000000000001</v>
      </c>
      <c r="O826" s="38">
        <v>0.93300000000000005</v>
      </c>
      <c r="Q826" s="38">
        <v>5.5E-2</v>
      </c>
      <c r="R826" s="38">
        <v>1</v>
      </c>
      <c r="S826" s="38">
        <v>0</v>
      </c>
      <c r="T826" s="38">
        <v>0</v>
      </c>
      <c r="V826" s="38">
        <v>0</v>
      </c>
      <c r="Y826" s="38" t="s">
        <v>46</v>
      </c>
      <c r="Z826" s="42">
        <v>0.91983796296296294</v>
      </c>
    </row>
    <row r="827" spans="1:26">
      <c r="A827" s="38">
        <v>58</v>
      </c>
      <c r="B827" s="38">
        <v>23</v>
      </c>
      <c r="C827" s="38" t="s">
        <v>454</v>
      </c>
      <c r="D827" s="38" t="s">
        <v>25</v>
      </c>
      <c r="E827" s="38" t="s">
        <v>36</v>
      </c>
      <c r="G827" s="38">
        <v>0.5</v>
      </c>
      <c r="H827" s="38">
        <v>0.5</v>
      </c>
      <c r="I827" s="38">
        <v>2679</v>
      </c>
      <c r="J827" s="38">
        <v>5174</v>
      </c>
      <c r="L827" s="38">
        <v>1193</v>
      </c>
      <c r="M827" s="38">
        <v>3.3149999999999999</v>
      </c>
      <c r="N827" s="38">
        <v>6.4130000000000003</v>
      </c>
      <c r="O827" s="38">
        <v>3.0979999999999999</v>
      </c>
      <c r="Q827" s="38">
        <v>0.17</v>
      </c>
      <c r="R827" s="38">
        <v>1</v>
      </c>
      <c r="S827" s="38">
        <v>0</v>
      </c>
      <c r="T827" s="38">
        <v>0</v>
      </c>
      <c r="V827" s="38">
        <v>0</v>
      </c>
      <c r="Y827" s="38" t="s">
        <v>46</v>
      </c>
      <c r="Z827" s="42">
        <v>6.0590277777777778E-2</v>
      </c>
    </row>
    <row r="828" spans="1:26">
      <c r="A828" s="38">
        <v>59</v>
      </c>
      <c r="B828" s="38">
        <v>23</v>
      </c>
      <c r="C828" s="38" t="s">
        <v>455</v>
      </c>
      <c r="D828" s="38" t="s">
        <v>25</v>
      </c>
      <c r="E828" s="38" t="s">
        <v>36</v>
      </c>
      <c r="G828" s="38">
        <v>0.5</v>
      </c>
      <c r="H828" s="38">
        <v>0.5</v>
      </c>
      <c r="I828" s="38">
        <v>3411</v>
      </c>
      <c r="J828" s="38">
        <v>4845</v>
      </c>
      <c r="L828" s="38">
        <v>1064</v>
      </c>
      <c r="M828" s="38">
        <v>4.2690000000000001</v>
      </c>
      <c r="N828" s="38">
        <v>5.9969999999999999</v>
      </c>
      <c r="O828" s="38">
        <v>1.728</v>
      </c>
      <c r="Q828" s="38">
        <v>0.153</v>
      </c>
      <c r="R828" s="38">
        <v>1</v>
      </c>
      <c r="S828" s="38">
        <v>0</v>
      </c>
      <c r="T828" s="38">
        <v>0</v>
      </c>
      <c r="V828" s="38">
        <v>0</v>
      </c>
      <c r="Y828" s="38" t="s">
        <v>46</v>
      </c>
      <c r="Z828" s="42">
        <v>0.93084490740740744</v>
      </c>
    </row>
    <row r="829" spans="1:26">
      <c r="A829" s="38">
        <v>59</v>
      </c>
      <c r="B829" s="38">
        <v>23</v>
      </c>
      <c r="C829" s="38" t="s">
        <v>454</v>
      </c>
      <c r="D829" s="38" t="s">
        <v>25</v>
      </c>
      <c r="E829" s="38" t="s">
        <v>36</v>
      </c>
      <c r="G829" s="38">
        <v>0.5</v>
      </c>
      <c r="H829" s="38">
        <v>0.5</v>
      </c>
      <c r="I829" s="38">
        <v>2639</v>
      </c>
      <c r="J829" s="38">
        <v>5208</v>
      </c>
      <c r="L829" s="38">
        <v>1177</v>
      </c>
      <c r="M829" s="38">
        <v>3.2629999999999999</v>
      </c>
      <c r="N829" s="38">
        <v>6.4560000000000004</v>
      </c>
      <c r="O829" s="38">
        <v>3.194</v>
      </c>
      <c r="Q829" s="38">
        <v>0.16800000000000001</v>
      </c>
      <c r="R829" s="38">
        <v>1</v>
      </c>
      <c r="S829" s="38">
        <v>0</v>
      </c>
      <c r="T829" s="38">
        <v>0</v>
      </c>
      <c r="V829" s="38">
        <v>0</v>
      </c>
      <c r="Y829" s="38" t="s">
        <v>46</v>
      </c>
      <c r="Z829" s="42">
        <v>6.7094907407407409E-2</v>
      </c>
    </row>
    <row r="830" spans="1:26">
      <c r="A830" s="38">
        <v>60</v>
      </c>
      <c r="B830" s="38">
        <v>23</v>
      </c>
      <c r="C830" s="38" t="s">
        <v>455</v>
      </c>
      <c r="D830" s="38" t="s">
        <v>25</v>
      </c>
      <c r="E830" s="38" t="s">
        <v>36</v>
      </c>
      <c r="G830" s="38">
        <v>0.5</v>
      </c>
      <c r="H830" s="38">
        <v>0.5</v>
      </c>
      <c r="I830" s="38">
        <v>3450</v>
      </c>
      <c r="J830" s="38">
        <v>4851</v>
      </c>
      <c r="L830" s="38">
        <v>1068</v>
      </c>
      <c r="M830" s="38">
        <v>4.319</v>
      </c>
      <c r="N830" s="38">
        <v>6.0049999999999999</v>
      </c>
      <c r="O830" s="38">
        <v>1.6859999999999999</v>
      </c>
      <c r="Q830" s="38">
        <v>0.154</v>
      </c>
      <c r="R830" s="38">
        <v>1</v>
      </c>
      <c r="S830" s="38">
        <v>0</v>
      </c>
      <c r="T830" s="38">
        <v>0</v>
      </c>
      <c r="V830" s="38">
        <v>0</v>
      </c>
      <c r="Y830" s="38" t="s">
        <v>46</v>
      </c>
      <c r="Z830" s="42">
        <v>0.93718749999999995</v>
      </c>
    </row>
    <row r="831" spans="1:26">
      <c r="A831" s="38">
        <v>60</v>
      </c>
      <c r="B831" s="38">
        <v>24</v>
      </c>
      <c r="C831" s="38" t="s">
        <v>456</v>
      </c>
      <c r="D831" s="38" t="s">
        <v>25</v>
      </c>
      <c r="E831" s="38" t="s">
        <v>36</v>
      </c>
      <c r="G831" s="38">
        <v>0.5</v>
      </c>
      <c r="H831" s="38">
        <v>0.5</v>
      </c>
      <c r="I831" s="38">
        <v>2568</v>
      </c>
      <c r="J831" s="38">
        <v>5232</v>
      </c>
      <c r="L831" s="38">
        <v>1173</v>
      </c>
      <c r="M831" s="38">
        <v>3.1709999999999998</v>
      </c>
      <c r="N831" s="38">
        <v>6.4870000000000001</v>
      </c>
      <c r="O831" s="38">
        <v>3.3159999999999998</v>
      </c>
      <c r="Q831" s="38">
        <v>0.16700000000000001</v>
      </c>
      <c r="R831" s="38">
        <v>1</v>
      </c>
      <c r="S831" s="38">
        <v>0</v>
      </c>
      <c r="T831" s="38">
        <v>0</v>
      </c>
      <c r="V831" s="38">
        <v>0</v>
      </c>
      <c r="Y831" s="38" t="s">
        <v>46</v>
      </c>
      <c r="Z831" s="42">
        <v>7.8206018518518508E-2</v>
      </c>
    </row>
    <row r="832" spans="1:26">
      <c r="A832" s="38">
        <v>61</v>
      </c>
      <c r="B832" s="38">
        <v>24</v>
      </c>
      <c r="C832" s="38" t="s">
        <v>457</v>
      </c>
      <c r="D832" s="38" t="s">
        <v>25</v>
      </c>
      <c r="E832" s="38" t="s">
        <v>36</v>
      </c>
      <c r="G832" s="38">
        <v>0.5</v>
      </c>
      <c r="H832" s="38">
        <v>0.5</v>
      </c>
      <c r="I832" s="38">
        <v>3344</v>
      </c>
      <c r="J832" s="38">
        <v>5089</v>
      </c>
      <c r="L832" s="38">
        <v>962</v>
      </c>
      <c r="M832" s="38">
        <v>4.1820000000000004</v>
      </c>
      <c r="N832" s="38">
        <v>6.3070000000000004</v>
      </c>
      <c r="O832" s="38">
        <v>2.125</v>
      </c>
      <c r="Q832" s="38">
        <v>0.13900000000000001</v>
      </c>
      <c r="R832" s="38">
        <v>1</v>
      </c>
      <c r="S832" s="38">
        <v>0</v>
      </c>
      <c r="T832" s="38">
        <v>0</v>
      </c>
      <c r="V832" s="38">
        <v>0</v>
      </c>
      <c r="Y832" s="38" t="s">
        <v>46</v>
      </c>
      <c r="Z832" s="42">
        <v>0.94827546296296295</v>
      </c>
    </row>
    <row r="833" spans="1:26">
      <c r="A833" s="38">
        <v>61</v>
      </c>
      <c r="B833" s="38">
        <v>24</v>
      </c>
      <c r="C833" s="38" t="s">
        <v>456</v>
      </c>
      <c r="D833" s="38" t="s">
        <v>25</v>
      </c>
      <c r="E833" s="38" t="s">
        <v>36</v>
      </c>
      <c r="G833" s="38">
        <v>0.5</v>
      </c>
      <c r="H833" s="38">
        <v>0.5</v>
      </c>
      <c r="I833" s="38">
        <v>2567</v>
      </c>
      <c r="J833" s="38">
        <v>5139</v>
      </c>
      <c r="L833" s="38">
        <v>1167</v>
      </c>
      <c r="M833" s="38">
        <v>3.17</v>
      </c>
      <c r="N833" s="38">
        <v>6.37</v>
      </c>
      <c r="O833" s="38">
        <v>3.2</v>
      </c>
      <c r="Q833" s="38">
        <v>0.16700000000000001</v>
      </c>
      <c r="R833" s="38">
        <v>1</v>
      </c>
      <c r="S833" s="38">
        <v>0</v>
      </c>
      <c r="T833" s="38">
        <v>0</v>
      </c>
      <c r="V833" s="38">
        <v>0</v>
      </c>
      <c r="Y833" s="38" t="s">
        <v>46</v>
      </c>
      <c r="Z833" s="42">
        <v>8.4525462962962969E-2</v>
      </c>
    </row>
    <row r="834" spans="1:26">
      <c r="A834" s="38">
        <v>62</v>
      </c>
      <c r="B834" s="38">
        <v>25</v>
      </c>
      <c r="C834" s="38" t="s">
        <v>458</v>
      </c>
      <c r="D834" s="38" t="s">
        <v>25</v>
      </c>
      <c r="E834" s="38" t="s">
        <v>36</v>
      </c>
      <c r="G834" s="38">
        <v>0.5</v>
      </c>
      <c r="H834" s="38">
        <v>0.5</v>
      </c>
      <c r="I834" s="38">
        <v>2285</v>
      </c>
      <c r="J834" s="38">
        <v>3080</v>
      </c>
      <c r="L834" s="38">
        <v>440</v>
      </c>
      <c r="M834" s="38">
        <v>2.8029999999999999</v>
      </c>
      <c r="N834" s="38">
        <v>3.7440000000000002</v>
      </c>
      <c r="O834" s="38">
        <v>0.94099999999999995</v>
      </c>
      <c r="Q834" s="38">
        <v>7.0000000000000007E-2</v>
      </c>
      <c r="R834" s="38">
        <v>1</v>
      </c>
      <c r="S834" s="38">
        <v>0</v>
      </c>
      <c r="T834" s="38">
        <v>0</v>
      </c>
      <c r="V834" s="38">
        <v>0</v>
      </c>
      <c r="Y834" s="38" t="s">
        <v>46</v>
      </c>
      <c r="Z834" s="42">
        <v>9.5289351851851847E-2</v>
      </c>
    </row>
    <row r="835" spans="1:26">
      <c r="A835" s="38">
        <v>62</v>
      </c>
      <c r="B835" s="38">
        <v>24</v>
      </c>
      <c r="C835" s="38" t="s">
        <v>457</v>
      </c>
      <c r="D835" s="38" t="s">
        <v>25</v>
      </c>
      <c r="E835" s="38" t="s">
        <v>36</v>
      </c>
      <c r="G835" s="38">
        <v>0.5</v>
      </c>
      <c r="H835" s="38">
        <v>0.5</v>
      </c>
      <c r="I835" s="38">
        <v>3378</v>
      </c>
      <c r="J835" s="38">
        <v>5095</v>
      </c>
      <c r="L835" s="38">
        <v>981</v>
      </c>
      <c r="M835" s="38">
        <v>4.2249999999999996</v>
      </c>
      <c r="N835" s="38">
        <v>6.3140000000000001</v>
      </c>
      <c r="O835" s="38">
        <v>2.089</v>
      </c>
      <c r="Q835" s="38">
        <v>0.14199999999999999</v>
      </c>
      <c r="R835" s="38">
        <v>1</v>
      </c>
      <c r="S835" s="38">
        <v>0</v>
      </c>
      <c r="T835" s="38">
        <v>0</v>
      </c>
      <c r="V835" s="38">
        <v>0</v>
      </c>
      <c r="Y835" s="38" t="s">
        <v>46</v>
      </c>
      <c r="Z835" s="42">
        <v>0.95464120370370376</v>
      </c>
    </row>
    <row r="836" spans="1:26">
      <c r="A836" s="38">
        <v>63</v>
      </c>
      <c r="B836" s="38">
        <v>25</v>
      </c>
      <c r="C836" s="38" t="s">
        <v>458</v>
      </c>
      <c r="D836" s="38" t="s">
        <v>25</v>
      </c>
      <c r="E836" s="38" t="s">
        <v>36</v>
      </c>
      <c r="G836" s="38">
        <v>0.5</v>
      </c>
      <c r="H836" s="38">
        <v>0.5</v>
      </c>
      <c r="I836" s="38">
        <v>2297</v>
      </c>
      <c r="J836" s="38">
        <v>3042</v>
      </c>
      <c r="L836" s="38">
        <v>453</v>
      </c>
      <c r="M836" s="38">
        <v>2.819</v>
      </c>
      <c r="N836" s="38">
        <v>3.6960000000000002</v>
      </c>
      <c r="O836" s="38">
        <v>0.877</v>
      </c>
      <c r="Q836" s="38">
        <v>7.1999999999999995E-2</v>
      </c>
      <c r="R836" s="38">
        <v>1</v>
      </c>
      <c r="S836" s="38">
        <v>0</v>
      </c>
      <c r="T836" s="38">
        <v>0</v>
      </c>
      <c r="V836" s="38">
        <v>0</v>
      </c>
      <c r="Y836" s="38" t="s">
        <v>46</v>
      </c>
      <c r="Z836" s="42">
        <v>0.10146990740740741</v>
      </c>
    </row>
    <row r="837" spans="1:26">
      <c r="A837" s="38">
        <v>63</v>
      </c>
      <c r="B837" s="38">
        <v>25</v>
      </c>
      <c r="C837" s="38" t="s">
        <v>459</v>
      </c>
      <c r="D837" s="38" t="s">
        <v>25</v>
      </c>
      <c r="E837" s="38" t="s">
        <v>36</v>
      </c>
      <c r="G837" s="38">
        <v>0.5</v>
      </c>
      <c r="H837" s="38">
        <v>0.5</v>
      </c>
      <c r="I837" s="38">
        <v>2444</v>
      </c>
      <c r="J837" s="38">
        <v>5021</v>
      </c>
      <c r="L837" s="38">
        <v>1133</v>
      </c>
      <c r="M837" s="38">
        <v>3.01</v>
      </c>
      <c r="N837" s="38">
        <v>6.2190000000000003</v>
      </c>
      <c r="O837" s="38">
        <v>3.21</v>
      </c>
      <c r="Q837" s="38">
        <v>0.16200000000000001</v>
      </c>
      <c r="R837" s="38">
        <v>1</v>
      </c>
      <c r="S837" s="38">
        <v>0</v>
      </c>
      <c r="T837" s="38">
        <v>0</v>
      </c>
      <c r="V837" s="38">
        <v>0</v>
      </c>
      <c r="Y837" s="38" t="s">
        <v>46</v>
      </c>
      <c r="Z837" s="42">
        <v>0.96569444444444441</v>
      </c>
    </row>
    <row r="838" spans="1:26">
      <c r="A838" s="38">
        <v>64</v>
      </c>
      <c r="B838" s="38">
        <v>26</v>
      </c>
      <c r="C838" s="38" t="s">
        <v>460</v>
      </c>
      <c r="D838" s="38" t="s">
        <v>25</v>
      </c>
      <c r="E838" s="38" t="s">
        <v>36</v>
      </c>
      <c r="G838" s="38">
        <v>0.5</v>
      </c>
      <c r="H838" s="38">
        <v>0.5</v>
      </c>
      <c r="I838" s="38">
        <v>2060</v>
      </c>
      <c r="J838" s="38">
        <v>6078</v>
      </c>
      <c r="L838" s="38">
        <v>1477</v>
      </c>
      <c r="M838" s="38">
        <v>2.5099999999999998</v>
      </c>
      <c r="N838" s="38">
        <v>7.5510000000000002</v>
      </c>
      <c r="O838" s="38">
        <v>5.0410000000000004</v>
      </c>
      <c r="Q838" s="38">
        <v>0.20799999999999999</v>
      </c>
      <c r="R838" s="38">
        <v>1</v>
      </c>
      <c r="S838" s="38">
        <v>0</v>
      </c>
      <c r="T838" s="38">
        <v>0</v>
      </c>
      <c r="V838" s="38">
        <v>0</v>
      </c>
      <c r="Y838" s="38" t="s">
        <v>46</v>
      </c>
      <c r="Z838" s="42">
        <v>0.11267361111111111</v>
      </c>
    </row>
    <row r="839" spans="1:26">
      <c r="A839" s="38">
        <v>64</v>
      </c>
      <c r="B839" s="38">
        <v>25</v>
      </c>
      <c r="C839" s="38" t="s">
        <v>459</v>
      </c>
      <c r="D839" s="38" t="s">
        <v>25</v>
      </c>
      <c r="E839" s="38" t="s">
        <v>36</v>
      </c>
      <c r="G839" s="38">
        <v>0.5</v>
      </c>
      <c r="H839" s="38">
        <v>0.5</v>
      </c>
      <c r="I839" s="38">
        <v>2479</v>
      </c>
      <c r="J839" s="38">
        <v>5086</v>
      </c>
      <c r="L839" s="38">
        <v>1110</v>
      </c>
      <c r="M839" s="38">
        <v>3.0550000000000002</v>
      </c>
      <c r="N839" s="38">
        <v>6.3029999999999999</v>
      </c>
      <c r="O839" s="38">
        <v>3.2469999999999999</v>
      </c>
      <c r="Q839" s="38">
        <v>0.159</v>
      </c>
      <c r="R839" s="38">
        <v>1</v>
      </c>
      <c r="S839" s="38">
        <v>0</v>
      </c>
      <c r="T839" s="38">
        <v>0</v>
      </c>
      <c r="V839" s="38">
        <v>0</v>
      </c>
      <c r="Y839" s="38" t="s">
        <v>46</v>
      </c>
      <c r="Z839" s="42">
        <v>0.97219907407407413</v>
      </c>
    </row>
    <row r="840" spans="1:26">
      <c r="A840" s="38">
        <v>65</v>
      </c>
      <c r="B840" s="38">
        <v>26</v>
      </c>
      <c r="C840" s="38" t="s">
        <v>460</v>
      </c>
      <c r="D840" s="38" t="s">
        <v>25</v>
      </c>
      <c r="E840" s="38" t="s">
        <v>36</v>
      </c>
      <c r="G840" s="38">
        <v>0.5</v>
      </c>
      <c r="H840" s="38">
        <v>0.5</v>
      </c>
      <c r="I840" s="38">
        <v>2069</v>
      </c>
      <c r="J840" s="38">
        <v>6106</v>
      </c>
      <c r="L840" s="38">
        <v>1473</v>
      </c>
      <c r="M840" s="38">
        <v>2.5219999999999998</v>
      </c>
      <c r="N840" s="38">
        <v>7.5869999999999997</v>
      </c>
      <c r="O840" s="38">
        <v>5.0650000000000004</v>
      </c>
      <c r="Q840" s="38">
        <v>0.20699999999999999</v>
      </c>
      <c r="R840" s="38">
        <v>1</v>
      </c>
      <c r="S840" s="38">
        <v>0</v>
      </c>
      <c r="T840" s="38">
        <v>0</v>
      </c>
      <c r="V840" s="38">
        <v>0</v>
      </c>
      <c r="Y840" s="38" t="s">
        <v>46</v>
      </c>
      <c r="Z840" s="42">
        <v>0.11920138888888888</v>
      </c>
    </row>
    <row r="841" spans="1:26">
      <c r="A841" s="38">
        <v>65</v>
      </c>
      <c r="B841" s="38">
        <v>26</v>
      </c>
      <c r="C841" s="38" t="s">
        <v>461</v>
      </c>
      <c r="D841" s="38" t="s">
        <v>25</v>
      </c>
      <c r="E841" s="38" t="s">
        <v>36</v>
      </c>
      <c r="G841" s="38">
        <v>0.5</v>
      </c>
      <c r="H841" s="38">
        <v>0.5</v>
      </c>
      <c r="I841" s="38">
        <v>2576</v>
      </c>
      <c r="J841" s="38">
        <v>4698</v>
      </c>
      <c r="L841" s="38">
        <v>1045</v>
      </c>
      <c r="M841" s="38">
        <v>3.181</v>
      </c>
      <c r="N841" s="38">
        <v>5.8109999999999999</v>
      </c>
      <c r="O841" s="38">
        <v>2.63</v>
      </c>
      <c r="Q841" s="38">
        <v>0.15</v>
      </c>
      <c r="R841" s="38">
        <v>1</v>
      </c>
      <c r="S841" s="38">
        <v>0</v>
      </c>
      <c r="T841" s="38">
        <v>0</v>
      </c>
      <c r="V841" s="38">
        <v>0</v>
      </c>
      <c r="Y841" s="38" t="s">
        <v>46</v>
      </c>
      <c r="Z841" s="42">
        <v>0.98314814814814822</v>
      </c>
    </row>
    <row r="842" spans="1:26">
      <c r="A842" s="38">
        <v>66</v>
      </c>
      <c r="B842" s="38">
        <v>27</v>
      </c>
      <c r="C842" s="38" t="s">
        <v>462</v>
      </c>
      <c r="D842" s="38" t="s">
        <v>25</v>
      </c>
      <c r="E842" s="38" t="s">
        <v>36</v>
      </c>
      <c r="G842" s="38">
        <v>0.5</v>
      </c>
      <c r="H842" s="38">
        <v>0.5</v>
      </c>
      <c r="I842" s="38">
        <v>2382</v>
      </c>
      <c r="J842" s="38">
        <v>3138</v>
      </c>
      <c r="L842" s="38">
        <v>536</v>
      </c>
      <c r="M842" s="38">
        <v>2.9289999999999998</v>
      </c>
      <c r="N842" s="38">
        <v>3.819</v>
      </c>
      <c r="O842" s="38">
        <v>0.89</v>
      </c>
      <c r="Q842" s="38">
        <v>8.3000000000000004E-2</v>
      </c>
      <c r="R842" s="38">
        <v>1</v>
      </c>
      <c r="S842" s="38">
        <v>0</v>
      </c>
      <c r="T842" s="38">
        <v>0</v>
      </c>
      <c r="V842" s="38">
        <v>0</v>
      </c>
      <c r="Y842" s="38" t="s">
        <v>46</v>
      </c>
      <c r="Z842" s="42">
        <v>0.12995370370370371</v>
      </c>
    </row>
    <row r="843" spans="1:26">
      <c r="A843" s="38">
        <v>66</v>
      </c>
      <c r="B843" s="38">
        <v>26</v>
      </c>
      <c r="C843" s="38" t="s">
        <v>461</v>
      </c>
      <c r="D843" s="38" t="s">
        <v>25</v>
      </c>
      <c r="E843" s="38" t="s">
        <v>36</v>
      </c>
      <c r="G843" s="38">
        <v>0.5</v>
      </c>
      <c r="H843" s="38">
        <v>0.5</v>
      </c>
      <c r="I843" s="38">
        <v>2626</v>
      </c>
      <c r="J843" s="38">
        <v>4483</v>
      </c>
      <c r="L843" s="38">
        <v>1001</v>
      </c>
      <c r="M843" s="38">
        <v>3.2469999999999999</v>
      </c>
      <c r="N843" s="38">
        <v>5.5380000000000003</v>
      </c>
      <c r="O843" s="38">
        <v>2.2909999999999999</v>
      </c>
      <c r="Q843" s="38">
        <v>0.14499999999999999</v>
      </c>
      <c r="R843" s="38">
        <v>1</v>
      </c>
      <c r="S843" s="38">
        <v>0</v>
      </c>
      <c r="T843" s="38">
        <v>0</v>
      </c>
      <c r="V843" s="38">
        <v>0</v>
      </c>
      <c r="Y843" s="38" t="s">
        <v>46</v>
      </c>
      <c r="Z843" s="42">
        <v>0.98951388888888892</v>
      </c>
    </row>
    <row r="844" spans="1:26">
      <c r="A844" s="38">
        <v>67</v>
      </c>
      <c r="B844" s="38">
        <v>27</v>
      </c>
      <c r="C844" s="38" t="s">
        <v>462</v>
      </c>
      <c r="D844" s="38" t="s">
        <v>25</v>
      </c>
      <c r="E844" s="38" t="s">
        <v>36</v>
      </c>
      <c r="G844" s="38">
        <v>0.5</v>
      </c>
      <c r="H844" s="38">
        <v>0.5</v>
      </c>
      <c r="I844" s="38">
        <v>2342</v>
      </c>
      <c r="J844" s="38">
        <v>3224</v>
      </c>
      <c r="L844" s="38">
        <v>492</v>
      </c>
      <c r="M844" s="38">
        <v>2.8769999999999998</v>
      </c>
      <c r="N844" s="38">
        <v>3.93</v>
      </c>
      <c r="O844" s="38">
        <v>1.0529999999999999</v>
      </c>
      <c r="Q844" s="38">
        <v>7.6999999999999999E-2</v>
      </c>
      <c r="R844" s="38">
        <v>1</v>
      </c>
      <c r="S844" s="38">
        <v>0</v>
      </c>
      <c r="T844" s="38">
        <v>0</v>
      </c>
      <c r="V844" s="38">
        <v>0</v>
      </c>
      <c r="Y844" s="38" t="s">
        <v>46</v>
      </c>
      <c r="Z844" s="42">
        <v>0.13615740740740742</v>
      </c>
    </row>
    <row r="845" spans="1:26">
      <c r="A845" s="38">
        <v>68</v>
      </c>
      <c r="B845" s="38">
        <v>28</v>
      </c>
      <c r="C845" s="38" t="s">
        <v>463</v>
      </c>
      <c r="D845" s="38" t="s">
        <v>25</v>
      </c>
      <c r="E845" s="38" t="s">
        <v>36</v>
      </c>
      <c r="G845" s="38">
        <v>0.5</v>
      </c>
      <c r="H845" s="38">
        <v>0.5</v>
      </c>
      <c r="I845" s="38">
        <v>3397</v>
      </c>
      <c r="J845" s="38">
        <v>5267</v>
      </c>
      <c r="L845" s="38">
        <v>1181</v>
      </c>
      <c r="M845" s="38">
        <v>4.2489999999999997</v>
      </c>
      <c r="N845" s="38">
        <v>6.5309999999999997</v>
      </c>
      <c r="O845" s="38">
        <v>2.282</v>
      </c>
      <c r="Q845" s="38">
        <v>0.16800000000000001</v>
      </c>
      <c r="R845" s="38">
        <v>1</v>
      </c>
      <c r="S845" s="38">
        <v>0</v>
      </c>
      <c r="T845" s="38">
        <v>0</v>
      </c>
      <c r="V845" s="38">
        <v>0</v>
      </c>
      <c r="Y845" s="38" t="s">
        <v>46</v>
      </c>
      <c r="Z845" s="42">
        <v>0.14724537037037036</v>
      </c>
    </row>
    <row r="846" spans="1:26">
      <c r="A846" s="38">
        <v>69</v>
      </c>
      <c r="B846" s="38">
        <v>28</v>
      </c>
      <c r="C846" s="38" t="s">
        <v>463</v>
      </c>
      <c r="D846" s="38" t="s">
        <v>25</v>
      </c>
      <c r="E846" s="38" t="s">
        <v>36</v>
      </c>
      <c r="G846" s="38">
        <v>0.5</v>
      </c>
      <c r="H846" s="38">
        <v>0.5</v>
      </c>
      <c r="I846" s="38">
        <v>3412</v>
      </c>
      <c r="J846" s="38">
        <v>5337</v>
      </c>
      <c r="L846" s="38">
        <v>1216</v>
      </c>
      <c r="M846" s="38">
        <v>4.2690000000000001</v>
      </c>
      <c r="N846" s="38">
        <v>6.62</v>
      </c>
      <c r="O846" s="38">
        <v>2.35</v>
      </c>
      <c r="Q846" s="38">
        <v>0.17299999999999999</v>
      </c>
      <c r="R846" s="38">
        <v>1</v>
      </c>
      <c r="S846" s="38">
        <v>0</v>
      </c>
      <c r="T846" s="38">
        <v>0</v>
      </c>
      <c r="V846" s="38">
        <v>0</v>
      </c>
      <c r="Y846" s="38" t="s">
        <v>46</v>
      </c>
      <c r="Z846" s="42">
        <v>0.15373842592592593</v>
      </c>
    </row>
    <row r="847" spans="1:26">
      <c r="A847" s="38">
        <v>70</v>
      </c>
      <c r="B847" s="38">
        <v>29</v>
      </c>
      <c r="C847" s="38" t="s">
        <v>464</v>
      </c>
      <c r="D847" s="38" t="s">
        <v>25</v>
      </c>
      <c r="E847" s="38" t="s">
        <v>36</v>
      </c>
      <c r="G847" s="38">
        <v>0.5</v>
      </c>
      <c r="H847" s="38">
        <v>0.5</v>
      </c>
      <c r="I847" s="38">
        <v>3382</v>
      </c>
      <c r="J847" s="38">
        <v>5381</v>
      </c>
      <c r="L847" s="38">
        <v>1116</v>
      </c>
      <c r="M847" s="38">
        <v>4.2309999999999999</v>
      </c>
      <c r="N847" s="38">
        <v>6.6749999999999998</v>
      </c>
      <c r="O847" s="38">
        <v>2.444</v>
      </c>
      <c r="Q847" s="38">
        <v>0.16</v>
      </c>
      <c r="R847" s="38">
        <v>1</v>
      </c>
      <c r="S847" s="38">
        <v>0</v>
      </c>
      <c r="T847" s="38">
        <v>0</v>
      </c>
      <c r="V847" s="38">
        <v>0</v>
      </c>
      <c r="Y847" s="38" t="s">
        <v>46</v>
      </c>
      <c r="Z847" s="42">
        <v>0.16488425925925926</v>
      </c>
    </row>
    <row r="848" spans="1:26">
      <c r="A848" s="38">
        <v>71</v>
      </c>
      <c r="B848" s="38">
        <v>29</v>
      </c>
      <c r="C848" s="38" t="s">
        <v>464</v>
      </c>
      <c r="D848" s="38" t="s">
        <v>25</v>
      </c>
      <c r="E848" s="38" t="s">
        <v>36</v>
      </c>
      <c r="G848" s="38">
        <v>0.5</v>
      </c>
      <c r="H848" s="38">
        <v>0.5</v>
      </c>
      <c r="I848" s="38">
        <v>3413</v>
      </c>
      <c r="J848" s="38">
        <v>5377</v>
      </c>
      <c r="L848" s="38">
        <v>1113</v>
      </c>
      <c r="M848" s="38">
        <v>4.2709999999999999</v>
      </c>
      <c r="N848" s="38">
        <v>6.67</v>
      </c>
      <c r="O848" s="38">
        <v>2.3980000000000001</v>
      </c>
      <c r="Q848" s="38">
        <v>0.159</v>
      </c>
      <c r="R848" s="38">
        <v>1</v>
      </c>
      <c r="S848" s="38">
        <v>0</v>
      </c>
      <c r="T848" s="38">
        <v>0</v>
      </c>
      <c r="V848" s="38">
        <v>0</v>
      </c>
      <c r="Y848" s="38" t="s">
        <v>46</v>
      </c>
      <c r="Z848" s="42">
        <v>0.17126157407407408</v>
      </c>
    </row>
    <row r="849" spans="1:26">
      <c r="A849" s="38">
        <v>72</v>
      </c>
      <c r="B849" s="38">
        <v>30</v>
      </c>
      <c r="C849" s="38" t="s">
        <v>465</v>
      </c>
      <c r="D849" s="38" t="s">
        <v>25</v>
      </c>
      <c r="E849" s="38" t="s">
        <v>36</v>
      </c>
      <c r="G849" s="38">
        <v>0.5</v>
      </c>
      <c r="H849" s="38">
        <v>0.5</v>
      </c>
      <c r="I849" s="38">
        <v>3472</v>
      </c>
      <c r="J849" s="38">
        <v>5325</v>
      </c>
      <c r="L849" s="38">
        <v>1334</v>
      </c>
      <c r="M849" s="38">
        <v>4.3479999999999999</v>
      </c>
      <c r="N849" s="38">
        <v>6.6040000000000001</v>
      </c>
      <c r="O849" s="38">
        <v>2.2559999999999998</v>
      </c>
      <c r="Q849" s="38">
        <v>0.189</v>
      </c>
      <c r="R849" s="38">
        <v>1</v>
      </c>
      <c r="S849" s="38">
        <v>0</v>
      </c>
      <c r="T849" s="38">
        <v>0</v>
      </c>
      <c r="V849" s="38">
        <v>0</v>
      </c>
      <c r="Y849" s="38" t="s">
        <v>46</v>
      </c>
      <c r="Z849" s="42">
        <v>0.1824537037037037</v>
      </c>
    </row>
    <row r="850" spans="1:26">
      <c r="A850" s="38">
        <v>73</v>
      </c>
      <c r="B850" s="38">
        <v>30</v>
      </c>
      <c r="C850" s="38" t="s">
        <v>465</v>
      </c>
      <c r="D850" s="38" t="s">
        <v>25</v>
      </c>
      <c r="E850" s="38" t="s">
        <v>36</v>
      </c>
      <c r="G850" s="38">
        <v>0.5</v>
      </c>
      <c r="H850" s="38">
        <v>0.5</v>
      </c>
      <c r="I850" s="38">
        <v>3473</v>
      </c>
      <c r="J850" s="38">
        <v>5353</v>
      </c>
      <c r="L850" s="38">
        <v>1411</v>
      </c>
      <c r="M850" s="38">
        <v>4.3479999999999999</v>
      </c>
      <c r="N850" s="38">
        <v>6.64</v>
      </c>
      <c r="O850" s="38">
        <v>2.2919999999999998</v>
      </c>
      <c r="Q850" s="38">
        <v>0.19900000000000001</v>
      </c>
      <c r="R850" s="38">
        <v>1</v>
      </c>
      <c r="S850" s="38">
        <v>0</v>
      </c>
      <c r="T850" s="38">
        <v>0</v>
      </c>
      <c r="V850" s="38">
        <v>0</v>
      </c>
      <c r="Y850" s="38" t="s">
        <v>46</v>
      </c>
      <c r="Z850" s="42">
        <v>0.18886574074074072</v>
      </c>
    </row>
    <row r="851" spans="1:26">
      <c r="A851" s="38">
        <v>10</v>
      </c>
      <c r="B851" s="38">
        <v>5</v>
      </c>
      <c r="C851" s="38" t="s">
        <v>466</v>
      </c>
      <c r="D851" s="38" t="s">
        <v>25</v>
      </c>
      <c r="E851" s="38" t="s">
        <v>36</v>
      </c>
      <c r="G851" s="38">
        <v>0.5</v>
      </c>
      <c r="H851" s="38">
        <v>0.5</v>
      </c>
      <c r="I851" s="38">
        <v>3495</v>
      </c>
      <c r="J851" s="38">
        <v>5100</v>
      </c>
      <c r="L851" s="38">
        <v>1096</v>
      </c>
      <c r="M851" s="38">
        <v>4.3769999999999998</v>
      </c>
      <c r="N851" s="38">
        <v>6.32</v>
      </c>
      <c r="O851" s="38">
        <v>1.9430000000000001</v>
      </c>
      <c r="Q851" s="38">
        <v>0.157</v>
      </c>
      <c r="R851" s="38">
        <v>1</v>
      </c>
      <c r="S851" s="38">
        <v>0</v>
      </c>
      <c r="T851" s="38">
        <v>0</v>
      </c>
      <c r="V851" s="38">
        <v>0</v>
      </c>
      <c r="Y851" s="38" t="s">
        <v>47</v>
      </c>
      <c r="Z851" s="42">
        <v>0.65391203703703704</v>
      </c>
    </row>
    <row r="852" spans="1:26">
      <c r="A852" s="38">
        <v>11</v>
      </c>
      <c r="B852" s="38">
        <v>5</v>
      </c>
      <c r="C852" s="38" t="s">
        <v>466</v>
      </c>
      <c r="D852" s="38" t="s">
        <v>25</v>
      </c>
      <c r="E852" s="38" t="s">
        <v>36</v>
      </c>
      <c r="G852" s="38">
        <v>0.5</v>
      </c>
      <c r="H852" s="38">
        <v>0.5</v>
      </c>
      <c r="I852" s="38">
        <v>3512</v>
      </c>
      <c r="J852" s="38">
        <v>5150</v>
      </c>
      <c r="L852" s="38">
        <v>1148</v>
      </c>
      <c r="M852" s="38">
        <v>4.4000000000000004</v>
      </c>
      <c r="N852" s="38">
        <v>6.383</v>
      </c>
      <c r="O852" s="38">
        <v>1.9830000000000001</v>
      </c>
      <c r="Q852" s="38">
        <v>0.16400000000000001</v>
      </c>
      <c r="R852" s="38">
        <v>1</v>
      </c>
      <c r="S852" s="38">
        <v>0</v>
      </c>
      <c r="T852" s="38">
        <v>0</v>
      </c>
      <c r="V852" s="38">
        <v>0</v>
      </c>
      <c r="Y852" s="38" t="s">
        <v>47</v>
      </c>
      <c r="Z852" s="42">
        <v>0.66028935185185189</v>
      </c>
    </row>
    <row r="853" spans="1:26">
      <c r="A853" s="38">
        <v>12</v>
      </c>
      <c r="B853" s="38">
        <v>6</v>
      </c>
      <c r="C853" s="38" t="s">
        <v>467</v>
      </c>
      <c r="D853" s="38" t="s">
        <v>25</v>
      </c>
      <c r="E853" s="38" t="s">
        <v>36</v>
      </c>
      <c r="G853" s="38">
        <v>0.5</v>
      </c>
      <c r="H853" s="38">
        <v>0.5</v>
      </c>
      <c r="I853" s="38">
        <v>3493</v>
      </c>
      <c r="J853" s="38">
        <v>5324</v>
      </c>
      <c r="L853" s="38">
        <v>1081</v>
      </c>
      <c r="M853" s="38">
        <v>4.3739999999999997</v>
      </c>
      <c r="N853" s="38">
        <v>6.6029999999999998</v>
      </c>
      <c r="O853" s="38">
        <v>2.2290000000000001</v>
      </c>
      <c r="Q853" s="38">
        <v>0.155</v>
      </c>
      <c r="R853" s="38">
        <v>1</v>
      </c>
      <c r="S853" s="38">
        <v>0</v>
      </c>
      <c r="T853" s="38">
        <v>0</v>
      </c>
      <c r="V853" s="38">
        <v>0</v>
      </c>
      <c r="Y853" s="38" t="s">
        <v>47</v>
      </c>
      <c r="Z853" s="42">
        <v>0.67137731481481477</v>
      </c>
    </row>
    <row r="854" spans="1:26">
      <c r="A854" s="38">
        <v>13</v>
      </c>
      <c r="B854" s="38">
        <v>6</v>
      </c>
      <c r="C854" s="38" t="s">
        <v>467</v>
      </c>
      <c r="D854" s="38" t="s">
        <v>25</v>
      </c>
      <c r="E854" s="38" t="s">
        <v>36</v>
      </c>
      <c r="G854" s="38">
        <v>0.5</v>
      </c>
      <c r="H854" s="38">
        <v>0.5</v>
      </c>
      <c r="I854" s="38">
        <v>3525</v>
      </c>
      <c r="J854" s="38">
        <v>5346</v>
      </c>
      <c r="L854" s="38">
        <v>1115</v>
      </c>
      <c r="M854" s="38">
        <v>4.4160000000000004</v>
      </c>
      <c r="N854" s="38">
        <v>6.6310000000000002</v>
      </c>
      <c r="O854" s="38">
        <v>2.214</v>
      </c>
      <c r="Q854" s="38">
        <v>0.16</v>
      </c>
      <c r="R854" s="38">
        <v>1</v>
      </c>
      <c r="S854" s="38">
        <v>0</v>
      </c>
      <c r="T854" s="38">
        <v>0</v>
      </c>
      <c r="V854" s="38">
        <v>0</v>
      </c>
      <c r="Y854" s="38" t="s">
        <v>47</v>
      </c>
      <c r="Z854" s="42">
        <v>0.67765046296296294</v>
      </c>
    </row>
    <row r="855" spans="1:26">
      <c r="A855" s="38">
        <v>14</v>
      </c>
      <c r="B855" s="38">
        <v>7</v>
      </c>
      <c r="C855" s="38" t="s">
        <v>468</v>
      </c>
      <c r="D855" s="38" t="s">
        <v>25</v>
      </c>
      <c r="E855" s="38" t="s">
        <v>36</v>
      </c>
      <c r="G855" s="38">
        <v>0.5</v>
      </c>
      <c r="H855" s="38">
        <v>0.5</v>
      </c>
      <c r="I855" s="38">
        <v>3503</v>
      </c>
      <c r="J855" s="38">
        <v>5409</v>
      </c>
      <c r="L855" s="38">
        <v>1132</v>
      </c>
      <c r="M855" s="38">
        <v>4.3879999999999999</v>
      </c>
      <c r="N855" s="38">
        <v>6.71</v>
      </c>
      <c r="O855" s="38">
        <v>2.3220000000000001</v>
      </c>
      <c r="Q855" s="38">
        <v>0.16200000000000001</v>
      </c>
      <c r="R855" s="38">
        <v>1</v>
      </c>
      <c r="S855" s="38">
        <v>0</v>
      </c>
      <c r="T855" s="38">
        <v>0</v>
      </c>
      <c r="V855" s="38">
        <v>0</v>
      </c>
      <c r="Y855" s="38" t="s">
        <v>47</v>
      </c>
      <c r="Z855" s="42">
        <v>0.6885648148148148</v>
      </c>
    </row>
    <row r="856" spans="1:26">
      <c r="A856" s="38">
        <v>15</v>
      </c>
      <c r="B856" s="38">
        <v>7</v>
      </c>
      <c r="C856" s="38" t="s">
        <v>468</v>
      </c>
      <c r="D856" s="38" t="s">
        <v>25</v>
      </c>
      <c r="E856" s="38" t="s">
        <v>36</v>
      </c>
      <c r="G856" s="38">
        <v>0.5</v>
      </c>
      <c r="H856" s="38">
        <v>0.5</v>
      </c>
      <c r="I856" s="38">
        <v>3538</v>
      </c>
      <c r="J856" s="38">
        <v>5446</v>
      </c>
      <c r="L856" s="38">
        <v>1161</v>
      </c>
      <c r="M856" s="38">
        <v>4.4340000000000002</v>
      </c>
      <c r="N856" s="38">
        <v>6.7569999999999997</v>
      </c>
      <c r="O856" s="38">
        <v>2.323</v>
      </c>
      <c r="Q856" s="38">
        <v>0.16600000000000001</v>
      </c>
      <c r="R856" s="38">
        <v>1</v>
      </c>
      <c r="S856" s="38">
        <v>0</v>
      </c>
      <c r="T856" s="38">
        <v>0</v>
      </c>
      <c r="V856" s="38">
        <v>0</v>
      </c>
      <c r="Y856" s="38" t="s">
        <v>47</v>
      </c>
      <c r="Z856" s="42">
        <v>0.69489583333333327</v>
      </c>
    </row>
    <row r="857" spans="1:26">
      <c r="A857" s="38">
        <v>16</v>
      </c>
      <c r="B857" s="38">
        <v>8</v>
      </c>
      <c r="C857" s="38" t="s">
        <v>469</v>
      </c>
      <c r="D857" s="38" t="s">
        <v>25</v>
      </c>
      <c r="E857" s="38" t="s">
        <v>36</v>
      </c>
      <c r="G857" s="38">
        <v>0.5</v>
      </c>
      <c r="H857" s="38">
        <v>0.5</v>
      </c>
      <c r="I857" s="38">
        <v>3547</v>
      </c>
      <c r="J857" s="38">
        <v>4922</v>
      </c>
      <c r="L857" s="38">
        <v>1045</v>
      </c>
      <c r="M857" s="38">
        <v>4.4459999999999997</v>
      </c>
      <c r="N857" s="38">
        <v>6.0949999999999998</v>
      </c>
      <c r="O857" s="38">
        <v>1.649</v>
      </c>
      <c r="Q857" s="38">
        <v>0.15</v>
      </c>
      <c r="R857" s="38">
        <v>1</v>
      </c>
      <c r="S857" s="38">
        <v>0</v>
      </c>
      <c r="T857" s="38">
        <v>0</v>
      </c>
      <c r="V857" s="38">
        <v>0</v>
      </c>
      <c r="Y857" s="38" t="s">
        <v>47</v>
      </c>
      <c r="Z857" s="42">
        <v>0.70584490740740735</v>
      </c>
    </row>
    <row r="858" spans="1:26">
      <c r="A858" s="38">
        <v>17</v>
      </c>
      <c r="B858" s="38">
        <v>8</v>
      </c>
      <c r="C858" s="38" t="s">
        <v>469</v>
      </c>
      <c r="D858" s="38" t="s">
        <v>25</v>
      </c>
      <c r="E858" s="38" t="s">
        <v>36</v>
      </c>
      <c r="G858" s="38">
        <v>0.5</v>
      </c>
      <c r="H858" s="38">
        <v>0.5</v>
      </c>
      <c r="I858" s="38">
        <v>3450</v>
      </c>
      <c r="J858" s="38">
        <v>5246</v>
      </c>
      <c r="L858" s="38">
        <v>1119</v>
      </c>
      <c r="M858" s="38">
        <v>4.319</v>
      </c>
      <c r="N858" s="38">
        <v>6.5039999999999996</v>
      </c>
      <c r="O858" s="38">
        <v>2.1850000000000001</v>
      </c>
      <c r="Q858" s="38">
        <v>0.16</v>
      </c>
      <c r="R858" s="38">
        <v>1</v>
      </c>
      <c r="S858" s="38">
        <v>0</v>
      </c>
      <c r="T858" s="38">
        <v>0</v>
      </c>
      <c r="V858" s="38">
        <v>0</v>
      </c>
      <c r="Y858" s="38" t="s">
        <v>47</v>
      </c>
      <c r="Z858" s="42">
        <v>0.71219907407407401</v>
      </c>
    </row>
    <row r="859" spans="1:26">
      <c r="A859" s="38">
        <v>18</v>
      </c>
      <c r="B859" s="38">
        <v>9</v>
      </c>
      <c r="C859" s="38" t="s">
        <v>470</v>
      </c>
      <c r="D859" s="38" t="s">
        <v>25</v>
      </c>
      <c r="E859" s="38" t="s">
        <v>36</v>
      </c>
      <c r="G859" s="38">
        <v>0.5</v>
      </c>
      <c r="H859" s="38">
        <v>0.5</v>
      </c>
      <c r="I859" s="38">
        <v>3496</v>
      </c>
      <c r="J859" s="38">
        <v>5006</v>
      </c>
      <c r="L859" s="38">
        <v>1106</v>
      </c>
      <c r="M859" s="38">
        <v>4.3789999999999996</v>
      </c>
      <c r="N859" s="38">
        <v>6.2009999999999996</v>
      </c>
      <c r="O859" s="38">
        <v>1.8220000000000001</v>
      </c>
      <c r="Q859" s="38">
        <v>0.159</v>
      </c>
      <c r="R859" s="38">
        <v>1</v>
      </c>
      <c r="S859" s="38">
        <v>0</v>
      </c>
      <c r="T859" s="38">
        <v>0</v>
      </c>
      <c r="V859" s="38">
        <v>0</v>
      </c>
      <c r="Y859" s="38" t="s">
        <v>47</v>
      </c>
      <c r="Z859" s="42">
        <v>0.72329861111111116</v>
      </c>
    </row>
    <row r="860" spans="1:26">
      <c r="A860" s="38">
        <v>19</v>
      </c>
      <c r="B860" s="38">
        <v>9</v>
      </c>
      <c r="C860" s="38" t="s">
        <v>470</v>
      </c>
      <c r="D860" s="38" t="s">
        <v>25</v>
      </c>
      <c r="E860" s="38" t="s">
        <v>36</v>
      </c>
      <c r="G860" s="38">
        <v>0.5</v>
      </c>
      <c r="H860" s="38">
        <v>0.5</v>
      </c>
      <c r="I860" s="38">
        <v>3486</v>
      </c>
      <c r="J860" s="38">
        <v>4977</v>
      </c>
      <c r="L860" s="38">
        <v>1121</v>
      </c>
      <c r="M860" s="38">
        <v>4.3659999999999997</v>
      </c>
      <c r="N860" s="38">
        <v>6.1639999999999997</v>
      </c>
      <c r="O860" s="38">
        <v>1.798</v>
      </c>
      <c r="Q860" s="38">
        <v>0.16</v>
      </c>
      <c r="R860" s="38">
        <v>1</v>
      </c>
      <c r="S860" s="38">
        <v>0</v>
      </c>
      <c r="T860" s="38">
        <v>0</v>
      </c>
      <c r="V860" s="38">
        <v>0</v>
      </c>
      <c r="Y860" s="38" t="s">
        <v>47</v>
      </c>
      <c r="Z860" s="42">
        <v>0.72954861111111102</v>
      </c>
    </row>
    <row r="861" spans="1:26">
      <c r="A861" s="38">
        <v>20</v>
      </c>
      <c r="B861" s="38">
        <v>10</v>
      </c>
      <c r="C861" s="38" t="s">
        <v>471</v>
      </c>
      <c r="D861" s="38" t="s">
        <v>25</v>
      </c>
      <c r="E861" s="38" t="s">
        <v>36</v>
      </c>
      <c r="G861" s="38">
        <v>0.5</v>
      </c>
      <c r="H861" s="38">
        <v>0.5</v>
      </c>
      <c r="I861" s="38">
        <v>2878</v>
      </c>
      <c r="J861" s="38">
        <v>4780</v>
      </c>
      <c r="L861" s="38">
        <v>921</v>
      </c>
      <c r="M861" s="38">
        <v>3.5750000000000002</v>
      </c>
      <c r="N861" s="38">
        <v>5.915</v>
      </c>
      <c r="O861" s="38">
        <v>2.34</v>
      </c>
      <c r="Q861" s="38">
        <v>0.13400000000000001</v>
      </c>
      <c r="R861" s="38">
        <v>1</v>
      </c>
      <c r="S861" s="38">
        <v>0</v>
      </c>
      <c r="T861" s="38">
        <v>0</v>
      </c>
      <c r="V861" s="38">
        <v>0</v>
      </c>
      <c r="Y861" s="38" t="s">
        <v>47</v>
      </c>
      <c r="Z861" s="42">
        <v>0.74045138888888884</v>
      </c>
    </row>
    <row r="862" spans="1:26">
      <c r="A862" s="38">
        <v>21</v>
      </c>
      <c r="B862" s="38">
        <v>10</v>
      </c>
      <c r="C862" s="38" t="s">
        <v>471</v>
      </c>
      <c r="D862" s="38" t="s">
        <v>25</v>
      </c>
      <c r="E862" s="38" t="s">
        <v>36</v>
      </c>
      <c r="G862" s="38">
        <v>0.5</v>
      </c>
      <c r="H862" s="38">
        <v>0.5</v>
      </c>
      <c r="I862" s="38">
        <v>2851</v>
      </c>
      <c r="J862" s="38">
        <v>4809</v>
      </c>
      <c r="L862" s="38">
        <v>940</v>
      </c>
      <c r="M862" s="38">
        <v>3.5390000000000001</v>
      </c>
      <c r="N862" s="38">
        <v>5.952</v>
      </c>
      <c r="O862" s="38">
        <v>2.4129999999999998</v>
      </c>
      <c r="Q862" s="38">
        <v>0.13700000000000001</v>
      </c>
      <c r="R862" s="38">
        <v>1</v>
      </c>
      <c r="S862" s="38">
        <v>0</v>
      </c>
      <c r="T862" s="38">
        <v>0</v>
      </c>
      <c r="V862" s="38">
        <v>0</v>
      </c>
      <c r="Y862" s="38" t="s">
        <v>47</v>
      </c>
      <c r="Z862" s="42">
        <v>0.74673611111111116</v>
      </c>
    </row>
    <row r="863" spans="1:26">
      <c r="A863" s="38">
        <v>22</v>
      </c>
      <c r="B863" s="38">
        <v>11</v>
      </c>
      <c r="C863" s="38" t="s">
        <v>472</v>
      </c>
      <c r="D863" s="38" t="s">
        <v>25</v>
      </c>
      <c r="E863" s="38" t="s">
        <v>36</v>
      </c>
      <c r="G863" s="38">
        <v>0.5</v>
      </c>
      <c r="H863" s="38">
        <v>0.5</v>
      </c>
      <c r="I863" s="38">
        <v>3568</v>
      </c>
      <c r="J863" s="38">
        <v>5010</v>
      </c>
      <c r="L863" s="38">
        <v>1002</v>
      </c>
      <c r="M863" s="38">
        <v>4.4729999999999999</v>
      </c>
      <c r="N863" s="38">
        <v>6.2069999999999999</v>
      </c>
      <c r="O863" s="38">
        <v>1.734</v>
      </c>
      <c r="Q863" s="38">
        <v>0.14499999999999999</v>
      </c>
      <c r="R863" s="38">
        <v>1</v>
      </c>
      <c r="S863" s="38">
        <v>0</v>
      </c>
      <c r="T863" s="38">
        <v>0</v>
      </c>
      <c r="V863" s="38">
        <v>0</v>
      </c>
      <c r="Y863" s="38" t="s">
        <v>47</v>
      </c>
      <c r="Z863" s="42">
        <v>0.75773148148148151</v>
      </c>
    </row>
    <row r="864" spans="1:26">
      <c r="A864" s="38">
        <v>23</v>
      </c>
      <c r="B864" s="38">
        <v>11</v>
      </c>
      <c r="C864" s="38" t="s">
        <v>472</v>
      </c>
      <c r="D864" s="38" t="s">
        <v>25</v>
      </c>
      <c r="E864" s="38" t="s">
        <v>36</v>
      </c>
      <c r="G864" s="38">
        <v>0.5</v>
      </c>
      <c r="H864" s="38">
        <v>0.5</v>
      </c>
      <c r="I864" s="38">
        <v>3522</v>
      </c>
      <c r="J864" s="38">
        <v>4981</v>
      </c>
      <c r="L864" s="38">
        <v>997</v>
      </c>
      <c r="M864" s="38">
        <v>4.4130000000000003</v>
      </c>
      <c r="N864" s="38">
        <v>6.17</v>
      </c>
      <c r="O864" s="38">
        <v>1.7569999999999999</v>
      </c>
      <c r="Q864" s="38">
        <v>0.14399999999999999</v>
      </c>
      <c r="R864" s="38">
        <v>1</v>
      </c>
      <c r="S864" s="38">
        <v>0</v>
      </c>
      <c r="T864" s="38">
        <v>0</v>
      </c>
      <c r="V864" s="38">
        <v>0</v>
      </c>
      <c r="Y864" s="38" t="s">
        <v>47</v>
      </c>
      <c r="Z864" s="42">
        <v>0.76398148148148148</v>
      </c>
    </row>
    <row r="865" spans="1:26">
      <c r="A865" s="38">
        <v>67</v>
      </c>
      <c r="B865" s="38">
        <v>27</v>
      </c>
      <c r="C865" s="38" t="s">
        <v>473</v>
      </c>
      <c r="D865" s="38" t="s">
        <v>25</v>
      </c>
      <c r="E865" s="38" t="s">
        <v>36</v>
      </c>
      <c r="G865" s="38">
        <v>0.5</v>
      </c>
      <c r="H865" s="38">
        <v>0.5</v>
      </c>
      <c r="I865" s="38">
        <v>3631</v>
      </c>
      <c r="J865" s="38">
        <v>5079</v>
      </c>
      <c r="L865" s="38">
        <v>1092</v>
      </c>
      <c r="M865" s="38">
        <v>4.5549999999999997</v>
      </c>
      <c r="N865" s="38">
        <v>6.2930000000000001</v>
      </c>
      <c r="O865" s="38">
        <v>1.738</v>
      </c>
      <c r="Q865" s="38">
        <v>0.157</v>
      </c>
      <c r="R865" s="38">
        <v>1</v>
      </c>
      <c r="S865" s="38">
        <v>0</v>
      </c>
      <c r="T865" s="38">
        <v>0</v>
      </c>
      <c r="V865" s="38">
        <v>0</v>
      </c>
      <c r="Y865" s="38" t="s">
        <v>47</v>
      </c>
      <c r="Z865" s="42">
        <v>4.9768518518518521E-4</v>
      </c>
    </row>
    <row r="866" spans="1:26">
      <c r="A866" s="38">
        <v>68</v>
      </c>
      <c r="B866" s="38">
        <v>27</v>
      </c>
      <c r="C866" s="38" t="s">
        <v>473</v>
      </c>
      <c r="D866" s="38" t="s">
        <v>25</v>
      </c>
      <c r="E866" s="38" t="s">
        <v>36</v>
      </c>
      <c r="G866" s="38">
        <v>0.5</v>
      </c>
      <c r="H866" s="38">
        <v>0.5</v>
      </c>
      <c r="I866" s="38">
        <v>3564</v>
      </c>
      <c r="J866" s="38">
        <v>5111</v>
      </c>
      <c r="L866" s="38">
        <v>1152</v>
      </c>
      <c r="M866" s="38">
        <v>4.4669999999999996</v>
      </c>
      <c r="N866" s="38">
        <v>6.3339999999999996</v>
      </c>
      <c r="O866" s="38">
        <v>1.8660000000000001</v>
      </c>
      <c r="Q866" s="38">
        <v>0.16500000000000001</v>
      </c>
      <c r="R866" s="38">
        <v>1</v>
      </c>
      <c r="S866" s="38">
        <v>0</v>
      </c>
      <c r="T866" s="38">
        <v>0</v>
      </c>
      <c r="V866" s="38">
        <v>0</v>
      </c>
      <c r="Y866" s="38" t="s">
        <v>47</v>
      </c>
      <c r="Z866" s="42">
        <v>6.8171296296296287E-3</v>
      </c>
    </row>
    <row r="867" spans="1:26">
      <c r="A867" s="38">
        <v>69</v>
      </c>
      <c r="B867" s="38">
        <v>28</v>
      </c>
      <c r="C867" s="38" t="s">
        <v>474</v>
      </c>
      <c r="D867" s="38" t="s">
        <v>25</v>
      </c>
      <c r="E867" s="38" t="s">
        <v>36</v>
      </c>
      <c r="G867" s="38">
        <v>0.5</v>
      </c>
      <c r="H867" s="38">
        <v>0.5</v>
      </c>
      <c r="I867" s="38">
        <v>2195</v>
      </c>
      <c r="J867" s="38">
        <v>2711</v>
      </c>
      <c r="L867" s="38">
        <v>1592</v>
      </c>
      <c r="M867" s="38">
        <v>2.6850000000000001</v>
      </c>
      <c r="N867" s="38">
        <v>3.2690000000000001</v>
      </c>
      <c r="O867" s="38">
        <v>0.58299999999999996</v>
      </c>
      <c r="Q867" s="38">
        <v>0.223</v>
      </c>
      <c r="R867" s="38">
        <v>1</v>
      </c>
      <c r="S867" s="38">
        <v>0</v>
      </c>
      <c r="T867" s="38">
        <v>0</v>
      </c>
      <c r="V867" s="38">
        <v>0</v>
      </c>
      <c r="Y867" s="38" t="s">
        <v>47</v>
      </c>
      <c r="Z867" s="42">
        <v>1.7453703703703704E-2</v>
      </c>
    </row>
    <row r="868" spans="1:26">
      <c r="A868" s="38">
        <v>70</v>
      </c>
      <c r="B868" s="38">
        <v>28</v>
      </c>
      <c r="C868" s="38" t="s">
        <v>474</v>
      </c>
      <c r="D868" s="38" t="s">
        <v>25</v>
      </c>
      <c r="E868" s="38" t="s">
        <v>36</v>
      </c>
      <c r="G868" s="38">
        <v>0.5</v>
      </c>
      <c r="H868" s="38">
        <v>0.5</v>
      </c>
      <c r="I868" s="38">
        <v>2142</v>
      </c>
      <c r="J868" s="38">
        <v>2911</v>
      </c>
      <c r="L868" s="38">
        <v>1646</v>
      </c>
      <c r="M868" s="38">
        <v>2.617</v>
      </c>
      <c r="N868" s="38">
        <v>3.5259999999999998</v>
      </c>
      <c r="O868" s="38">
        <v>0.90900000000000003</v>
      </c>
      <c r="Q868" s="38">
        <v>0.23</v>
      </c>
      <c r="R868" s="38">
        <v>1</v>
      </c>
      <c r="S868" s="38">
        <v>0</v>
      </c>
      <c r="T868" s="38">
        <v>0</v>
      </c>
      <c r="V868" s="38">
        <v>0</v>
      </c>
      <c r="Y868" s="38" t="s">
        <v>47</v>
      </c>
      <c r="Z868" s="42">
        <v>2.3495370370370371E-2</v>
      </c>
    </row>
    <row r="869" spans="1:26">
      <c r="A869" s="38">
        <v>71</v>
      </c>
      <c r="B869" s="38">
        <v>29</v>
      </c>
      <c r="C869" s="38" t="s">
        <v>475</v>
      </c>
      <c r="D869" s="38" t="s">
        <v>25</v>
      </c>
      <c r="E869" s="38" t="s">
        <v>36</v>
      </c>
      <c r="G869" s="38">
        <v>0.5</v>
      </c>
      <c r="H869" s="38">
        <v>0.5</v>
      </c>
      <c r="I869" s="38">
        <v>2385</v>
      </c>
      <c r="J869" s="38">
        <v>5177</v>
      </c>
      <c r="L869" s="38">
        <v>1202</v>
      </c>
      <c r="M869" s="38">
        <v>2.9329999999999998</v>
      </c>
      <c r="N869" s="38">
        <v>6.4180000000000001</v>
      </c>
      <c r="O869" s="38">
        <v>3.484</v>
      </c>
      <c r="Q869" s="38">
        <v>0.17100000000000001</v>
      </c>
      <c r="R869" s="38">
        <v>1</v>
      </c>
      <c r="S869" s="38">
        <v>0</v>
      </c>
      <c r="T869" s="38">
        <v>0</v>
      </c>
      <c r="V869" s="38">
        <v>0</v>
      </c>
      <c r="Y869" s="38" t="s">
        <v>47</v>
      </c>
      <c r="Z869" s="42">
        <v>3.4583333333333334E-2</v>
      </c>
    </row>
    <row r="870" spans="1:26">
      <c r="A870" s="38">
        <v>72</v>
      </c>
      <c r="B870" s="38">
        <v>29</v>
      </c>
      <c r="C870" s="38" t="s">
        <v>475</v>
      </c>
      <c r="D870" s="38" t="s">
        <v>25</v>
      </c>
      <c r="E870" s="38" t="s">
        <v>36</v>
      </c>
      <c r="G870" s="38">
        <v>0.5</v>
      </c>
      <c r="H870" s="38">
        <v>0.5</v>
      </c>
      <c r="I870" s="38">
        <v>2347</v>
      </c>
      <c r="J870" s="38">
        <v>5212</v>
      </c>
      <c r="L870" s="38">
        <v>1245</v>
      </c>
      <c r="M870" s="38">
        <v>2.883</v>
      </c>
      <c r="N870" s="38">
        <v>6.4619999999999997</v>
      </c>
      <c r="O870" s="38">
        <v>3.5779999999999998</v>
      </c>
      <c r="Q870" s="38">
        <v>0.17699999999999999</v>
      </c>
      <c r="R870" s="38">
        <v>1</v>
      </c>
      <c r="S870" s="38">
        <v>0</v>
      </c>
      <c r="T870" s="38">
        <v>0</v>
      </c>
      <c r="V870" s="38">
        <v>0</v>
      </c>
      <c r="Y870" s="38" t="s">
        <v>47</v>
      </c>
      <c r="Z870" s="42">
        <v>4.0949074074074075E-2</v>
      </c>
    </row>
    <row r="871" spans="1:26">
      <c r="A871" s="38">
        <v>73</v>
      </c>
      <c r="B871" s="38">
        <v>30</v>
      </c>
      <c r="C871" s="38" t="s">
        <v>476</v>
      </c>
      <c r="D871" s="38" t="s">
        <v>25</v>
      </c>
      <c r="E871" s="38" t="s">
        <v>36</v>
      </c>
      <c r="G871" s="38">
        <v>0.5</v>
      </c>
      <c r="H871" s="38">
        <v>0.5</v>
      </c>
      <c r="I871" s="38">
        <v>3389</v>
      </c>
      <c r="J871" s="38">
        <v>5027</v>
      </c>
      <c r="L871" s="38">
        <v>1130</v>
      </c>
      <c r="M871" s="38">
        <v>4.24</v>
      </c>
      <c r="N871" s="38">
        <v>6.2270000000000003</v>
      </c>
      <c r="O871" s="38">
        <v>1.9870000000000001</v>
      </c>
      <c r="Q871" s="38">
        <v>0.16200000000000001</v>
      </c>
      <c r="R871" s="38">
        <v>1</v>
      </c>
      <c r="S871" s="38">
        <v>0</v>
      </c>
      <c r="T871" s="38">
        <v>0</v>
      </c>
      <c r="V871" s="38">
        <v>0</v>
      </c>
      <c r="Y871" s="38" t="s">
        <v>47</v>
      </c>
      <c r="Z871" s="42">
        <v>5.1956018518518519E-2</v>
      </c>
    </row>
    <row r="872" spans="1:26">
      <c r="A872" s="38">
        <v>74</v>
      </c>
      <c r="B872" s="38">
        <v>30</v>
      </c>
      <c r="C872" s="38" t="s">
        <v>476</v>
      </c>
      <c r="D872" s="38" t="s">
        <v>25</v>
      </c>
      <c r="E872" s="38" t="s">
        <v>36</v>
      </c>
      <c r="G872" s="38">
        <v>0.5</v>
      </c>
      <c r="H872" s="38">
        <v>0.5</v>
      </c>
      <c r="I872" s="38">
        <v>3375</v>
      </c>
      <c r="J872" s="38">
        <v>5338</v>
      </c>
      <c r="L872" s="38">
        <v>1206</v>
      </c>
      <c r="M872" s="38">
        <v>4.2220000000000004</v>
      </c>
      <c r="N872" s="38">
        <v>6.6210000000000004</v>
      </c>
      <c r="O872" s="38">
        <v>2.399</v>
      </c>
      <c r="Q872" s="38">
        <v>0.17199999999999999</v>
      </c>
      <c r="R872" s="38">
        <v>1</v>
      </c>
      <c r="S872" s="38">
        <v>0</v>
      </c>
      <c r="T872" s="38">
        <v>0</v>
      </c>
      <c r="V872" s="38">
        <v>0</v>
      </c>
      <c r="Y872" s="38" t="s">
        <v>47</v>
      </c>
      <c r="Z872" s="42">
        <v>5.8321759259259261E-2</v>
      </c>
    </row>
    <row r="873" spans="1:26">
      <c r="A873" s="38">
        <v>10</v>
      </c>
      <c r="B873" s="38">
        <v>5</v>
      </c>
      <c r="C873" s="38" t="s">
        <v>477</v>
      </c>
      <c r="D873" s="38" t="s">
        <v>25</v>
      </c>
      <c r="E873" s="38" t="s">
        <v>36</v>
      </c>
      <c r="G873" s="38">
        <v>0.5</v>
      </c>
      <c r="H873" s="38">
        <v>0.5</v>
      </c>
      <c r="I873" s="38">
        <v>5494</v>
      </c>
      <c r="J873" s="38">
        <v>8788</v>
      </c>
      <c r="L873" s="38">
        <v>3491</v>
      </c>
      <c r="M873" s="38">
        <v>6.9820000000000002</v>
      </c>
      <c r="N873" s="38">
        <v>10.91</v>
      </c>
      <c r="O873" s="38">
        <v>3.9279999999999999</v>
      </c>
      <c r="Q873" s="38">
        <v>0.47399999999999998</v>
      </c>
      <c r="R873" s="38">
        <v>1</v>
      </c>
      <c r="S873" s="38">
        <v>0</v>
      </c>
      <c r="T873" s="38">
        <v>0</v>
      </c>
      <c r="V873" s="38">
        <v>0</v>
      </c>
      <c r="Y873" s="38" t="s">
        <v>40</v>
      </c>
      <c r="Z873" s="42">
        <v>0.51734953703703701</v>
      </c>
    </row>
    <row r="874" spans="1:26">
      <c r="A874" s="38">
        <v>11</v>
      </c>
      <c r="B874" s="38">
        <v>5</v>
      </c>
      <c r="C874" s="38" t="s">
        <v>477</v>
      </c>
      <c r="D874" s="38" t="s">
        <v>25</v>
      </c>
      <c r="E874" s="38" t="s">
        <v>36</v>
      </c>
      <c r="G874" s="38">
        <v>0.5</v>
      </c>
      <c r="H874" s="38">
        <v>0.5</v>
      </c>
      <c r="I874" s="38">
        <v>5419</v>
      </c>
      <c r="J874" s="38">
        <v>8718</v>
      </c>
      <c r="L874" s="38">
        <v>3531</v>
      </c>
      <c r="M874" s="38">
        <v>6.8849999999999998</v>
      </c>
      <c r="N874" s="38">
        <v>10.824</v>
      </c>
      <c r="O874" s="38">
        <v>3.9390000000000001</v>
      </c>
      <c r="Q874" s="38">
        <v>0.47899999999999998</v>
      </c>
      <c r="R874" s="38">
        <v>1</v>
      </c>
      <c r="S874" s="38">
        <v>0</v>
      </c>
      <c r="T874" s="38">
        <v>0</v>
      </c>
      <c r="V874" s="38">
        <v>0</v>
      </c>
      <c r="Y874" s="38" t="s">
        <v>40</v>
      </c>
      <c r="Z874" s="42">
        <v>0.52384259259259258</v>
      </c>
    </row>
    <row r="875" spans="1:26">
      <c r="A875" s="38">
        <v>12</v>
      </c>
      <c r="B875" s="38">
        <v>6</v>
      </c>
      <c r="C875" s="38" t="s">
        <v>478</v>
      </c>
      <c r="D875" s="38" t="s">
        <v>25</v>
      </c>
      <c r="E875" s="38" t="s">
        <v>36</v>
      </c>
      <c r="G875" s="38">
        <v>0.5</v>
      </c>
      <c r="H875" s="38">
        <v>0.5</v>
      </c>
      <c r="I875" s="38">
        <v>2977</v>
      </c>
      <c r="J875" s="38">
        <v>5452</v>
      </c>
      <c r="L875" s="38">
        <v>1203</v>
      </c>
      <c r="M875" s="38">
        <v>3.7029999999999998</v>
      </c>
      <c r="N875" s="38">
        <v>6.7649999999999997</v>
      </c>
      <c r="O875" s="38">
        <v>3.0619999999999998</v>
      </c>
      <c r="Q875" s="38">
        <v>0.17100000000000001</v>
      </c>
      <c r="R875" s="38">
        <v>1</v>
      </c>
      <c r="S875" s="38">
        <v>0</v>
      </c>
      <c r="T875" s="38">
        <v>0</v>
      </c>
      <c r="V875" s="38">
        <v>0</v>
      </c>
      <c r="Y875" s="38" t="s">
        <v>40</v>
      </c>
      <c r="Z875" s="42">
        <v>0.53505787037037034</v>
      </c>
    </row>
    <row r="876" spans="1:26">
      <c r="A876" s="38">
        <v>13</v>
      </c>
      <c r="B876" s="38">
        <v>6</v>
      </c>
      <c r="C876" s="38" t="s">
        <v>478</v>
      </c>
      <c r="D876" s="38" t="s">
        <v>25</v>
      </c>
      <c r="E876" s="38" t="s">
        <v>36</v>
      </c>
      <c r="G876" s="38">
        <v>0.5</v>
      </c>
      <c r="H876" s="38">
        <v>0.5</v>
      </c>
      <c r="I876" s="38">
        <v>2991</v>
      </c>
      <c r="J876" s="38">
        <v>5427</v>
      </c>
      <c r="L876" s="38">
        <v>1086</v>
      </c>
      <c r="M876" s="38">
        <v>3.722</v>
      </c>
      <c r="N876" s="38">
        <v>6.7329999999999997</v>
      </c>
      <c r="O876" s="38">
        <v>3.0110000000000001</v>
      </c>
      <c r="Q876" s="38">
        <v>0.156</v>
      </c>
      <c r="R876" s="38">
        <v>1</v>
      </c>
      <c r="S876" s="38">
        <v>0</v>
      </c>
      <c r="T876" s="38">
        <v>0</v>
      </c>
      <c r="V876" s="38">
        <v>0</v>
      </c>
      <c r="Y876" s="38" t="s">
        <v>40</v>
      </c>
      <c r="Z876" s="42">
        <v>0.54162037037037036</v>
      </c>
    </row>
    <row r="877" spans="1:26">
      <c r="A877" s="38">
        <v>14</v>
      </c>
      <c r="B877" s="38">
        <v>7</v>
      </c>
      <c r="C877" s="38" t="s">
        <v>479</v>
      </c>
      <c r="D877" s="38" t="s">
        <v>25</v>
      </c>
      <c r="E877" s="38" t="s">
        <v>36</v>
      </c>
      <c r="G877" s="38">
        <v>0.5</v>
      </c>
      <c r="H877" s="38">
        <v>0.5</v>
      </c>
      <c r="I877" s="38">
        <v>3123</v>
      </c>
      <c r="J877" s="38">
        <v>6276</v>
      </c>
      <c r="L877" s="38">
        <v>1841</v>
      </c>
      <c r="M877" s="38">
        <v>3.8929999999999998</v>
      </c>
      <c r="N877" s="38">
        <v>7.7990000000000004</v>
      </c>
      <c r="O877" s="38">
        <v>3.9060000000000001</v>
      </c>
      <c r="Q877" s="38">
        <v>0.25600000000000001</v>
      </c>
      <c r="R877" s="38">
        <v>1</v>
      </c>
      <c r="S877" s="38">
        <v>0</v>
      </c>
      <c r="T877" s="38">
        <v>0</v>
      </c>
      <c r="V877" s="38">
        <v>0</v>
      </c>
      <c r="Y877" s="38" t="s">
        <v>40</v>
      </c>
      <c r="Z877" s="42">
        <v>0.55327546296296293</v>
      </c>
    </row>
    <row r="878" spans="1:26">
      <c r="A878" s="38">
        <v>15</v>
      </c>
      <c r="B878" s="38">
        <v>7</v>
      </c>
      <c r="C878" s="38" t="s">
        <v>479</v>
      </c>
      <c r="D878" s="38" t="s">
        <v>25</v>
      </c>
      <c r="E878" s="38" t="s">
        <v>36</v>
      </c>
      <c r="G878" s="38">
        <v>0.5</v>
      </c>
      <c r="H878" s="38">
        <v>0.5</v>
      </c>
      <c r="I878" s="38">
        <v>3155</v>
      </c>
      <c r="J878" s="38">
        <v>6267</v>
      </c>
      <c r="L878" s="38">
        <v>1764</v>
      </c>
      <c r="M878" s="38">
        <v>3.9350000000000001</v>
      </c>
      <c r="N878" s="38">
        <v>7.7880000000000003</v>
      </c>
      <c r="O878" s="38">
        <v>3.8530000000000002</v>
      </c>
      <c r="Q878" s="38">
        <v>0.246</v>
      </c>
      <c r="R878" s="38">
        <v>1</v>
      </c>
      <c r="S878" s="38">
        <v>0</v>
      </c>
      <c r="T878" s="38">
        <v>0</v>
      </c>
      <c r="V878" s="38">
        <v>0</v>
      </c>
      <c r="Y878" s="38" t="s">
        <v>40</v>
      </c>
      <c r="Z878" s="42">
        <v>0.5600694444444444</v>
      </c>
    </row>
    <row r="879" spans="1:26">
      <c r="A879" s="38">
        <v>16</v>
      </c>
      <c r="B879" s="38">
        <v>8</v>
      </c>
      <c r="C879" s="38" t="s">
        <v>480</v>
      </c>
      <c r="D879" s="38" t="s">
        <v>25</v>
      </c>
      <c r="E879" s="38" t="s">
        <v>36</v>
      </c>
      <c r="G879" s="38">
        <v>0.5</v>
      </c>
      <c r="H879" s="38">
        <v>0.5</v>
      </c>
      <c r="I879" s="38">
        <v>2743</v>
      </c>
      <c r="J879" s="38">
        <v>5360</v>
      </c>
      <c r="L879" s="38">
        <v>1366</v>
      </c>
      <c r="M879" s="38">
        <v>3.399</v>
      </c>
      <c r="N879" s="38">
        <v>6.6479999999999997</v>
      </c>
      <c r="O879" s="38">
        <v>3.2490000000000001</v>
      </c>
      <c r="Q879" s="38">
        <v>0.193</v>
      </c>
      <c r="R879" s="38">
        <v>1</v>
      </c>
      <c r="S879" s="38">
        <v>0</v>
      </c>
      <c r="T879" s="38">
        <v>0</v>
      </c>
      <c r="V879" s="38">
        <v>0</v>
      </c>
      <c r="Y879" s="38" t="s">
        <v>40</v>
      </c>
      <c r="Z879" s="42">
        <v>0.57173611111111111</v>
      </c>
    </row>
    <row r="880" spans="1:26">
      <c r="A880" s="38">
        <v>17</v>
      </c>
      <c r="B880" s="38">
        <v>8</v>
      </c>
      <c r="C880" s="38" t="s">
        <v>480</v>
      </c>
      <c r="D880" s="38" t="s">
        <v>25</v>
      </c>
      <c r="E880" s="38" t="s">
        <v>36</v>
      </c>
      <c r="G880" s="38">
        <v>0.5</v>
      </c>
      <c r="H880" s="38">
        <v>0.5</v>
      </c>
      <c r="I880" s="38">
        <v>2774</v>
      </c>
      <c r="J880" s="38">
        <v>5387</v>
      </c>
      <c r="L880" s="38">
        <v>1353</v>
      </c>
      <c r="M880" s="38">
        <v>3.4390000000000001</v>
      </c>
      <c r="N880" s="38">
        <v>6.6829999999999998</v>
      </c>
      <c r="O880" s="38">
        <v>3.2440000000000002</v>
      </c>
      <c r="Q880" s="38">
        <v>0.191</v>
      </c>
      <c r="R880" s="38">
        <v>1</v>
      </c>
      <c r="S880" s="38">
        <v>0</v>
      </c>
      <c r="T880" s="38">
        <v>0</v>
      </c>
      <c r="V880" s="38">
        <v>0</v>
      </c>
      <c r="Y880" s="38" t="s">
        <v>40</v>
      </c>
      <c r="Z880" s="42">
        <v>0.57851851851851854</v>
      </c>
    </row>
    <row r="881" spans="1:26">
      <c r="A881" s="38">
        <v>18</v>
      </c>
      <c r="B881" s="38">
        <v>9</v>
      </c>
      <c r="C881" s="38" t="s">
        <v>481</v>
      </c>
      <c r="D881" s="38" t="s">
        <v>25</v>
      </c>
      <c r="E881" s="38" t="s">
        <v>36</v>
      </c>
      <c r="G881" s="38">
        <v>0.5</v>
      </c>
      <c r="H881" s="38">
        <v>0.5</v>
      </c>
      <c r="I881" s="38">
        <v>2660</v>
      </c>
      <c r="J881" s="38">
        <v>6435</v>
      </c>
      <c r="L881" s="38">
        <v>1829</v>
      </c>
      <c r="M881" s="38">
        <v>3.2909999999999999</v>
      </c>
      <c r="N881" s="38">
        <v>7.9980000000000002</v>
      </c>
      <c r="O881" s="38">
        <v>4.7069999999999999</v>
      </c>
      <c r="Q881" s="38">
        <v>0.254</v>
      </c>
      <c r="R881" s="38">
        <v>1</v>
      </c>
      <c r="S881" s="38">
        <v>0</v>
      </c>
      <c r="T881" s="38">
        <v>0</v>
      </c>
      <c r="V881" s="38">
        <v>0</v>
      </c>
      <c r="Y881" s="38" t="s">
        <v>40</v>
      </c>
      <c r="Z881" s="42">
        <v>0.59021990740740737</v>
      </c>
    </row>
    <row r="882" spans="1:26">
      <c r="A882" s="38">
        <v>19</v>
      </c>
      <c r="B882" s="38">
        <v>9</v>
      </c>
      <c r="C882" s="38" t="s">
        <v>481</v>
      </c>
      <c r="D882" s="38" t="s">
        <v>25</v>
      </c>
      <c r="E882" s="38" t="s">
        <v>36</v>
      </c>
      <c r="G882" s="38">
        <v>0.5</v>
      </c>
      <c r="H882" s="38">
        <v>0.5</v>
      </c>
      <c r="I882" s="38">
        <v>2692</v>
      </c>
      <c r="J882" s="38">
        <v>6434</v>
      </c>
      <c r="L882" s="38">
        <v>1923</v>
      </c>
      <c r="M882" s="38">
        <v>3.3330000000000002</v>
      </c>
      <c r="N882" s="38">
        <v>7.9969999999999999</v>
      </c>
      <c r="O882" s="38">
        <v>4.6639999999999997</v>
      </c>
      <c r="Q882" s="38">
        <v>0.26700000000000002</v>
      </c>
      <c r="R882" s="38">
        <v>1</v>
      </c>
      <c r="S882" s="38">
        <v>0</v>
      </c>
      <c r="T882" s="38">
        <v>0</v>
      </c>
      <c r="V882" s="38">
        <v>0</v>
      </c>
      <c r="Y882" s="38" t="s">
        <v>40</v>
      </c>
      <c r="Z882" s="42">
        <v>0.59695601851851854</v>
      </c>
    </row>
    <row r="883" spans="1:26">
      <c r="A883" s="38">
        <v>20</v>
      </c>
      <c r="B883" s="38">
        <v>10</v>
      </c>
      <c r="C883" s="38" t="s">
        <v>482</v>
      </c>
      <c r="D883" s="38" t="s">
        <v>25</v>
      </c>
      <c r="E883" s="38" t="s">
        <v>36</v>
      </c>
      <c r="G883" s="38">
        <v>0.5</v>
      </c>
      <c r="H883" s="38">
        <v>0.5</v>
      </c>
      <c r="I883" s="38">
        <v>6346</v>
      </c>
      <c r="J883" s="38">
        <v>10576</v>
      </c>
      <c r="L883" s="38">
        <v>29281</v>
      </c>
      <c r="M883" s="38">
        <v>8.0950000000000006</v>
      </c>
      <c r="N883" s="38">
        <v>13.083</v>
      </c>
      <c r="O883" s="38">
        <v>4.9880000000000004</v>
      </c>
      <c r="Q883" s="38">
        <v>3.6629999999999998</v>
      </c>
      <c r="R883" s="38">
        <v>1</v>
      </c>
      <c r="S883" s="38">
        <v>0</v>
      </c>
      <c r="T883" s="38">
        <v>0</v>
      </c>
      <c r="V883" s="38">
        <v>0</v>
      </c>
      <c r="Y883" s="38" t="s">
        <v>40</v>
      </c>
      <c r="Z883" s="42">
        <v>0.60880787037037043</v>
      </c>
    </row>
    <row r="884" spans="1:26">
      <c r="A884" s="38">
        <v>21</v>
      </c>
      <c r="B884" s="38">
        <v>10</v>
      </c>
      <c r="C884" s="38" t="s">
        <v>482</v>
      </c>
      <c r="D884" s="38" t="s">
        <v>25</v>
      </c>
      <c r="E884" s="38" t="s">
        <v>36</v>
      </c>
      <c r="G884" s="38">
        <v>0.5</v>
      </c>
      <c r="H884" s="38">
        <v>0.5</v>
      </c>
      <c r="I884" s="38">
        <v>6377</v>
      </c>
      <c r="J884" s="38">
        <v>10529</v>
      </c>
      <c r="L884" s="38">
        <v>29626</v>
      </c>
      <c r="M884" s="38">
        <v>8.1349999999999998</v>
      </c>
      <c r="N884" s="38">
        <v>13.026</v>
      </c>
      <c r="O884" s="38">
        <v>4.891</v>
      </c>
      <c r="Q884" s="38">
        <v>3.702</v>
      </c>
      <c r="R884" s="38">
        <v>1</v>
      </c>
      <c r="S884" s="38">
        <v>0</v>
      </c>
      <c r="T884" s="38">
        <v>0</v>
      </c>
      <c r="V884" s="38">
        <v>0</v>
      </c>
      <c r="Y884" s="38" t="s">
        <v>40</v>
      </c>
      <c r="Z884" s="42">
        <v>0.61553240740740744</v>
      </c>
    </row>
    <row r="885" spans="1:26">
      <c r="A885" s="38">
        <v>22</v>
      </c>
      <c r="B885" s="38">
        <v>11</v>
      </c>
      <c r="C885" s="38" t="s">
        <v>483</v>
      </c>
      <c r="D885" s="38" t="s">
        <v>25</v>
      </c>
      <c r="E885" s="38" t="s">
        <v>36</v>
      </c>
      <c r="G885" s="38">
        <v>0.5</v>
      </c>
      <c r="H885" s="38">
        <v>0.5</v>
      </c>
      <c r="I885" s="38">
        <v>3443</v>
      </c>
      <c r="J885" s="38">
        <v>6933</v>
      </c>
      <c r="L885" s="38">
        <v>2537</v>
      </c>
      <c r="M885" s="38">
        <v>4.3099999999999996</v>
      </c>
      <c r="N885" s="38">
        <v>8.6199999999999992</v>
      </c>
      <c r="O885" s="38">
        <v>4.3099999999999996</v>
      </c>
      <c r="Q885" s="38">
        <v>0.34799999999999998</v>
      </c>
      <c r="R885" s="38">
        <v>1</v>
      </c>
      <c r="S885" s="38">
        <v>0</v>
      </c>
      <c r="T885" s="38">
        <v>0</v>
      </c>
      <c r="V885" s="38">
        <v>0</v>
      </c>
      <c r="Y885" s="38" t="s">
        <v>40</v>
      </c>
      <c r="Z885" s="42">
        <v>0.62733796296296296</v>
      </c>
    </row>
    <row r="886" spans="1:26">
      <c r="A886" s="38">
        <v>23</v>
      </c>
      <c r="B886" s="38">
        <v>11</v>
      </c>
      <c r="C886" s="38" t="s">
        <v>483</v>
      </c>
      <c r="D886" s="38" t="s">
        <v>25</v>
      </c>
      <c r="E886" s="38" t="s">
        <v>36</v>
      </c>
      <c r="G886" s="38">
        <v>0.5</v>
      </c>
      <c r="H886" s="38">
        <v>0.5</v>
      </c>
      <c r="I886" s="38">
        <v>3512</v>
      </c>
      <c r="J886" s="38">
        <v>6896</v>
      </c>
      <c r="L886" s="38">
        <v>2550</v>
      </c>
      <c r="M886" s="38">
        <v>4.4000000000000004</v>
      </c>
      <c r="N886" s="38">
        <v>8.5730000000000004</v>
      </c>
      <c r="O886" s="38">
        <v>4.173</v>
      </c>
      <c r="Q886" s="38">
        <v>0.35</v>
      </c>
      <c r="R886" s="38">
        <v>1</v>
      </c>
      <c r="S886" s="38">
        <v>0</v>
      </c>
      <c r="T886" s="38">
        <v>0</v>
      </c>
      <c r="V886" s="38">
        <v>0</v>
      </c>
      <c r="Y886" s="38" t="s">
        <v>40</v>
      </c>
      <c r="Z886" s="42">
        <v>0.6341782407407407</v>
      </c>
    </row>
    <row r="887" spans="1:26">
      <c r="A887" s="38">
        <v>24</v>
      </c>
      <c r="B887" s="38">
        <v>12</v>
      </c>
      <c r="C887" s="38" t="s">
        <v>484</v>
      </c>
      <c r="D887" s="38" t="s">
        <v>25</v>
      </c>
      <c r="E887" s="38" t="s">
        <v>36</v>
      </c>
      <c r="G887" s="38">
        <v>0.5</v>
      </c>
      <c r="H887" s="38">
        <v>0.5</v>
      </c>
      <c r="I887" s="38">
        <v>4153</v>
      </c>
      <c r="J887" s="38">
        <v>7298</v>
      </c>
      <c r="L887" s="38">
        <v>2063</v>
      </c>
      <c r="M887" s="38">
        <v>5.234</v>
      </c>
      <c r="N887" s="38">
        <v>9.0730000000000004</v>
      </c>
      <c r="O887" s="38">
        <v>3.8380000000000001</v>
      </c>
      <c r="Q887" s="38">
        <v>0.28499999999999998</v>
      </c>
      <c r="R887" s="38">
        <v>1</v>
      </c>
      <c r="S887" s="38">
        <v>0</v>
      </c>
      <c r="T887" s="38">
        <v>0</v>
      </c>
      <c r="V887" s="38">
        <v>0</v>
      </c>
      <c r="Y887" s="38" t="s">
        <v>40</v>
      </c>
      <c r="Z887" s="42">
        <v>0.64581018518518518</v>
      </c>
    </row>
    <row r="888" spans="1:26">
      <c r="A888" s="38">
        <v>25</v>
      </c>
      <c r="B888" s="38">
        <v>12</v>
      </c>
      <c r="C888" s="38" t="s">
        <v>484</v>
      </c>
      <c r="D888" s="38" t="s">
        <v>25</v>
      </c>
      <c r="E888" s="38" t="s">
        <v>36</v>
      </c>
      <c r="G888" s="38">
        <v>0.5</v>
      </c>
      <c r="H888" s="38">
        <v>0.5</v>
      </c>
      <c r="I888" s="38">
        <v>4226</v>
      </c>
      <c r="J888" s="38">
        <v>7303</v>
      </c>
      <c r="L888" s="38">
        <v>2077</v>
      </c>
      <c r="M888" s="38">
        <v>5.33</v>
      </c>
      <c r="N888" s="38">
        <v>9.08</v>
      </c>
      <c r="O888" s="38">
        <v>3.75</v>
      </c>
      <c r="Q888" s="38">
        <v>0.28699999999999998</v>
      </c>
      <c r="R888" s="38">
        <v>1</v>
      </c>
      <c r="S888" s="38">
        <v>0</v>
      </c>
      <c r="T888" s="38">
        <v>0</v>
      </c>
      <c r="V888" s="38">
        <v>0</v>
      </c>
      <c r="Y888" s="38" t="s">
        <v>40</v>
      </c>
      <c r="Z888" s="42">
        <v>0.65262731481481484</v>
      </c>
    </row>
    <row r="889" spans="1:26">
      <c r="A889" s="38">
        <v>26</v>
      </c>
      <c r="B889" s="38">
        <v>13</v>
      </c>
      <c r="C889" s="38" t="s">
        <v>485</v>
      </c>
      <c r="D889" s="38" t="s">
        <v>25</v>
      </c>
      <c r="E889" s="38" t="s">
        <v>36</v>
      </c>
      <c r="G889" s="38">
        <v>0.5</v>
      </c>
      <c r="H889" s="38">
        <v>0.5</v>
      </c>
      <c r="I889" s="38">
        <v>3391</v>
      </c>
      <c r="J889" s="38">
        <v>6700</v>
      </c>
      <c r="L889" s="38">
        <v>1760</v>
      </c>
      <c r="M889" s="38">
        <v>4.242</v>
      </c>
      <c r="N889" s="38">
        <v>8.3290000000000006</v>
      </c>
      <c r="O889" s="38">
        <v>4.0869999999999997</v>
      </c>
      <c r="Q889" s="38">
        <v>0.245</v>
      </c>
      <c r="R889" s="38">
        <v>1</v>
      </c>
      <c r="S889" s="38">
        <v>0</v>
      </c>
      <c r="T889" s="38">
        <v>0</v>
      </c>
      <c r="V889" s="38">
        <v>0</v>
      </c>
      <c r="Y889" s="38" t="s">
        <v>40</v>
      </c>
      <c r="Z889" s="42">
        <v>0.6644444444444445</v>
      </c>
    </row>
    <row r="890" spans="1:26">
      <c r="A890" s="38">
        <v>27</v>
      </c>
      <c r="B890" s="38">
        <v>13</v>
      </c>
      <c r="C890" s="38" t="s">
        <v>485</v>
      </c>
      <c r="D890" s="38" t="s">
        <v>25</v>
      </c>
      <c r="E890" s="38" t="s">
        <v>36</v>
      </c>
      <c r="G890" s="38">
        <v>0.5</v>
      </c>
      <c r="H890" s="38">
        <v>0.5</v>
      </c>
      <c r="I890" s="38">
        <v>3457</v>
      </c>
      <c r="J890" s="38">
        <v>6681</v>
      </c>
      <c r="L890" s="38">
        <v>1734</v>
      </c>
      <c r="M890" s="38">
        <v>4.3280000000000003</v>
      </c>
      <c r="N890" s="38">
        <v>8.3059999999999992</v>
      </c>
      <c r="O890" s="38">
        <v>3.9780000000000002</v>
      </c>
      <c r="Q890" s="38">
        <v>0.24199999999999999</v>
      </c>
      <c r="R890" s="38">
        <v>1</v>
      </c>
      <c r="S890" s="38">
        <v>0</v>
      </c>
      <c r="T890" s="38">
        <v>0</v>
      </c>
      <c r="V890" s="38">
        <v>0</v>
      </c>
      <c r="Y890" s="38" t="s">
        <v>40</v>
      </c>
      <c r="Z890" s="42">
        <v>0.67131944444444447</v>
      </c>
    </row>
    <row r="891" spans="1:26">
      <c r="A891" s="38">
        <v>28</v>
      </c>
      <c r="B891" s="38">
        <v>14</v>
      </c>
      <c r="C891" s="38" t="s">
        <v>486</v>
      </c>
      <c r="D891" s="38" t="s">
        <v>25</v>
      </c>
      <c r="E891" s="38" t="s">
        <v>36</v>
      </c>
      <c r="G891" s="38">
        <v>0.5</v>
      </c>
      <c r="H891" s="38">
        <v>0.5</v>
      </c>
      <c r="I891" s="38">
        <v>3140</v>
      </c>
      <c r="J891" s="38">
        <v>6144</v>
      </c>
      <c r="L891" s="38">
        <v>1639</v>
      </c>
      <c r="M891" s="38">
        <v>3.915</v>
      </c>
      <c r="N891" s="38">
        <v>7.6340000000000003</v>
      </c>
      <c r="O891" s="38">
        <v>3.7189999999999999</v>
      </c>
      <c r="Q891" s="38">
        <v>0.22900000000000001</v>
      </c>
      <c r="R891" s="38">
        <v>1</v>
      </c>
      <c r="S891" s="38">
        <v>0</v>
      </c>
      <c r="T891" s="38">
        <v>0</v>
      </c>
      <c r="V891" s="38">
        <v>0</v>
      </c>
      <c r="Y891" s="38" t="s">
        <v>40</v>
      </c>
      <c r="Z891" s="42">
        <v>0.68306712962962957</v>
      </c>
    </row>
    <row r="892" spans="1:26">
      <c r="A892" s="38">
        <v>29</v>
      </c>
      <c r="B892" s="38">
        <v>14</v>
      </c>
      <c r="C892" s="38" t="s">
        <v>486</v>
      </c>
      <c r="D892" s="38" t="s">
        <v>25</v>
      </c>
      <c r="E892" s="38" t="s">
        <v>36</v>
      </c>
      <c r="G892" s="38">
        <v>0.5</v>
      </c>
      <c r="H892" s="38">
        <v>0.5</v>
      </c>
      <c r="I892" s="38">
        <v>3190</v>
      </c>
      <c r="J892" s="38">
        <v>6107</v>
      </c>
      <c r="L892" s="38">
        <v>1635</v>
      </c>
      <c r="M892" s="38">
        <v>3.98</v>
      </c>
      <c r="N892" s="38">
        <v>7.5880000000000001</v>
      </c>
      <c r="O892" s="38">
        <v>3.6080000000000001</v>
      </c>
      <c r="Q892" s="38">
        <v>0.22900000000000001</v>
      </c>
      <c r="R892" s="38">
        <v>1</v>
      </c>
      <c r="S892" s="38">
        <v>0</v>
      </c>
      <c r="T892" s="38">
        <v>0</v>
      </c>
      <c r="V892" s="38">
        <v>0</v>
      </c>
      <c r="Y892" s="38" t="s">
        <v>40</v>
      </c>
      <c r="Z892" s="42">
        <v>0.68983796296296296</v>
      </c>
    </row>
    <row r="893" spans="1:26">
      <c r="A893" s="38">
        <v>30</v>
      </c>
      <c r="B893" s="38">
        <v>15</v>
      </c>
      <c r="C893" s="38" t="s">
        <v>487</v>
      </c>
      <c r="D893" s="38" t="s">
        <v>25</v>
      </c>
      <c r="E893" s="38" t="s">
        <v>36</v>
      </c>
      <c r="G893" s="38">
        <v>0.5</v>
      </c>
      <c r="H893" s="38">
        <v>0.5</v>
      </c>
      <c r="I893" s="38">
        <v>2912</v>
      </c>
      <c r="J893" s="38">
        <v>6596</v>
      </c>
      <c r="L893" s="38">
        <v>2486</v>
      </c>
      <c r="M893" s="38">
        <v>3.6179999999999999</v>
      </c>
      <c r="N893" s="38">
        <v>8.1989999999999998</v>
      </c>
      <c r="O893" s="38">
        <v>4.58</v>
      </c>
      <c r="Q893" s="38">
        <v>0.34100000000000003</v>
      </c>
      <c r="R893" s="38">
        <v>1</v>
      </c>
      <c r="S893" s="38">
        <v>0</v>
      </c>
      <c r="T893" s="38">
        <v>0</v>
      </c>
      <c r="V893" s="38">
        <v>0</v>
      </c>
      <c r="Y893" s="38" t="s">
        <v>40</v>
      </c>
      <c r="Z893" s="42">
        <v>0.7015393518518519</v>
      </c>
    </row>
    <row r="894" spans="1:26">
      <c r="A894" s="38">
        <v>31</v>
      </c>
      <c r="B894" s="38">
        <v>15</v>
      </c>
      <c r="C894" s="38" t="s">
        <v>487</v>
      </c>
      <c r="D894" s="38" t="s">
        <v>25</v>
      </c>
      <c r="E894" s="38" t="s">
        <v>36</v>
      </c>
      <c r="G894" s="38">
        <v>0.5</v>
      </c>
      <c r="H894" s="38">
        <v>0.5</v>
      </c>
      <c r="I894" s="38">
        <v>2928</v>
      </c>
      <c r="J894" s="38">
        <v>6560</v>
      </c>
      <c r="L894" s="38">
        <v>2519</v>
      </c>
      <c r="M894" s="38">
        <v>3.6389999999999998</v>
      </c>
      <c r="N894" s="38">
        <v>8.1539999999999999</v>
      </c>
      <c r="O894" s="38">
        <v>4.5149999999999997</v>
      </c>
      <c r="Q894" s="38">
        <v>0.34599999999999997</v>
      </c>
      <c r="R894" s="38">
        <v>1</v>
      </c>
      <c r="S894" s="38">
        <v>0</v>
      </c>
      <c r="T894" s="38">
        <v>0</v>
      </c>
      <c r="V894" s="38">
        <v>0</v>
      </c>
      <c r="Y894" s="38" t="s">
        <v>40</v>
      </c>
      <c r="Z894" s="42">
        <v>0.70824074074074073</v>
      </c>
    </row>
    <row r="895" spans="1:26">
      <c r="A895" s="38">
        <v>32</v>
      </c>
      <c r="B895" s="38">
        <v>16</v>
      </c>
      <c r="C895" s="38" t="s">
        <v>488</v>
      </c>
      <c r="D895" s="38" t="s">
        <v>25</v>
      </c>
      <c r="E895" s="38" t="s">
        <v>36</v>
      </c>
      <c r="G895" s="38">
        <v>0.5</v>
      </c>
      <c r="H895" s="38">
        <v>0.5</v>
      </c>
      <c r="I895" s="38">
        <v>3054</v>
      </c>
      <c r="J895" s="38">
        <v>6501</v>
      </c>
      <c r="L895" s="38">
        <v>2500</v>
      </c>
      <c r="M895" s="38">
        <v>3.8039999999999998</v>
      </c>
      <c r="N895" s="38">
        <v>8.08</v>
      </c>
      <c r="O895" s="38">
        <v>4.2759999999999998</v>
      </c>
      <c r="Q895" s="38">
        <v>0.34300000000000003</v>
      </c>
      <c r="R895" s="38">
        <v>1</v>
      </c>
      <c r="S895" s="38">
        <v>0</v>
      </c>
      <c r="T895" s="38">
        <v>0</v>
      </c>
      <c r="V895" s="38">
        <v>0</v>
      </c>
      <c r="Y895" s="38" t="s">
        <v>40</v>
      </c>
      <c r="Z895" s="42">
        <v>0.71996527777777775</v>
      </c>
    </row>
    <row r="896" spans="1:26">
      <c r="A896" s="38">
        <v>33</v>
      </c>
      <c r="B896" s="38">
        <v>16</v>
      </c>
      <c r="C896" s="38" t="s">
        <v>488</v>
      </c>
      <c r="D896" s="38" t="s">
        <v>25</v>
      </c>
      <c r="E896" s="38" t="s">
        <v>36</v>
      </c>
      <c r="G896" s="38">
        <v>0.5</v>
      </c>
      <c r="H896" s="38">
        <v>0.5</v>
      </c>
      <c r="I896" s="38">
        <v>3033</v>
      </c>
      <c r="J896" s="38">
        <v>6454</v>
      </c>
      <c r="L896" s="38">
        <v>2527</v>
      </c>
      <c r="M896" s="38">
        <v>3.7770000000000001</v>
      </c>
      <c r="N896" s="38">
        <v>8.0220000000000002</v>
      </c>
      <c r="O896" s="38">
        <v>4.2460000000000004</v>
      </c>
      <c r="Q896" s="38">
        <v>0.34699999999999998</v>
      </c>
      <c r="R896" s="38">
        <v>1</v>
      </c>
      <c r="S896" s="38">
        <v>0</v>
      </c>
      <c r="T896" s="38">
        <v>0</v>
      </c>
      <c r="V896" s="38">
        <v>0</v>
      </c>
      <c r="Y896" s="38" t="s">
        <v>40</v>
      </c>
      <c r="Z896" s="42">
        <v>0.72664351851851849</v>
      </c>
    </row>
    <row r="897" spans="1:26">
      <c r="A897" s="38">
        <v>45</v>
      </c>
      <c r="B897" s="38">
        <v>19</v>
      </c>
      <c r="C897" s="38" t="s">
        <v>489</v>
      </c>
      <c r="D897" s="38" t="s">
        <v>25</v>
      </c>
      <c r="E897" s="38" t="s">
        <v>36</v>
      </c>
      <c r="G897" s="38">
        <v>0.5</v>
      </c>
      <c r="H897" s="38">
        <v>0.5</v>
      </c>
      <c r="I897" s="38">
        <v>2867</v>
      </c>
      <c r="J897" s="38">
        <v>5790</v>
      </c>
      <c r="L897" s="38">
        <v>2668</v>
      </c>
      <c r="M897" s="38">
        <v>3.56</v>
      </c>
      <c r="N897" s="38">
        <v>7.19</v>
      </c>
      <c r="O897" s="38">
        <v>3.629</v>
      </c>
      <c r="Q897" s="38">
        <v>0.36499999999999999</v>
      </c>
      <c r="R897" s="38">
        <v>1</v>
      </c>
      <c r="S897" s="38">
        <v>0</v>
      </c>
      <c r="T897" s="38">
        <v>0</v>
      </c>
      <c r="V897" s="38">
        <v>0</v>
      </c>
      <c r="Y897" s="38" t="s">
        <v>40</v>
      </c>
      <c r="Z897" s="42">
        <v>0.83143518518518522</v>
      </c>
    </row>
    <row r="898" spans="1:26">
      <c r="A898" s="38">
        <v>46</v>
      </c>
      <c r="B898" s="38">
        <v>19</v>
      </c>
      <c r="C898" s="38" t="s">
        <v>489</v>
      </c>
      <c r="D898" s="38" t="s">
        <v>25</v>
      </c>
      <c r="E898" s="38" t="s">
        <v>36</v>
      </c>
      <c r="G898" s="38">
        <v>0.5</v>
      </c>
      <c r="H898" s="38">
        <v>0.5</v>
      </c>
      <c r="I898" s="38">
        <v>2924</v>
      </c>
      <c r="J898" s="38">
        <v>5705</v>
      </c>
      <c r="L898" s="38">
        <v>2651</v>
      </c>
      <c r="M898" s="38">
        <v>3.6339999999999999</v>
      </c>
      <c r="N898" s="38">
        <v>7.0830000000000002</v>
      </c>
      <c r="O898" s="38">
        <v>3.4489999999999998</v>
      </c>
      <c r="Q898" s="38">
        <v>0.36299999999999999</v>
      </c>
      <c r="R898" s="38">
        <v>1</v>
      </c>
      <c r="S898" s="38">
        <v>0</v>
      </c>
      <c r="T898" s="38">
        <v>0</v>
      </c>
      <c r="V898" s="38">
        <v>0</v>
      </c>
      <c r="Y898" s="38" t="s">
        <v>40</v>
      </c>
      <c r="Z898" s="42">
        <v>0.83800925925925929</v>
      </c>
    </row>
    <row r="899" spans="1:26">
      <c r="A899" s="38">
        <v>47</v>
      </c>
      <c r="B899" s="38">
        <v>20</v>
      </c>
      <c r="C899" s="38" t="s">
        <v>490</v>
      </c>
      <c r="D899" s="38" t="s">
        <v>25</v>
      </c>
      <c r="E899" s="38" t="s">
        <v>36</v>
      </c>
      <c r="G899" s="38">
        <v>0.5</v>
      </c>
      <c r="H899" s="38">
        <v>0.5</v>
      </c>
      <c r="I899" s="38">
        <v>3219</v>
      </c>
      <c r="J899" s="38">
        <v>6106</v>
      </c>
      <c r="L899" s="38">
        <v>1740</v>
      </c>
      <c r="M899" s="38">
        <v>4.0179999999999998</v>
      </c>
      <c r="N899" s="38">
        <v>7.5860000000000003</v>
      </c>
      <c r="O899" s="38">
        <v>3.569</v>
      </c>
      <c r="Q899" s="38">
        <v>0.24299999999999999</v>
      </c>
      <c r="R899" s="38">
        <v>1</v>
      </c>
      <c r="S899" s="38">
        <v>0</v>
      </c>
      <c r="T899" s="38">
        <v>0</v>
      </c>
      <c r="V899" s="38">
        <v>0</v>
      </c>
      <c r="Y899" s="38" t="s">
        <v>40</v>
      </c>
      <c r="Z899" s="42">
        <v>0.84980324074074076</v>
      </c>
    </row>
    <row r="900" spans="1:26">
      <c r="A900" s="38">
        <v>48</v>
      </c>
      <c r="B900" s="38">
        <v>20</v>
      </c>
      <c r="C900" s="38" t="s">
        <v>490</v>
      </c>
      <c r="D900" s="38" t="s">
        <v>25</v>
      </c>
      <c r="E900" s="38" t="s">
        <v>36</v>
      </c>
      <c r="G900" s="38">
        <v>0.5</v>
      </c>
      <c r="H900" s="38">
        <v>0.5</v>
      </c>
      <c r="I900" s="38">
        <v>3234</v>
      </c>
      <c r="J900" s="38">
        <v>6080</v>
      </c>
      <c r="L900" s="38">
        <v>1704</v>
      </c>
      <c r="M900" s="38">
        <v>4.0380000000000003</v>
      </c>
      <c r="N900" s="38">
        <v>7.5540000000000003</v>
      </c>
      <c r="O900" s="38">
        <v>3.516</v>
      </c>
      <c r="Q900" s="38">
        <v>0.23799999999999999</v>
      </c>
      <c r="R900" s="38">
        <v>1</v>
      </c>
      <c r="S900" s="38">
        <v>0</v>
      </c>
      <c r="T900" s="38">
        <v>0</v>
      </c>
      <c r="V900" s="38">
        <v>0</v>
      </c>
      <c r="Y900" s="38" t="s">
        <v>40</v>
      </c>
      <c r="Z900" s="42">
        <v>0.85657407407407404</v>
      </c>
    </row>
    <row r="901" spans="1:26">
      <c r="A901" s="38">
        <v>49</v>
      </c>
      <c r="B901" s="38">
        <v>21</v>
      </c>
      <c r="C901" s="38" t="s">
        <v>491</v>
      </c>
      <c r="D901" s="38" t="s">
        <v>25</v>
      </c>
      <c r="E901" s="38" t="s">
        <v>36</v>
      </c>
      <c r="G901" s="38">
        <v>0.5</v>
      </c>
      <c r="H901" s="38">
        <v>0.5</v>
      </c>
      <c r="I901" s="38">
        <v>5875</v>
      </c>
      <c r="J901" s="38">
        <v>9674</v>
      </c>
      <c r="L901" s="38">
        <v>6047</v>
      </c>
      <c r="M901" s="38">
        <v>7.48</v>
      </c>
      <c r="N901" s="38">
        <v>11.99</v>
      </c>
      <c r="O901" s="38">
        <v>4.5110000000000001</v>
      </c>
      <c r="Q901" s="38">
        <v>0.80700000000000005</v>
      </c>
      <c r="R901" s="38">
        <v>1</v>
      </c>
      <c r="S901" s="38">
        <v>0</v>
      </c>
      <c r="T901" s="38">
        <v>0</v>
      </c>
      <c r="V901" s="38">
        <v>0</v>
      </c>
      <c r="Y901" s="38" t="s">
        <v>40</v>
      </c>
      <c r="Z901" s="42">
        <v>0.86853009259259262</v>
      </c>
    </row>
    <row r="902" spans="1:26">
      <c r="A902" s="38">
        <v>50</v>
      </c>
      <c r="B902" s="38">
        <v>21</v>
      </c>
      <c r="C902" s="38" t="s">
        <v>491</v>
      </c>
      <c r="D902" s="38" t="s">
        <v>25</v>
      </c>
      <c r="E902" s="38" t="s">
        <v>36</v>
      </c>
      <c r="G902" s="38">
        <v>0.5</v>
      </c>
      <c r="H902" s="38">
        <v>0.5</v>
      </c>
      <c r="I902" s="38">
        <v>5866</v>
      </c>
      <c r="J902" s="38">
        <v>9660</v>
      </c>
      <c r="L902" s="38">
        <v>6051</v>
      </c>
      <c r="M902" s="38">
        <v>7.4669999999999996</v>
      </c>
      <c r="N902" s="38">
        <v>11.974</v>
      </c>
      <c r="O902" s="38">
        <v>4.5069999999999997</v>
      </c>
      <c r="Q902" s="38">
        <v>0.80800000000000005</v>
      </c>
      <c r="R902" s="38">
        <v>1</v>
      </c>
      <c r="S902" s="38">
        <v>0</v>
      </c>
      <c r="T902" s="38">
        <v>0</v>
      </c>
      <c r="V902" s="38">
        <v>0</v>
      </c>
      <c r="Y902" s="38" t="s">
        <v>40</v>
      </c>
      <c r="Z902" s="42">
        <v>0.87534722222222217</v>
      </c>
    </row>
    <row r="903" spans="1:26">
      <c r="A903" s="38">
        <v>51</v>
      </c>
      <c r="B903" s="38">
        <v>22</v>
      </c>
      <c r="C903" s="38" t="s">
        <v>492</v>
      </c>
      <c r="D903" s="38" t="s">
        <v>25</v>
      </c>
      <c r="E903" s="38" t="s">
        <v>36</v>
      </c>
      <c r="G903" s="38">
        <v>0.5</v>
      </c>
      <c r="H903" s="38">
        <v>0.5</v>
      </c>
      <c r="I903" s="38">
        <v>3349</v>
      </c>
      <c r="J903" s="38">
        <v>6325</v>
      </c>
      <c r="L903" s="38">
        <v>1791</v>
      </c>
      <c r="M903" s="38">
        <v>4.1870000000000003</v>
      </c>
      <c r="N903" s="38">
        <v>7.8609999999999998</v>
      </c>
      <c r="O903" s="38">
        <v>3.6739999999999999</v>
      </c>
      <c r="Q903" s="38">
        <v>0.249</v>
      </c>
      <c r="R903" s="38">
        <v>1</v>
      </c>
      <c r="S903" s="38">
        <v>0</v>
      </c>
      <c r="T903" s="38">
        <v>0</v>
      </c>
      <c r="V903" s="38">
        <v>0</v>
      </c>
      <c r="Y903" s="38" t="s">
        <v>40</v>
      </c>
      <c r="Z903" s="42">
        <v>0.88726851851851851</v>
      </c>
    </row>
    <row r="904" spans="1:26">
      <c r="A904" s="38">
        <v>52</v>
      </c>
      <c r="B904" s="38">
        <v>22</v>
      </c>
      <c r="C904" s="38" t="s">
        <v>492</v>
      </c>
      <c r="D904" s="38" t="s">
        <v>25</v>
      </c>
      <c r="E904" s="38" t="s">
        <v>36</v>
      </c>
      <c r="G904" s="38">
        <v>0.5</v>
      </c>
      <c r="H904" s="38">
        <v>0.5</v>
      </c>
      <c r="I904" s="38">
        <v>3321</v>
      </c>
      <c r="J904" s="38">
        <v>6328</v>
      </c>
      <c r="L904" s="38">
        <v>1787</v>
      </c>
      <c r="M904" s="38">
        <v>4.1509999999999998</v>
      </c>
      <c r="N904" s="38">
        <v>7.8650000000000002</v>
      </c>
      <c r="O904" s="38">
        <v>3.714</v>
      </c>
      <c r="Q904" s="38">
        <v>0.249</v>
      </c>
      <c r="R904" s="38">
        <v>1</v>
      </c>
      <c r="S904" s="38">
        <v>0</v>
      </c>
      <c r="T904" s="38">
        <v>0</v>
      </c>
      <c r="V904" s="38">
        <v>0</v>
      </c>
      <c r="Y904" s="38" t="s">
        <v>40</v>
      </c>
      <c r="Z904" s="42">
        <v>0.89410879629629625</v>
      </c>
    </row>
    <row r="905" spans="1:26">
      <c r="A905" s="38">
        <v>53</v>
      </c>
      <c r="B905" s="38">
        <v>23</v>
      </c>
      <c r="C905" s="38" t="s">
        <v>493</v>
      </c>
      <c r="D905" s="38" t="s">
        <v>25</v>
      </c>
      <c r="E905" s="38" t="s">
        <v>36</v>
      </c>
      <c r="G905" s="38">
        <v>0.5</v>
      </c>
      <c r="H905" s="38">
        <v>0.5</v>
      </c>
      <c r="I905" s="38">
        <v>6053</v>
      </c>
      <c r="J905" s="38">
        <v>7996</v>
      </c>
      <c r="L905" s="38">
        <v>3688</v>
      </c>
      <c r="M905" s="38">
        <v>7.7119999999999997</v>
      </c>
      <c r="N905" s="38">
        <v>9.9359999999999999</v>
      </c>
      <c r="O905" s="38">
        <v>2.2240000000000002</v>
      </c>
      <c r="Q905" s="38">
        <v>0.499</v>
      </c>
      <c r="R905" s="38">
        <v>1</v>
      </c>
      <c r="S905" s="38">
        <v>0</v>
      </c>
      <c r="T905" s="38">
        <v>0</v>
      </c>
      <c r="V905" s="38">
        <v>0</v>
      </c>
      <c r="Y905" s="38" t="s">
        <v>40</v>
      </c>
      <c r="Z905" s="42">
        <v>0.90574074074074085</v>
      </c>
    </row>
    <row r="906" spans="1:26">
      <c r="A906" s="38">
        <v>54</v>
      </c>
      <c r="B906" s="38">
        <v>23</v>
      </c>
      <c r="C906" s="38" t="s">
        <v>493</v>
      </c>
      <c r="D906" s="38" t="s">
        <v>25</v>
      </c>
      <c r="E906" s="38" t="s">
        <v>36</v>
      </c>
      <c r="G906" s="38">
        <v>0.5</v>
      </c>
      <c r="H906" s="38">
        <v>0.5</v>
      </c>
      <c r="I906" s="38">
        <v>6001</v>
      </c>
      <c r="J906" s="38">
        <v>7967</v>
      </c>
      <c r="L906" s="38">
        <v>3683</v>
      </c>
      <c r="M906" s="38">
        <v>7.6429999999999998</v>
      </c>
      <c r="N906" s="38">
        <v>9.9</v>
      </c>
      <c r="O906" s="38">
        <v>2.2570000000000001</v>
      </c>
      <c r="Q906" s="38">
        <v>0.499</v>
      </c>
      <c r="R906" s="38">
        <v>1</v>
      </c>
      <c r="S906" s="38">
        <v>0</v>
      </c>
      <c r="T906" s="38">
        <v>0</v>
      </c>
      <c r="V906" s="38">
        <v>0</v>
      </c>
      <c r="Y906" s="38" t="s">
        <v>40</v>
      </c>
      <c r="Z906" s="42">
        <v>0.91243055555555552</v>
      </c>
    </row>
    <row r="907" spans="1:26">
      <c r="A907" s="38">
        <v>55</v>
      </c>
      <c r="B907" s="38">
        <v>24</v>
      </c>
      <c r="C907" s="38" t="s">
        <v>494</v>
      </c>
      <c r="D907" s="38" t="s">
        <v>25</v>
      </c>
      <c r="E907" s="38" t="s">
        <v>36</v>
      </c>
      <c r="G907" s="38">
        <v>0.5</v>
      </c>
      <c r="H907" s="38">
        <v>0.5</v>
      </c>
      <c r="I907" s="38">
        <v>2915</v>
      </c>
      <c r="J907" s="38">
        <v>6244</v>
      </c>
      <c r="L907" s="38">
        <v>2802</v>
      </c>
      <c r="M907" s="38">
        <v>3.6230000000000002</v>
      </c>
      <c r="N907" s="38">
        <v>7.76</v>
      </c>
      <c r="O907" s="38">
        <v>4.1369999999999996</v>
      </c>
      <c r="Q907" s="38">
        <v>0.38300000000000001</v>
      </c>
      <c r="R907" s="38">
        <v>1</v>
      </c>
      <c r="S907" s="38">
        <v>0</v>
      </c>
      <c r="T907" s="38">
        <v>0</v>
      </c>
      <c r="V907" s="38">
        <v>0</v>
      </c>
      <c r="Y907" s="38" t="s">
        <v>40</v>
      </c>
      <c r="Z907" s="42">
        <v>0.92420138888888881</v>
      </c>
    </row>
    <row r="908" spans="1:26">
      <c r="A908" s="38">
        <v>56</v>
      </c>
      <c r="B908" s="38">
        <v>24</v>
      </c>
      <c r="C908" s="38" t="s">
        <v>494</v>
      </c>
      <c r="D908" s="38" t="s">
        <v>25</v>
      </c>
      <c r="E908" s="38" t="s">
        <v>36</v>
      </c>
      <c r="G908" s="38">
        <v>0.5</v>
      </c>
      <c r="H908" s="38">
        <v>0.5</v>
      </c>
      <c r="I908" s="38">
        <v>2974</v>
      </c>
      <c r="J908" s="38">
        <v>6264</v>
      </c>
      <c r="L908" s="38">
        <v>2835</v>
      </c>
      <c r="M908" s="38">
        <v>3.6989999999999998</v>
      </c>
      <c r="N908" s="38">
        <v>7.7839999999999998</v>
      </c>
      <c r="O908" s="38">
        <v>4.085</v>
      </c>
      <c r="Q908" s="38">
        <v>0.38700000000000001</v>
      </c>
      <c r="R908" s="38">
        <v>1</v>
      </c>
      <c r="S908" s="38">
        <v>0</v>
      </c>
      <c r="T908" s="38">
        <v>0</v>
      </c>
      <c r="V908" s="38">
        <v>0</v>
      </c>
      <c r="Y908" s="38" t="s">
        <v>40</v>
      </c>
      <c r="Z908" s="42">
        <v>0.93100694444444443</v>
      </c>
    </row>
    <row r="909" spans="1:26">
      <c r="A909" s="38">
        <v>57</v>
      </c>
      <c r="B909" s="38">
        <v>25</v>
      </c>
      <c r="C909" s="38" t="s">
        <v>495</v>
      </c>
      <c r="D909" s="38" t="s">
        <v>25</v>
      </c>
      <c r="E909" s="38" t="s">
        <v>36</v>
      </c>
      <c r="G909" s="38">
        <v>0.5</v>
      </c>
      <c r="H909" s="38">
        <v>0.5</v>
      </c>
      <c r="I909" s="38">
        <v>4002</v>
      </c>
      <c r="J909" s="38">
        <v>7226</v>
      </c>
      <c r="L909" s="38">
        <v>2637</v>
      </c>
      <c r="M909" s="38">
        <v>5.0380000000000003</v>
      </c>
      <c r="N909" s="38">
        <v>8.984</v>
      </c>
      <c r="O909" s="38">
        <v>3.9460000000000002</v>
      </c>
      <c r="Q909" s="38">
        <v>0.36099999999999999</v>
      </c>
      <c r="R909" s="38">
        <v>1</v>
      </c>
      <c r="S909" s="38">
        <v>0</v>
      </c>
      <c r="T909" s="38">
        <v>0</v>
      </c>
      <c r="V909" s="38">
        <v>0</v>
      </c>
      <c r="Y909" s="38" t="s">
        <v>40</v>
      </c>
      <c r="Z909" s="42">
        <v>0.94281250000000005</v>
      </c>
    </row>
    <row r="910" spans="1:26">
      <c r="A910" s="38">
        <v>58</v>
      </c>
      <c r="B910" s="38">
        <v>25</v>
      </c>
      <c r="C910" s="38" t="s">
        <v>495</v>
      </c>
      <c r="D910" s="38" t="s">
        <v>25</v>
      </c>
      <c r="E910" s="38" t="s">
        <v>36</v>
      </c>
      <c r="G910" s="38">
        <v>0.5</v>
      </c>
      <c r="H910" s="38">
        <v>0.5</v>
      </c>
      <c r="I910" s="38">
        <v>3975</v>
      </c>
      <c r="J910" s="38">
        <v>7213</v>
      </c>
      <c r="L910" s="38">
        <v>2574</v>
      </c>
      <c r="M910" s="38">
        <v>5.0019999999999998</v>
      </c>
      <c r="N910" s="38">
        <v>8.968</v>
      </c>
      <c r="O910" s="38">
        <v>3.9649999999999999</v>
      </c>
      <c r="Q910" s="38">
        <v>0.35299999999999998</v>
      </c>
      <c r="R910" s="38">
        <v>1</v>
      </c>
      <c r="S910" s="38">
        <v>0</v>
      </c>
      <c r="T910" s="38">
        <v>0</v>
      </c>
      <c r="V910" s="38">
        <v>0</v>
      </c>
      <c r="Y910" s="38" t="s">
        <v>40</v>
      </c>
      <c r="Z910" s="42">
        <v>0.94956018518518526</v>
      </c>
    </row>
    <row r="911" spans="1:26">
      <c r="A911" s="38">
        <v>59</v>
      </c>
      <c r="B911" s="38">
        <v>26</v>
      </c>
      <c r="C911" s="38" t="s">
        <v>496</v>
      </c>
      <c r="D911" s="38" t="s">
        <v>25</v>
      </c>
      <c r="E911" s="38" t="s">
        <v>36</v>
      </c>
      <c r="G911" s="38">
        <v>0.5</v>
      </c>
      <c r="H911" s="38">
        <v>0.5</v>
      </c>
      <c r="I911" s="38">
        <v>5157</v>
      </c>
      <c r="J911" s="38">
        <v>8626</v>
      </c>
      <c r="L911" s="38">
        <v>17060</v>
      </c>
      <c r="M911" s="38">
        <v>6.5439999999999996</v>
      </c>
      <c r="N911" s="38">
        <v>10.711</v>
      </c>
      <c r="O911" s="38">
        <v>4.1680000000000001</v>
      </c>
      <c r="Q911" s="38">
        <v>2.2010000000000001</v>
      </c>
      <c r="R911" s="38">
        <v>1</v>
      </c>
      <c r="S911" s="38">
        <v>0</v>
      </c>
      <c r="T911" s="38">
        <v>0</v>
      </c>
      <c r="V911" s="38">
        <v>0</v>
      </c>
      <c r="Y911" s="38" t="s">
        <v>40</v>
      </c>
      <c r="Z911" s="42">
        <v>0.96135416666666673</v>
      </c>
    </row>
    <row r="912" spans="1:26">
      <c r="A912" s="38">
        <v>60</v>
      </c>
      <c r="B912" s="38">
        <v>26</v>
      </c>
      <c r="C912" s="38" t="s">
        <v>496</v>
      </c>
      <c r="D912" s="38" t="s">
        <v>25</v>
      </c>
      <c r="E912" s="38" t="s">
        <v>36</v>
      </c>
      <c r="G912" s="38">
        <v>0.5</v>
      </c>
      <c r="H912" s="38">
        <v>0.5</v>
      </c>
      <c r="I912" s="38">
        <v>5109</v>
      </c>
      <c r="J912" s="38">
        <v>8605</v>
      </c>
      <c r="L912" s="38">
        <v>17295</v>
      </c>
      <c r="M912" s="38">
        <v>6.48</v>
      </c>
      <c r="N912" s="38">
        <v>10.686</v>
      </c>
      <c r="O912" s="38">
        <v>4.2060000000000004</v>
      </c>
      <c r="Q912" s="38">
        <v>2.23</v>
      </c>
      <c r="R912" s="38">
        <v>1</v>
      </c>
      <c r="S912" s="38">
        <v>0</v>
      </c>
      <c r="T912" s="38">
        <v>0</v>
      </c>
      <c r="V912" s="38">
        <v>0</v>
      </c>
      <c r="Y912" s="38" t="s">
        <v>40</v>
      </c>
      <c r="Z912" s="42">
        <v>0.96800925925925929</v>
      </c>
    </row>
    <row r="913" spans="1:26">
      <c r="A913" s="38">
        <v>61</v>
      </c>
      <c r="B913" s="38">
        <v>27</v>
      </c>
      <c r="C913" s="38" t="s">
        <v>497</v>
      </c>
      <c r="D913" s="38" t="s">
        <v>25</v>
      </c>
      <c r="E913" s="38" t="s">
        <v>36</v>
      </c>
      <c r="G913" s="38">
        <v>0.5</v>
      </c>
      <c r="H913" s="38">
        <v>0.5</v>
      </c>
      <c r="I913" s="38">
        <v>3112</v>
      </c>
      <c r="J913" s="38">
        <v>6531</v>
      </c>
      <c r="L913" s="38">
        <v>3295</v>
      </c>
      <c r="M913" s="38">
        <v>3.879</v>
      </c>
      <c r="N913" s="38">
        <v>8.1180000000000003</v>
      </c>
      <c r="O913" s="38">
        <v>4.2389999999999999</v>
      </c>
      <c r="Q913" s="38">
        <v>0.44800000000000001</v>
      </c>
      <c r="R913" s="38">
        <v>1</v>
      </c>
      <c r="S913" s="38">
        <v>0</v>
      </c>
      <c r="T913" s="38">
        <v>0</v>
      </c>
      <c r="V913" s="38">
        <v>0</v>
      </c>
      <c r="Y913" s="38" t="s">
        <v>40</v>
      </c>
      <c r="Z913" s="42">
        <v>0.97988425925925926</v>
      </c>
    </row>
    <row r="914" spans="1:26">
      <c r="A914" s="38">
        <v>62</v>
      </c>
      <c r="B914" s="38">
        <v>27</v>
      </c>
      <c r="C914" s="38" t="s">
        <v>497</v>
      </c>
      <c r="D914" s="38" t="s">
        <v>25</v>
      </c>
      <c r="E914" s="38" t="s">
        <v>36</v>
      </c>
      <c r="G914" s="38">
        <v>0.5</v>
      </c>
      <c r="H914" s="38">
        <v>0.5</v>
      </c>
      <c r="I914" s="38">
        <v>3110</v>
      </c>
      <c r="J914" s="38">
        <v>6516</v>
      </c>
      <c r="L914" s="38">
        <v>3342</v>
      </c>
      <c r="M914" s="38">
        <v>3.8769999999999998</v>
      </c>
      <c r="N914" s="38">
        <v>8.1</v>
      </c>
      <c r="O914" s="38">
        <v>4.2229999999999999</v>
      </c>
      <c r="Q914" s="38">
        <v>0.45400000000000001</v>
      </c>
      <c r="R914" s="38">
        <v>1</v>
      </c>
      <c r="S914" s="38">
        <v>0</v>
      </c>
      <c r="T914" s="38">
        <v>0</v>
      </c>
      <c r="V914" s="38">
        <v>0</v>
      </c>
      <c r="Y914" s="38" t="s">
        <v>40</v>
      </c>
      <c r="Z914" s="42">
        <v>0.9865624999999999</v>
      </c>
    </row>
    <row r="915" spans="1:26">
      <c r="A915" s="38">
        <v>63</v>
      </c>
      <c r="B915" s="38">
        <v>28</v>
      </c>
      <c r="C915" s="38" t="s">
        <v>498</v>
      </c>
      <c r="D915" s="38" t="s">
        <v>25</v>
      </c>
      <c r="E915" s="38" t="s">
        <v>36</v>
      </c>
      <c r="G915" s="38">
        <v>0.5</v>
      </c>
      <c r="H915" s="38">
        <v>0.5</v>
      </c>
      <c r="I915" s="38">
        <v>3042</v>
      </c>
      <c r="J915" s="38">
        <v>5490</v>
      </c>
      <c r="L915" s="38">
        <v>1195</v>
      </c>
      <c r="M915" s="38">
        <v>3.7869999999999999</v>
      </c>
      <c r="N915" s="38">
        <v>6.8129999999999997</v>
      </c>
      <c r="O915" s="38">
        <v>3.0249999999999999</v>
      </c>
      <c r="Q915" s="38">
        <v>0.17</v>
      </c>
      <c r="R915" s="38">
        <v>1</v>
      </c>
      <c r="S915" s="38">
        <v>0</v>
      </c>
      <c r="T915" s="38">
        <v>0</v>
      </c>
      <c r="V915" s="38">
        <v>0</v>
      </c>
      <c r="Y915" s="38" t="s">
        <v>40</v>
      </c>
      <c r="Z915" s="42">
        <v>0.99814814814814812</v>
      </c>
    </row>
    <row r="916" spans="1:26">
      <c r="A916" s="38">
        <v>10</v>
      </c>
      <c r="B916" s="38">
        <v>5</v>
      </c>
      <c r="C916" s="38" t="s">
        <v>499</v>
      </c>
      <c r="D916" s="38" t="s">
        <v>25</v>
      </c>
      <c r="E916" s="38" t="s">
        <v>36</v>
      </c>
      <c r="G916" s="38">
        <v>0.5</v>
      </c>
      <c r="H916" s="38">
        <v>0.5</v>
      </c>
      <c r="I916" s="38">
        <v>3006</v>
      </c>
      <c r="J916" s="38">
        <v>5534</v>
      </c>
      <c r="L916" s="38">
        <v>1441</v>
      </c>
      <c r="M916" s="38">
        <v>3.7410000000000001</v>
      </c>
      <c r="N916" s="38">
        <v>6.8680000000000003</v>
      </c>
      <c r="O916" s="38">
        <v>3.1269999999999998</v>
      </c>
      <c r="Q916" s="38">
        <v>0.20300000000000001</v>
      </c>
      <c r="R916" s="38">
        <v>1</v>
      </c>
      <c r="S916" s="38">
        <v>0</v>
      </c>
      <c r="T916" s="38">
        <v>0</v>
      </c>
      <c r="V916" s="38">
        <v>0</v>
      </c>
      <c r="Y916" s="38" t="s">
        <v>41</v>
      </c>
      <c r="Z916" s="42">
        <v>0.6370717592592593</v>
      </c>
    </row>
    <row r="917" spans="1:26">
      <c r="A917" s="38">
        <v>11</v>
      </c>
      <c r="B917" s="38">
        <v>5</v>
      </c>
      <c r="C917" s="38" t="s">
        <v>499</v>
      </c>
      <c r="D917" s="38" t="s">
        <v>25</v>
      </c>
      <c r="E917" s="38" t="s">
        <v>36</v>
      </c>
      <c r="G917" s="38">
        <v>0.5</v>
      </c>
      <c r="H917" s="38">
        <v>0.5</v>
      </c>
      <c r="I917" s="38">
        <v>3063</v>
      </c>
      <c r="J917" s="38">
        <v>5521</v>
      </c>
      <c r="L917" s="38">
        <v>1402</v>
      </c>
      <c r="M917" s="38">
        <v>3.8149999999999999</v>
      </c>
      <c r="N917" s="38">
        <v>6.851</v>
      </c>
      <c r="O917" s="38">
        <v>3.036</v>
      </c>
      <c r="Q917" s="38">
        <v>0.19800000000000001</v>
      </c>
      <c r="R917" s="38">
        <v>1</v>
      </c>
      <c r="S917" s="38">
        <v>0</v>
      </c>
      <c r="T917" s="38">
        <v>0</v>
      </c>
      <c r="V917" s="38">
        <v>0</v>
      </c>
      <c r="Y917" s="38" t="s">
        <v>41</v>
      </c>
      <c r="Z917" s="42">
        <v>0.64370370370370367</v>
      </c>
    </row>
    <row r="918" spans="1:26">
      <c r="A918" s="38">
        <v>12</v>
      </c>
      <c r="B918" s="38">
        <v>6</v>
      </c>
      <c r="C918" s="38" t="s">
        <v>500</v>
      </c>
      <c r="D918" s="38" t="s">
        <v>25</v>
      </c>
      <c r="E918" s="38" t="s">
        <v>36</v>
      </c>
      <c r="G918" s="38">
        <v>0.5</v>
      </c>
      <c r="H918" s="38">
        <v>0.5</v>
      </c>
      <c r="I918" s="38">
        <v>3488</v>
      </c>
      <c r="J918" s="38">
        <v>7367</v>
      </c>
      <c r="L918" s="38">
        <v>2768</v>
      </c>
      <c r="M918" s="38">
        <v>4.3689999999999998</v>
      </c>
      <c r="N918" s="38">
        <v>9.1579999999999995</v>
      </c>
      <c r="O918" s="38">
        <v>4.7889999999999997</v>
      </c>
      <c r="Q918" s="38">
        <v>0.378</v>
      </c>
      <c r="R918" s="38">
        <v>1</v>
      </c>
      <c r="S918" s="38">
        <v>0</v>
      </c>
      <c r="T918" s="38">
        <v>0</v>
      </c>
      <c r="V918" s="38">
        <v>0</v>
      </c>
      <c r="Y918" s="38" t="s">
        <v>41</v>
      </c>
      <c r="Z918" s="42">
        <v>0.6554861111111111</v>
      </c>
    </row>
    <row r="919" spans="1:26">
      <c r="A919" s="38">
        <v>13</v>
      </c>
      <c r="B919" s="38">
        <v>6</v>
      </c>
      <c r="C919" s="38" t="s">
        <v>500</v>
      </c>
      <c r="D919" s="38" t="s">
        <v>25</v>
      </c>
      <c r="E919" s="38" t="s">
        <v>36</v>
      </c>
      <c r="G919" s="38">
        <v>0.5</v>
      </c>
      <c r="H919" s="38">
        <v>0.5</v>
      </c>
      <c r="I919" s="38">
        <v>3574</v>
      </c>
      <c r="J919" s="38">
        <v>7362</v>
      </c>
      <c r="L919" s="38">
        <v>2753</v>
      </c>
      <c r="M919" s="38">
        <v>4.4800000000000004</v>
      </c>
      <c r="N919" s="38">
        <v>9.1530000000000005</v>
      </c>
      <c r="O919" s="38">
        <v>4.6719999999999997</v>
      </c>
      <c r="Q919" s="38">
        <v>0.376</v>
      </c>
      <c r="R919" s="38">
        <v>1</v>
      </c>
      <c r="S919" s="38">
        <v>0</v>
      </c>
      <c r="T919" s="38">
        <v>0</v>
      </c>
      <c r="V919" s="38">
        <v>0</v>
      </c>
      <c r="Y919" s="38" t="s">
        <v>41</v>
      </c>
      <c r="Z919" s="42">
        <v>0.66224537037037035</v>
      </c>
    </row>
    <row r="920" spans="1:26">
      <c r="A920" s="38">
        <v>14</v>
      </c>
      <c r="B920" s="38">
        <v>7</v>
      </c>
      <c r="C920" s="38" t="s">
        <v>501</v>
      </c>
      <c r="D920" s="38" t="s">
        <v>25</v>
      </c>
      <c r="E920" s="38" t="s">
        <v>36</v>
      </c>
      <c r="G920" s="38">
        <v>0.5</v>
      </c>
      <c r="H920" s="38">
        <v>0.5</v>
      </c>
      <c r="I920" s="38">
        <v>3122</v>
      </c>
      <c r="J920" s="38">
        <v>6249</v>
      </c>
      <c r="L920" s="38">
        <v>1728</v>
      </c>
      <c r="M920" s="38">
        <v>3.8929999999999998</v>
      </c>
      <c r="N920" s="38">
        <v>7.7649999999999997</v>
      </c>
      <c r="O920" s="38">
        <v>3.8719999999999999</v>
      </c>
      <c r="Q920" s="38">
        <v>0.24099999999999999</v>
      </c>
      <c r="R920" s="38">
        <v>1</v>
      </c>
      <c r="S920" s="38">
        <v>0</v>
      </c>
      <c r="T920" s="38">
        <v>0</v>
      </c>
      <c r="V920" s="38">
        <v>0</v>
      </c>
      <c r="Y920" s="38" t="s">
        <v>41</v>
      </c>
      <c r="Z920" s="42">
        <v>0.67387731481481483</v>
      </c>
    </row>
    <row r="921" spans="1:26">
      <c r="A921" s="38">
        <v>15</v>
      </c>
      <c r="B921" s="38">
        <v>7</v>
      </c>
      <c r="C921" s="38" t="s">
        <v>501</v>
      </c>
      <c r="D921" s="38" t="s">
        <v>25</v>
      </c>
      <c r="E921" s="38" t="s">
        <v>36</v>
      </c>
      <c r="G921" s="38">
        <v>0.5</v>
      </c>
      <c r="H921" s="38">
        <v>0.5</v>
      </c>
      <c r="I921" s="38">
        <v>3177</v>
      </c>
      <c r="J921" s="38">
        <v>6245</v>
      </c>
      <c r="L921" s="38">
        <v>1763</v>
      </c>
      <c r="M921" s="38">
        <v>3.9630000000000001</v>
      </c>
      <c r="N921" s="38">
        <v>7.76</v>
      </c>
      <c r="O921" s="38">
        <v>3.798</v>
      </c>
      <c r="Q921" s="38">
        <v>0.246</v>
      </c>
      <c r="R921" s="38">
        <v>1</v>
      </c>
      <c r="S921" s="38">
        <v>0</v>
      </c>
      <c r="T921" s="38">
        <v>0</v>
      </c>
      <c r="V921" s="38">
        <v>0</v>
      </c>
      <c r="Y921" s="38" t="s">
        <v>41</v>
      </c>
      <c r="Z921" s="42">
        <v>0.68054398148148154</v>
      </c>
    </row>
    <row r="922" spans="1:26">
      <c r="A922" s="38">
        <v>16</v>
      </c>
      <c r="B922" s="38">
        <v>8</v>
      </c>
      <c r="C922" s="38" t="s">
        <v>502</v>
      </c>
      <c r="D922" s="38" t="s">
        <v>25</v>
      </c>
      <c r="E922" s="38" t="s">
        <v>36</v>
      </c>
      <c r="G922" s="38">
        <v>0.5</v>
      </c>
      <c r="H922" s="38">
        <v>0.5</v>
      </c>
      <c r="I922" s="38">
        <v>3389</v>
      </c>
      <c r="J922" s="38">
        <v>6397</v>
      </c>
      <c r="L922" s="38">
        <v>1849</v>
      </c>
      <c r="M922" s="38">
        <v>4.24</v>
      </c>
      <c r="N922" s="38">
        <v>7.9509999999999996</v>
      </c>
      <c r="O922" s="38">
        <v>3.7109999999999999</v>
      </c>
      <c r="Q922" s="38">
        <v>0.25700000000000001</v>
      </c>
      <c r="R922" s="38">
        <v>1</v>
      </c>
      <c r="S922" s="38">
        <v>0</v>
      </c>
      <c r="T922" s="38">
        <v>0</v>
      </c>
      <c r="V922" s="38">
        <v>0</v>
      </c>
      <c r="Y922" s="38" t="s">
        <v>41</v>
      </c>
      <c r="Z922" s="42">
        <v>0.69232638888888898</v>
      </c>
    </row>
    <row r="923" spans="1:26">
      <c r="A923" s="38">
        <v>17</v>
      </c>
      <c r="B923" s="38">
        <v>8</v>
      </c>
      <c r="C923" s="38" t="s">
        <v>502</v>
      </c>
      <c r="D923" s="38" t="s">
        <v>25</v>
      </c>
      <c r="E923" s="38" t="s">
        <v>36</v>
      </c>
      <c r="G923" s="38">
        <v>0.5</v>
      </c>
      <c r="H923" s="38">
        <v>0.5</v>
      </c>
      <c r="I923" s="38">
        <v>3410</v>
      </c>
      <c r="J923" s="38">
        <v>6381</v>
      </c>
      <c r="L923" s="38">
        <v>1871</v>
      </c>
      <c r="M923" s="38">
        <v>4.2670000000000003</v>
      </c>
      <c r="N923" s="38">
        <v>7.931</v>
      </c>
      <c r="O923" s="38">
        <v>3.6640000000000001</v>
      </c>
      <c r="Q923" s="38">
        <v>0.26</v>
      </c>
      <c r="R923" s="38">
        <v>1</v>
      </c>
      <c r="S923" s="38">
        <v>0</v>
      </c>
      <c r="T923" s="38">
        <v>0</v>
      </c>
      <c r="V923" s="38">
        <v>0</v>
      </c>
      <c r="Y923" s="38" t="s">
        <v>41</v>
      </c>
      <c r="Z923" s="42">
        <v>0.69913194444444438</v>
      </c>
    </row>
    <row r="924" spans="1:26">
      <c r="A924" s="38">
        <v>18</v>
      </c>
      <c r="B924" s="38">
        <v>9</v>
      </c>
      <c r="C924" s="38" t="s">
        <v>503</v>
      </c>
      <c r="D924" s="38" t="s">
        <v>25</v>
      </c>
      <c r="E924" s="38" t="s">
        <v>36</v>
      </c>
      <c r="G924" s="38">
        <v>0.5</v>
      </c>
      <c r="H924" s="38">
        <v>0.5</v>
      </c>
      <c r="I924" s="38">
        <v>2819</v>
      </c>
      <c r="J924" s="38">
        <v>6189</v>
      </c>
      <c r="L924" s="38">
        <v>2626</v>
      </c>
      <c r="M924" s="38">
        <v>3.4980000000000002</v>
      </c>
      <c r="N924" s="38">
        <v>7.69</v>
      </c>
      <c r="O924" s="38">
        <v>4.1920000000000002</v>
      </c>
      <c r="Q924" s="38">
        <v>0.36</v>
      </c>
      <c r="R924" s="38">
        <v>1</v>
      </c>
      <c r="S924" s="38">
        <v>0</v>
      </c>
      <c r="T924" s="38">
        <v>0</v>
      </c>
      <c r="V924" s="38">
        <v>0</v>
      </c>
      <c r="Y924" s="38" t="s">
        <v>41</v>
      </c>
      <c r="Z924" s="42">
        <v>0.71065972222222218</v>
      </c>
    </row>
    <row r="925" spans="1:26">
      <c r="A925" s="38">
        <v>19</v>
      </c>
      <c r="B925" s="38">
        <v>9</v>
      </c>
      <c r="C925" s="38" t="s">
        <v>503</v>
      </c>
      <c r="D925" s="38" t="s">
        <v>25</v>
      </c>
      <c r="E925" s="38" t="s">
        <v>36</v>
      </c>
      <c r="G925" s="38">
        <v>0.5</v>
      </c>
      <c r="H925" s="38">
        <v>0.5</v>
      </c>
      <c r="I925" s="38">
        <v>2886</v>
      </c>
      <c r="J925" s="38">
        <v>6155</v>
      </c>
      <c r="L925" s="38">
        <v>2623</v>
      </c>
      <c r="M925" s="38">
        <v>3.585</v>
      </c>
      <c r="N925" s="38">
        <v>7.6470000000000002</v>
      </c>
      <c r="O925" s="38">
        <v>4.0620000000000003</v>
      </c>
      <c r="Q925" s="38">
        <v>0.35899999999999999</v>
      </c>
      <c r="R925" s="38">
        <v>1</v>
      </c>
      <c r="S925" s="38">
        <v>0</v>
      </c>
      <c r="T925" s="38">
        <v>0</v>
      </c>
      <c r="V925" s="38">
        <v>0</v>
      </c>
      <c r="Y925" s="38" t="s">
        <v>41</v>
      </c>
      <c r="Z925" s="42">
        <v>0.71723379629629624</v>
      </c>
    </row>
    <row r="926" spans="1:26">
      <c r="A926" s="38">
        <v>20</v>
      </c>
      <c r="B926" s="38">
        <v>10</v>
      </c>
      <c r="C926" s="38" t="s">
        <v>504</v>
      </c>
      <c r="D926" s="38" t="s">
        <v>25</v>
      </c>
      <c r="E926" s="38" t="s">
        <v>36</v>
      </c>
      <c r="G926" s="38">
        <v>0.5</v>
      </c>
      <c r="H926" s="38">
        <v>0.5</v>
      </c>
      <c r="I926" s="38">
        <v>5734</v>
      </c>
      <c r="J926" s="38">
        <v>7733</v>
      </c>
      <c r="L926" s="38">
        <v>2929</v>
      </c>
      <c r="M926" s="38">
        <v>7.2960000000000003</v>
      </c>
      <c r="N926" s="38">
        <v>9.6120000000000001</v>
      </c>
      <c r="O926" s="38">
        <v>2.3159999999999998</v>
      </c>
      <c r="Q926" s="38">
        <v>0.4</v>
      </c>
      <c r="R926" s="38">
        <v>1</v>
      </c>
      <c r="S926" s="38">
        <v>0</v>
      </c>
      <c r="T926" s="38">
        <v>0</v>
      </c>
      <c r="V926" s="38">
        <v>0</v>
      </c>
      <c r="Y926" s="38" t="s">
        <v>41</v>
      </c>
      <c r="Z926" s="42">
        <v>0.72881944444444446</v>
      </c>
    </row>
    <row r="927" spans="1:26">
      <c r="A927" s="38">
        <v>21</v>
      </c>
      <c r="B927" s="38">
        <v>10</v>
      </c>
      <c r="C927" s="38" t="s">
        <v>504</v>
      </c>
      <c r="D927" s="38" t="s">
        <v>25</v>
      </c>
      <c r="E927" s="38" t="s">
        <v>36</v>
      </c>
      <c r="G927" s="38">
        <v>0.5</v>
      </c>
      <c r="H927" s="38">
        <v>0.5</v>
      </c>
      <c r="I927" s="38">
        <v>5738</v>
      </c>
      <c r="J927" s="38">
        <v>7669</v>
      </c>
      <c r="L927" s="38">
        <v>2989</v>
      </c>
      <c r="M927" s="38">
        <v>7.3</v>
      </c>
      <c r="N927" s="38">
        <v>9.532</v>
      </c>
      <c r="O927" s="38">
        <v>2.2320000000000002</v>
      </c>
      <c r="Q927" s="38">
        <v>0.40699999999999997</v>
      </c>
      <c r="R927" s="38">
        <v>1</v>
      </c>
      <c r="S927" s="38">
        <v>0</v>
      </c>
      <c r="T927" s="38">
        <v>0</v>
      </c>
      <c r="V927" s="38">
        <v>0</v>
      </c>
      <c r="Y927" s="38" t="s">
        <v>41</v>
      </c>
      <c r="Z927" s="42">
        <v>0.73540509259259268</v>
      </c>
    </row>
    <row r="928" spans="1:26">
      <c r="A928" s="38">
        <v>22</v>
      </c>
      <c r="B928" s="38">
        <v>11</v>
      </c>
      <c r="C928" s="38" t="s">
        <v>505</v>
      </c>
      <c r="D928" s="38" t="s">
        <v>25</v>
      </c>
      <c r="E928" s="38" t="s">
        <v>36</v>
      </c>
      <c r="G928" s="38">
        <v>0.5</v>
      </c>
      <c r="H928" s="38">
        <v>0.5</v>
      </c>
      <c r="I928" s="38">
        <v>2633</v>
      </c>
      <c r="J928" s="38">
        <v>5739</v>
      </c>
      <c r="L928" s="38">
        <v>2490</v>
      </c>
      <c r="M928" s="38">
        <v>3.2559999999999998</v>
      </c>
      <c r="N928" s="38">
        <v>7.125</v>
      </c>
      <c r="O928" s="38">
        <v>3.8690000000000002</v>
      </c>
      <c r="Q928" s="38">
        <v>0.34200000000000003</v>
      </c>
      <c r="R928" s="38">
        <v>1</v>
      </c>
      <c r="S928" s="38">
        <v>0</v>
      </c>
      <c r="T928" s="38">
        <v>0</v>
      </c>
      <c r="V928" s="38">
        <v>0</v>
      </c>
      <c r="Y928" s="38" t="s">
        <v>41</v>
      </c>
      <c r="Z928" s="42">
        <v>0.74694444444444441</v>
      </c>
    </row>
    <row r="929" spans="1:26">
      <c r="A929" s="38">
        <v>23</v>
      </c>
      <c r="B929" s="38">
        <v>11</v>
      </c>
      <c r="C929" s="38" t="s">
        <v>505</v>
      </c>
      <c r="D929" s="38" t="s">
        <v>25</v>
      </c>
      <c r="E929" s="38" t="s">
        <v>36</v>
      </c>
      <c r="G929" s="38">
        <v>0.5</v>
      </c>
      <c r="H929" s="38">
        <v>0.5</v>
      </c>
      <c r="I929" s="38">
        <v>2699</v>
      </c>
      <c r="J929" s="38">
        <v>5699</v>
      </c>
      <c r="L929" s="38">
        <v>2569</v>
      </c>
      <c r="M929" s="38">
        <v>3.3420000000000001</v>
      </c>
      <c r="N929" s="38">
        <v>7.0750000000000002</v>
      </c>
      <c r="O929" s="38">
        <v>3.7330000000000001</v>
      </c>
      <c r="Q929" s="38">
        <v>0.35199999999999998</v>
      </c>
      <c r="R929" s="38">
        <v>1</v>
      </c>
      <c r="S929" s="38">
        <v>0</v>
      </c>
      <c r="T929" s="38">
        <v>0</v>
      </c>
      <c r="V929" s="38">
        <v>0</v>
      </c>
      <c r="Y929" s="38" t="s">
        <v>41</v>
      </c>
      <c r="Z929" s="42">
        <v>0.7534143518518519</v>
      </c>
    </row>
    <row r="930" spans="1:26">
      <c r="A930" s="38">
        <v>24</v>
      </c>
      <c r="B930" s="38">
        <v>12</v>
      </c>
      <c r="C930" s="38" t="s">
        <v>506</v>
      </c>
      <c r="D930" s="38" t="s">
        <v>25</v>
      </c>
      <c r="E930" s="38" t="s">
        <v>36</v>
      </c>
      <c r="G930" s="38">
        <v>0.5</v>
      </c>
      <c r="H930" s="38">
        <v>0.5</v>
      </c>
      <c r="I930" s="38">
        <v>2651</v>
      </c>
      <c r="J930" s="38">
        <v>6523</v>
      </c>
      <c r="L930" s="38">
        <v>1855</v>
      </c>
      <c r="M930" s="38">
        <v>3.2789999999999999</v>
      </c>
      <c r="N930" s="38">
        <v>8.1080000000000005</v>
      </c>
      <c r="O930" s="38">
        <v>4.83</v>
      </c>
      <c r="Q930" s="38">
        <v>0.25800000000000001</v>
      </c>
      <c r="R930" s="38">
        <v>1</v>
      </c>
      <c r="S930" s="38">
        <v>0</v>
      </c>
      <c r="T930" s="38">
        <v>0</v>
      </c>
      <c r="V930" s="38">
        <v>0</v>
      </c>
      <c r="Y930" s="38" t="s">
        <v>41</v>
      </c>
      <c r="Z930" s="42">
        <v>0.76484953703703706</v>
      </c>
    </row>
    <row r="931" spans="1:26">
      <c r="A931" s="38">
        <v>25</v>
      </c>
      <c r="B931" s="38">
        <v>12</v>
      </c>
      <c r="C931" s="38" t="s">
        <v>506</v>
      </c>
      <c r="D931" s="38" t="s">
        <v>25</v>
      </c>
      <c r="E931" s="38" t="s">
        <v>36</v>
      </c>
      <c r="G931" s="38">
        <v>0.5</v>
      </c>
      <c r="H931" s="38">
        <v>0.5</v>
      </c>
      <c r="I931" s="38">
        <v>2719</v>
      </c>
      <c r="J931" s="38">
        <v>6518</v>
      </c>
      <c r="L931" s="38">
        <v>1819</v>
      </c>
      <c r="M931" s="38">
        <v>3.367</v>
      </c>
      <c r="N931" s="38">
        <v>8.1020000000000003</v>
      </c>
      <c r="O931" s="38">
        <v>4.7350000000000003</v>
      </c>
      <c r="Q931" s="38">
        <v>0.253</v>
      </c>
      <c r="R931" s="38">
        <v>1</v>
      </c>
      <c r="S931" s="38">
        <v>0</v>
      </c>
      <c r="T931" s="38">
        <v>0</v>
      </c>
      <c r="V931" s="38">
        <v>0</v>
      </c>
      <c r="Y931" s="38" t="s">
        <v>41</v>
      </c>
      <c r="Z931" s="42">
        <v>0.77141203703703709</v>
      </c>
    </row>
    <row r="932" spans="1:26">
      <c r="A932" s="38">
        <v>26</v>
      </c>
      <c r="B932" s="38">
        <v>13</v>
      </c>
      <c r="C932" s="38" t="s">
        <v>507</v>
      </c>
      <c r="D932" s="38" t="s">
        <v>25</v>
      </c>
      <c r="E932" s="38" t="s">
        <v>36</v>
      </c>
      <c r="G932" s="38">
        <v>0.5</v>
      </c>
      <c r="H932" s="38">
        <v>0.5</v>
      </c>
      <c r="I932" s="38">
        <v>3380</v>
      </c>
      <c r="J932" s="38">
        <v>7712</v>
      </c>
      <c r="L932" s="38">
        <v>2194</v>
      </c>
      <c r="M932" s="38">
        <v>4.2279999999999998</v>
      </c>
      <c r="N932" s="38">
        <v>9.5860000000000003</v>
      </c>
      <c r="O932" s="38">
        <v>5.3579999999999997</v>
      </c>
      <c r="Q932" s="38">
        <v>0.30299999999999999</v>
      </c>
      <c r="R932" s="38">
        <v>1</v>
      </c>
      <c r="S932" s="38">
        <v>0</v>
      </c>
      <c r="T932" s="38">
        <v>0</v>
      </c>
      <c r="V932" s="38">
        <v>0</v>
      </c>
      <c r="Y932" s="38" t="s">
        <v>41</v>
      </c>
      <c r="Z932" s="42">
        <v>0.78341435185185182</v>
      </c>
    </row>
    <row r="933" spans="1:26">
      <c r="A933" s="38">
        <v>27</v>
      </c>
      <c r="B933" s="38">
        <v>13</v>
      </c>
      <c r="C933" s="38" t="s">
        <v>507</v>
      </c>
      <c r="D933" s="38" t="s">
        <v>25</v>
      </c>
      <c r="E933" s="38" t="s">
        <v>36</v>
      </c>
      <c r="G933" s="38">
        <v>0.5</v>
      </c>
      <c r="H933" s="38">
        <v>0.5</v>
      </c>
      <c r="I933" s="38">
        <v>3387</v>
      </c>
      <c r="J933" s="38">
        <v>7691</v>
      </c>
      <c r="L933" s="38">
        <v>2185</v>
      </c>
      <c r="M933" s="38">
        <v>4.2370000000000001</v>
      </c>
      <c r="N933" s="38">
        <v>9.5589999999999993</v>
      </c>
      <c r="O933" s="38">
        <v>5.3220000000000001</v>
      </c>
      <c r="Q933" s="38">
        <v>0.30099999999999999</v>
      </c>
      <c r="R933" s="38">
        <v>1</v>
      </c>
      <c r="S933" s="38">
        <v>0</v>
      </c>
      <c r="T933" s="38">
        <v>0</v>
      </c>
      <c r="V933" s="38">
        <v>0</v>
      </c>
      <c r="Y933" s="38" t="s">
        <v>41</v>
      </c>
      <c r="Z933" s="42">
        <v>0.79018518518518521</v>
      </c>
    </row>
    <row r="934" spans="1:26">
      <c r="A934" s="38">
        <v>28</v>
      </c>
      <c r="B934" s="38">
        <v>14</v>
      </c>
      <c r="C934" s="38" t="s">
        <v>508</v>
      </c>
      <c r="D934" s="38" t="s">
        <v>25</v>
      </c>
      <c r="E934" s="38" t="s">
        <v>36</v>
      </c>
      <c r="G934" s="38">
        <v>0.5</v>
      </c>
      <c r="H934" s="38">
        <v>0.5</v>
      </c>
      <c r="I934" s="38">
        <v>2950</v>
      </c>
      <c r="J934" s="38">
        <v>6747</v>
      </c>
      <c r="L934" s="38">
        <v>2431</v>
      </c>
      <c r="M934" s="38">
        <v>3.6680000000000001</v>
      </c>
      <c r="N934" s="38">
        <v>8.3879999999999999</v>
      </c>
      <c r="O934" s="38">
        <v>4.72</v>
      </c>
      <c r="Q934" s="38">
        <v>0.33400000000000002</v>
      </c>
      <c r="R934" s="38">
        <v>1</v>
      </c>
      <c r="S934" s="38">
        <v>0</v>
      </c>
      <c r="T934" s="38">
        <v>0</v>
      </c>
      <c r="V934" s="38">
        <v>0</v>
      </c>
      <c r="Y934" s="38" t="s">
        <v>41</v>
      </c>
      <c r="Z934" s="42">
        <v>0.80170138888888898</v>
      </c>
    </row>
    <row r="935" spans="1:26">
      <c r="A935" s="38">
        <v>29</v>
      </c>
      <c r="B935" s="38">
        <v>14</v>
      </c>
      <c r="C935" s="38" t="s">
        <v>508</v>
      </c>
      <c r="D935" s="38" t="s">
        <v>25</v>
      </c>
      <c r="E935" s="38" t="s">
        <v>36</v>
      </c>
      <c r="G935" s="38">
        <v>0.5</v>
      </c>
      <c r="H935" s="38">
        <v>0.5</v>
      </c>
      <c r="I935" s="38">
        <v>3009</v>
      </c>
      <c r="J935" s="38">
        <v>6695</v>
      </c>
      <c r="L935" s="38">
        <v>2453</v>
      </c>
      <c r="M935" s="38">
        <v>3.7450000000000001</v>
      </c>
      <c r="N935" s="38">
        <v>8.3219999999999992</v>
      </c>
      <c r="O935" s="38">
        <v>4.5780000000000003</v>
      </c>
      <c r="Q935" s="38">
        <v>0.33700000000000002</v>
      </c>
      <c r="R935" s="38">
        <v>1</v>
      </c>
      <c r="S935" s="38">
        <v>0</v>
      </c>
      <c r="T935" s="38">
        <v>0</v>
      </c>
      <c r="V935" s="38">
        <v>0</v>
      </c>
      <c r="Y935" s="38" t="s">
        <v>41</v>
      </c>
      <c r="Z935" s="42">
        <v>0.80826388888888889</v>
      </c>
    </row>
    <row r="936" spans="1:26">
      <c r="A936" s="38">
        <v>30</v>
      </c>
      <c r="B936" s="38">
        <v>15</v>
      </c>
      <c r="C936" s="38" t="s">
        <v>509</v>
      </c>
      <c r="D936" s="38" t="s">
        <v>25</v>
      </c>
      <c r="E936" s="38" t="s">
        <v>36</v>
      </c>
      <c r="G936" s="38">
        <v>0.5</v>
      </c>
      <c r="H936" s="38">
        <v>0.5</v>
      </c>
      <c r="I936" s="38">
        <v>3580</v>
      </c>
      <c r="J936" s="38">
        <v>7200</v>
      </c>
      <c r="L936" s="38">
        <v>1993</v>
      </c>
      <c r="M936" s="38">
        <v>4.4880000000000004</v>
      </c>
      <c r="N936" s="38">
        <v>8.9510000000000005</v>
      </c>
      <c r="O936" s="38">
        <v>4.4630000000000001</v>
      </c>
      <c r="Q936" s="38">
        <v>0.27600000000000002</v>
      </c>
      <c r="R936" s="38">
        <v>1</v>
      </c>
      <c r="S936" s="38">
        <v>0</v>
      </c>
      <c r="T936" s="38">
        <v>0</v>
      </c>
      <c r="V936" s="38">
        <v>0</v>
      </c>
      <c r="Y936" s="38" t="s">
        <v>41</v>
      </c>
      <c r="Z936" s="42">
        <v>0.81989583333333327</v>
      </c>
    </row>
    <row r="937" spans="1:26">
      <c r="A937" s="38">
        <v>31</v>
      </c>
      <c r="B937" s="38">
        <v>15</v>
      </c>
      <c r="C937" s="38" t="s">
        <v>509</v>
      </c>
      <c r="D937" s="38" t="s">
        <v>25</v>
      </c>
      <c r="E937" s="38" t="s">
        <v>36</v>
      </c>
      <c r="G937" s="38">
        <v>0.5</v>
      </c>
      <c r="H937" s="38">
        <v>0.5</v>
      </c>
      <c r="I937" s="38">
        <v>3631</v>
      </c>
      <c r="J937" s="38">
        <v>7154</v>
      </c>
      <c r="L937" s="38">
        <v>1968</v>
      </c>
      <c r="M937" s="38">
        <v>4.5549999999999997</v>
      </c>
      <c r="N937" s="38">
        <v>8.8940000000000001</v>
      </c>
      <c r="O937" s="38">
        <v>4.3390000000000004</v>
      </c>
      <c r="Q937" s="38">
        <v>0.27300000000000002</v>
      </c>
      <c r="R937" s="38">
        <v>1</v>
      </c>
      <c r="S937" s="38">
        <v>0</v>
      </c>
      <c r="T937" s="38">
        <v>0</v>
      </c>
      <c r="V937" s="38">
        <v>0</v>
      </c>
      <c r="Y937" s="38" t="s">
        <v>41</v>
      </c>
      <c r="Z937" s="42">
        <v>0.82652777777777775</v>
      </c>
    </row>
    <row r="938" spans="1:26">
      <c r="A938" s="38">
        <v>32</v>
      </c>
      <c r="B938" s="38">
        <v>16</v>
      </c>
      <c r="C938" s="38" t="s">
        <v>510</v>
      </c>
      <c r="D938" s="38" t="s">
        <v>25</v>
      </c>
      <c r="E938" s="38" t="s">
        <v>36</v>
      </c>
      <c r="G938" s="38">
        <v>0.5</v>
      </c>
      <c r="H938" s="38">
        <v>0.5</v>
      </c>
      <c r="I938" s="38">
        <v>5880</v>
      </c>
      <c r="J938" s="38">
        <v>9065</v>
      </c>
      <c r="L938" s="38">
        <v>7738</v>
      </c>
      <c r="M938" s="38">
        <v>7.4870000000000001</v>
      </c>
      <c r="N938" s="38">
        <v>11.247999999999999</v>
      </c>
      <c r="O938" s="38">
        <v>3.762</v>
      </c>
      <c r="Q938" s="38">
        <v>1.026</v>
      </c>
      <c r="R938" s="38">
        <v>1</v>
      </c>
      <c r="S938" s="38">
        <v>0</v>
      </c>
      <c r="T938" s="38">
        <v>0</v>
      </c>
      <c r="V938" s="38">
        <v>0</v>
      </c>
      <c r="Y938" s="38" t="s">
        <v>41</v>
      </c>
      <c r="Z938" s="42">
        <v>0.83818287037037031</v>
      </c>
    </row>
    <row r="939" spans="1:26">
      <c r="A939" s="38">
        <v>33</v>
      </c>
      <c r="B939" s="38">
        <v>16</v>
      </c>
      <c r="C939" s="38" t="s">
        <v>510</v>
      </c>
      <c r="D939" s="38" t="s">
        <v>25</v>
      </c>
      <c r="E939" s="38" t="s">
        <v>36</v>
      </c>
      <c r="G939" s="38">
        <v>0.5</v>
      </c>
      <c r="H939" s="38">
        <v>0.5</v>
      </c>
      <c r="I939" s="38">
        <v>5963</v>
      </c>
      <c r="J939" s="38">
        <v>9935</v>
      </c>
      <c r="L939" s="38">
        <v>8453</v>
      </c>
      <c r="M939" s="38">
        <v>7.5949999999999998</v>
      </c>
      <c r="N939" s="38">
        <v>12.308</v>
      </c>
      <c r="O939" s="38">
        <v>4.7130000000000001</v>
      </c>
      <c r="Q939" s="38">
        <v>1.1180000000000001</v>
      </c>
      <c r="R939" s="38">
        <v>1</v>
      </c>
      <c r="S939" s="38">
        <v>0</v>
      </c>
      <c r="T939" s="38">
        <v>0</v>
      </c>
      <c r="V939" s="38">
        <v>0</v>
      </c>
      <c r="Y939" s="38" t="s">
        <v>41</v>
      </c>
      <c r="Z939" s="42">
        <v>0.84469907407407396</v>
      </c>
    </row>
    <row r="940" spans="1:26">
      <c r="A940" s="38">
        <v>45</v>
      </c>
      <c r="B940" s="38">
        <v>19</v>
      </c>
      <c r="C940" s="38" t="s">
        <v>511</v>
      </c>
      <c r="D940" s="38" t="s">
        <v>25</v>
      </c>
      <c r="E940" s="38" t="s">
        <v>36</v>
      </c>
      <c r="G940" s="38">
        <v>0.5</v>
      </c>
      <c r="H940" s="38">
        <v>0.5</v>
      </c>
      <c r="I940" s="38">
        <v>5171</v>
      </c>
      <c r="J940" s="38">
        <v>9669</v>
      </c>
      <c r="L940" s="38">
        <v>7351</v>
      </c>
      <c r="M940" s="38">
        <v>6.5609999999999999</v>
      </c>
      <c r="N940" s="38">
        <v>11.984999999999999</v>
      </c>
      <c r="O940" s="38">
        <v>5.423</v>
      </c>
      <c r="Q940" s="38">
        <v>0.97599999999999998</v>
      </c>
      <c r="R940" s="38">
        <v>1</v>
      </c>
      <c r="S940" s="38">
        <v>0</v>
      </c>
      <c r="T940" s="38">
        <v>0</v>
      </c>
      <c r="V940" s="38">
        <v>0</v>
      </c>
      <c r="Y940" s="38" t="s">
        <v>41</v>
      </c>
      <c r="Z940" s="42">
        <v>0.94793981481481471</v>
      </c>
    </row>
    <row r="941" spans="1:26">
      <c r="A941" s="38">
        <v>46</v>
      </c>
      <c r="B941" s="38">
        <v>19</v>
      </c>
      <c r="C941" s="38" t="s">
        <v>511</v>
      </c>
      <c r="D941" s="38" t="s">
        <v>25</v>
      </c>
      <c r="E941" s="38" t="s">
        <v>36</v>
      </c>
      <c r="G941" s="38">
        <v>0.5</v>
      </c>
      <c r="H941" s="38">
        <v>0.5</v>
      </c>
      <c r="I941" s="38">
        <v>5179</v>
      </c>
      <c r="J941" s="38">
        <v>9602</v>
      </c>
      <c r="L941" s="38">
        <v>7314</v>
      </c>
      <c r="M941" s="38">
        <v>6.5720000000000001</v>
      </c>
      <c r="N941" s="38">
        <v>11.903</v>
      </c>
      <c r="O941" s="38">
        <v>5.3319999999999999</v>
      </c>
      <c r="Q941" s="38">
        <v>0.97099999999999997</v>
      </c>
      <c r="R941" s="38">
        <v>1</v>
      </c>
      <c r="S941" s="38">
        <v>0</v>
      </c>
      <c r="T941" s="38">
        <v>0</v>
      </c>
      <c r="V941" s="38">
        <v>0</v>
      </c>
      <c r="Y941" s="38" t="s">
        <v>41</v>
      </c>
      <c r="Z941" s="42">
        <v>0.95443287037037028</v>
      </c>
    </row>
    <row r="942" spans="1:26">
      <c r="A942" s="38">
        <v>47</v>
      </c>
      <c r="B942" s="38">
        <v>20</v>
      </c>
      <c r="C942" s="38" t="s">
        <v>512</v>
      </c>
      <c r="D942" s="38" t="s">
        <v>25</v>
      </c>
      <c r="E942" s="38" t="s">
        <v>36</v>
      </c>
      <c r="G942" s="38">
        <v>0.5</v>
      </c>
      <c r="H942" s="38">
        <v>0.5</v>
      </c>
      <c r="I942" s="38">
        <v>6214</v>
      </c>
      <c r="J942" s="38">
        <v>11247</v>
      </c>
      <c r="L942" s="38">
        <v>13799</v>
      </c>
      <c r="M942" s="38">
        <v>7.9210000000000003</v>
      </c>
      <c r="N942" s="38">
        <v>13.888999999999999</v>
      </c>
      <c r="O942" s="38">
        <v>5.968</v>
      </c>
      <c r="Q942" s="38">
        <v>1.796</v>
      </c>
      <c r="R942" s="38">
        <v>1</v>
      </c>
      <c r="S942" s="38">
        <v>0</v>
      </c>
      <c r="T942" s="38">
        <v>0</v>
      </c>
      <c r="V942" s="38">
        <v>0</v>
      </c>
      <c r="Y942" s="38" t="s">
        <v>41</v>
      </c>
      <c r="Z942" s="42">
        <v>0.96592592592592597</v>
      </c>
    </row>
    <row r="943" spans="1:26">
      <c r="A943" s="38">
        <v>48</v>
      </c>
      <c r="B943" s="38">
        <v>20</v>
      </c>
      <c r="C943" s="38" t="s">
        <v>512</v>
      </c>
      <c r="D943" s="38" t="s">
        <v>25</v>
      </c>
      <c r="E943" s="38" t="s">
        <v>36</v>
      </c>
      <c r="G943" s="38">
        <v>0.5</v>
      </c>
      <c r="H943" s="38">
        <v>0.5</v>
      </c>
      <c r="I943" s="38">
        <v>6225</v>
      </c>
      <c r="J943" s="38">
        <v>10263</v>
      </c>
      <c r="L943" s="38">
        <v>12632</v>
      </c>
      <c r="M943" s="38">
        <v>7.9359999999999999</v>
      </c>
      <c r="N943" s="38">
        <v>12.704000000000001</v>
      </c>
      <c r="O943" s="38">
        <v>4.7679999999999998</v>
      </c>
      <c r="Q943" s="38">
        <v>1.649</v>
      </c>
      <c r="R943" s="38">
        <v>1</v>
      </c>
      <c r="S943" s="38">
        <v>0</v>
      </c>
      <c r="T943" s="38">
        <v>0</v>
      </c>
      <c r="V943" s="38">
        <v>0</v>
      </c>
      <c r="Y943" s="38" t="s">
        <v>41</v>
      </c>
      <c r="Z943" s="42">
        <v>0.97240740740740739</v>
      </c>
    </row>
    <row r="944" spans="1:26">
      <c r="A944" s="38">
        <v>49</v>
      </c>
      <c r="B944" s="38">
        <v>21</v>
      </c>
      <c r="C944" s="38" t="s">
        <v>513</v>
      </c>
      <c r="D944" s="38" t="s">
        <v>25</v>
      </c>
      <c r="E944" s="38" t="s">
        <v>36</v>
      </c>
      <c r="G944" s="38">
        <v>0.5</v>
      </c>
      <c r="H944" s="38">
        <v>0.5</v>
      </c>
      <c r="I944" s="38">
        <v>5329</v>
      </c>
      <c r="J944" s="38">
        <v>8252</v>
      </c>
      <c r="L944" s="38">
        <v>4475</v>
      </c>
      <c r="M944" s="38">
        <v>6.7679999999999998</v>
      </c>
      <c r="N944" s="38">
        <v>10.250999999999999</v>
      </c>
      <c r="O944" s="38">
        <v>3.484</v>
      </c>
      <c r="Q944" s="38">
        <v>0.60199999999999998</v>
      </c>
      <c r="R944" s="38">
        <v>1</v>
      </c>
      <c r="S944" s="38">
        <v>0</v>
      </c>
      <c r="T944" s="38">
        <v>0</v>
      </c>
      <c r="V944" s="38">
        <v>0</v>
      </c>
      <c r="Y944" s="38" t="s">
        <v>41</v>
      </c>
      <c r="Z944" s="42">
        <v>0.98379629629629628</v>
      </c>
    </row>
    <row r="945" spans="1:26">
      <c r="A945" s="38">
        <v>50</v>
      </c>
      <c r="B945" s="38">
        <v>21</v>
      </c>
      <c r="C945" s="38" t="s">
        <v>513</v>
      </c>
      <c r="D945" s="38" t="s">
        <v>25</v>
      </c>
      <c r="E945" s="38" t="s">
        <v>36</v>
      </c>
      <c r="G945" s="38">
        <v>0.5</v>
      </c>
      <c r="H945" s="38">
        <v>0.5</v>
      </c>
      <c r="I945" s="38">
        <v>5373</v>
      </c>
      <c r="J945" s="38">
        <v>8220</v>
      </c>
      <c r="L945" s="38">
        <v>4430</v>
      </c>
      <c r="M945" s="38">
        <v>6.8239999999999998</v>
      </c>
      <c r="N945" s="38">
        <v>10.212999999999999</v>
      </c>
      <c r="O945" s="38">
        <v>3.3879999999999999</v>
      </c>
      <c r="Q945" s="38">
        <v>0.59699999999999998</v>
      </c>
      <c r="R945" s="38">
        <v>1</v>
      </c>
      <c r="S945" s="38">
        <v>0</v>
      </c>
      <c r="T945" s="38">
        <v>0</v>
      </c>
      <c r="V945" s="38">
        <v>0</v>
      </c>
      <c r="Y945" s="38" t="s">
        <v>41</v>
      </c>
      <c r="Z945" s="42">
        <v>0.99023148148148143</v>
      </c>
    </row>
    <row r="946" spans="1:26">
      <c r="A946" s="38">
        <v>64</v>
      </c>
      <c r="B946" s="38">
        <v>28</v>
      </c>
      <c r="C946" s="38" t="s">
        <v>498</v>
      </c>
      <c r="D946" s="38" t="s">
        <v>25</v>
      </c>
      <c r="E946" s="38" t="s">
        <v>36</v>
      </c>
      <c r="G946" s="38">
        <v>0.5</v>
      </c>
      <c r="H946" s="38">
        <v>0.5</v>
      </c>
      <c r="I946" s="38">
        <v>3031</v>
      </c>
      <c r="J946" s="38">
        <v>5475</v>
      </c>
      <c r="L946" s="38">
        <v>1200</v>
      </c>
      <c r="M946" s="38">
        <v>3.7730000000000001</v>
      </c>
      <c r="N946" s="38">
        <v>6.7939999999999996</v>
      </c>
      <c r="O946" s="38">
        <v>3.02</v>
      </c>
      <c r="Q946" s="38">
        <v>0.17100000000000001</v>
      </c>
      <c r="R946" s="38">
        <v>1</v>
      </c>
      <c r="S946" s="38">
        <v>0</v>
      </c>
      <c r="T946" s="38">
        <v>0</v>
      </c>
      <c r="V946" s="38">
        <v>0</v>
      </c>
      <c r="Y946" s="38" t="s">
        <v>41</v>
      </c>
      <c r="Z946" s="42">
        <v>4.8148148148148152E-3</v>
      </c>
    </row>
    <row r="947" spans="1:26">
      <c r="A947" s="38">
        <v>65</v>
      </c>
      <c r="B947" s="38">
        <v>29</v>
      </c>
      <c r="C947" s="38" t="s">
        <v>514</v>
      </c>
      <c r="D947" s="38" t="s">
        <v>25</v>
      </c>
      <c r="E947" s="38" t="s">
        <v>36</v>
      </c>
      <c r="G947" s="38">
        <v>0.5</v>
      </c>
      <c r="H947" s="38">
        <v>0.5</v>
      </c>
      <c r="I947" s="38">
        <v>3909</v>
      </c>
      <c r="J947" s="38">
        <v>7343</v>
      </c>
      <c r="L947" s="38">
        <v>1645</v>
      </c>
      <c r="M947" s="38">
        <v>4.9169999999999998</v>
      </c>
      <c r="N947" s="38">
        <v>9.1280000000000001</v>
      </c>
      <c r="O947" s="38">
        <v>4.2110000000000003</v>
      </c>
      <c r="Q947" s="38">
        <v>0.23</v>
      </c>
      <c r="R947" s="38">
        <v>1</v>
      </c>
      <c r="S947" s="38">
        <v>0</v>
      </c>
      <c r="T947" s="38">
        <v>0</v>
      </c>
      <c r="V947" s="38">
        <v>0</v>
      </c>
      <c r="Y947" s="38" t="s">
        <v>41</v>
      </c>
      <c r="Z947" s="42">
        <v>1.695601851851852E-2</v>
      </c>
    </row>
    <row r="948" spans="1:26">
      <c r="A948" s="38">
        <v>66</v>
      </c>
      <c r="B948" s="38">
        <v>29</v>
      </c>
      <c r="C948" s="38" t="s">
        <v>514</v>
      </c>
      <c r="D948" s="38" t="s">
        <v>25</v>
      </c>
      <c r="E948" s="38" t="s">
        <v>36</v>
      </c>
      <c r="G948" s="38">
        <v>0.5</v>
      </c>
      <c r="H948" s="38">
        <v>0.5</v>
      </c>
      <c r="I948" s="38">
        <v>3854</v>
      </c>
      <c r="J948" s="38">
        <v>7361</v>
      </c>
      <c r="L948" s="38">
        <v>1607</v>
      </c>
      <c r="M948" s="38">
        <v>4.8440000000000003</v>
      </c>
      <c r="N948" s="38">
        <v>9.1509999999999998</v>
      </c>
      <c r="O948" s="38">
        <v>4.3070000000000004</v>
      </c>
      <c r="Q948" s="38">
        <v>0.22500000000000001</v>
      </c>
      <c r="R948" s="38">
        <v>1</v>
      </c>
      <c r="S948" s="38">
        <v>0</v>
      </c>
      <c r="T948" s="38">
        <v>0</v>
      </c>
      <c r="V948" s="38">
        <v>0</v>
      </c>
      <c r="Y948" s="38" t="s">
        <v>41</v>
      </c>
      <c r="Z948" s="42">
        <v>2.390046296296296E-2</v>
      </c>
    </row>
    <row r="949" spans="1:26">
      <c r="A949" s="38">
        <v>67</v>
      </c>
      <c r="B949" s="38">
        <v>30</v>
      </c>
      <c r="C949" s="38" t="s">
        <v>515</v>
      </c>
      <c r="D949" s="38" t="s">
        <v>25</v>
      </c>
      <c r="E949" s="38" t="s">
        <v>36</v>
      </c>
      <c r="G949" s="38">
        <v>0.5</v>
      </c>
      <c r="H949" s="38">
        <v>0.5</v>
      </c>
      <c r="I949" s="38">
        <v>3436</v>
      </c>
      <c r="J949" s="38">
        <v>6422</v>
      </c>
      <c r="L949" s="38">
        <v>1625</v>
      </c>
      <c r="M949" s="38">
        <v>4.3010000000000002</v>
      </c>
      <c r="N949" s="38">
        <v>7.9809999999999999</v>
      </c>
      <c r="O949" s="38">
        <v>3.681</v>
      </c>
      <c r="Q949" s="38">
        <v>0.22700000000000001</v>
      </c>
      <c r="R949" s="38">
        <v>1</v>
      </c>
      <c r="S949" s="38">
        <v>0</v>
      </c>
      <c r="T949" s="38">
        <v>0</v>
      </c>
      <c r="V949" s="38">
        <v>0</v>
      </c>
      <c r="Y949" s="38" t="s">
        <v>41</v>
      </c>
      <c r="Z949" s="42">
        <v>3.5914351851851857E-2</v>
      </c>
    </row>
    <row r="950" spans="1:26">
      <c r="A950" s="38">
        <v>68</v>
      </c>
      <c r="B950" s="38">
        <v>30</v>
      </c>
      <c r="C950" s="38" t="s">
        <v>515</v>
      </c>
      <c r="D950" s="38" t="s">
        <v>25</v>
      </c>
      <c r="E950" s="38" t="s">
        <v>36</v>
      </c>
      <c r="G950" s="38">
        <v>0.5</v>
      </c>
      <c r="H950" s="38">
        <v>0.5</v>
      </c>
      <c r="I950" s="38">
        <v>3397</v>
      </c>
      <c r="J950" s="38">
        <v>6397</v>
      </c>
      <c r="L950" s="38">
        <v>1651</v>
      </c>
      <c r="M950" s="38">
        <v>4.2489999999999997</v>
      </c>
      <c r="N950" s="38">
        <v>7.9509999999999996</v>
      </c>
      <c r="O950" s="38">
        <v>3.7010000000000001</v>
      </c>
      <c r="Q950" s="38">
        <v>0.23100000000000001</v>
      </c>
      <c r="R950" s="38">
        <v>1</v>
      </c>
      <c r="S950" s="38">
        <v>0</v>
      </c>
      <c r="T950" s="38">
        <v>0</v>
      </c>
      <c r="V950" s="38">
        <v>0</v>
      </c>
      <c r="Y950" s="38" t="s">
        <v>41</v>
      </c>
      <c r="Z950" s="42">
        <v>4.2685185185185187E-2</v>
      </c>
    </row>
    <row r="951" spans="1:26">
      <c r="A951" s="38">
        <v>10</v>
      </c>
      <c r="B951" s="38">
        <v>5</v>
      </c>
      <c r="C951" s="38" t="s">
        <v>516</v>
      </c>
      <c r="D951" s="38" t="s">
        <v>25</v>
      </c>
      <c r="E951" s="38" t="s">
        <v>36</v>
      </c>
      <c r="G951" s="38">
        <v>0.5</v>
      </c>
      <c r="H951" s="38">
        <v>0.5</v>
      </c>
      <c r="I951" s="38">
        <v>9122</v>
      </c>
      <c r="J951" s="38">
        <v>11477</v>
      </c>
      <c r="L951" s="38">
        <v>10429</v>
      </c>
      <c r="M951" s="38">
        <v>11.721</v>
      </c>
      <c r="N951" s="38">
        <v>14.164999999999999</v>
      </c>
      <c r="O951" s="38">
        <v>2.444</v>
      </c>
      <c r="Q951" s="38">
        <v>1.37</v>
      </c>
      <c r="R951" s="38">
        <v>1</v>
      </c>
      <c r="S951" s="38">
        <v>0</v>
      </c>
      <c r="T951" s="38">
        <v>0</v>
      </c>
      <c r="V951" s="38">
        <v>0</v>
      </c>
      <c r="Y951" s="38" t="s">
        <v>42</v>
      </c>
      <c r="Z951" s="42">
        <v>0.48836805555555557</v>
      </c>
    </row>
    <row r="952" spans="1:26">
      <c r="A952" s="38">
        <v>11</v>
      </c>
      <c r="B952" s="38">
        <v>5</v>
      </c>
      <c r="C952" s="38" t="s">
        <v>516</v>
      </c>
      <c r="D952" s="38" t="s">
        <v>25</v>
      </c>
      <c r="E952" s="38" t="s">
        <v>36</v>
      </c>
      <c r="G952" s="38">
        <v>0.5</v>
      </c>
      <c r="H952" s="38">
        <v>0.5</v>
      </c>
      <c r="I952" s="38">
        <v>9145</v>
      </c>
      <c r="J952" s="38">
        <v>11473</v>
      </c>
      <c r="L952" s="38">
        <v>10459</v>
      </c>
      <c r="M952" s="38">
        <v>11.750999999999999</v>
      </c>
      <c r="N952" s="38">
        <v>14.16</v>
      </c>
      <c r="O952" s="38">
        <v>2.4089999999999998</v>
      </c>
      <c r="Q952" s="38">
        <v>1.3740000000000001</v>
      </c>
      <c r="R952" s="38">
        <v>1</v>
      </c>
      <c r="S952" s="38">
        <v>0</v>
      </c>
      <c r="T952" s="38">
        <v>0</v>
      </c>
      <c r="V952" s="38">
        <v>0</v>
      </c>
      <c r="Y952" s="38" t="s">
        <v>42</v>
      </c>
      <c r="Z952" s="42">
        <v>0.49472222222222223</v>
      </c>
    </row>
    <row r="953" spans="1:26">
      <c r="A953" s="38">
        <v>12</v>
      </c>
      <c r="B953" s="38">
        <v>6</v>
      </c>
      <c r="C953" s="38" t="s">
        <v>517</v>
      </c>
      <c r="D953" s="38" t="s">
        <v>25</v>
      </c>
      <c r="E953" s="38" t="s">
        <v>36</v>
      </c>
      <c r="G953" s="38">
        <v>0.5</v>
      </c>
      <c r="H953" s="38">
        <v>0.5</v>
      </c>
      <c r="I953" s="38">
        <v>2710</v>
      </c>
      <c r="J953" s="38">
        <v>10101</v>
      </c>
      <c r="L953" s="38">
        <v>2669</v>
      </c>
      <c r="M953" s="38">
        <v>3.3559999999999999</v>
      </c>
      <c r="N953" s="38">
        <v>12.509</v>
      </c>
      <c r="O953" s="38">
        <v>9.1530000000000005</v>
      </c>
      <c r="Q953" s="38">
        <v>0.36499999999999999</v>
      </c>
      <c r="R953" s="38">
        <v>1</v>
      </c>
      <c r="S953" s="38">
        <v>0</v>
      </c>
      <c r="T953" s="38">
        <v>0</v>
      </c>
      <c r="V953" s="38">
        <v>0</v>
      </c>
      <c r="Y953" s="38" t="s">
        <v>42</v>
      </c>
      <c r="Z953" s="42">
        <v>0.50623842592592594</v>
      </c>
    </row>
    <row r="954" spans="1:26">
      <c r="A954" s="38">
        <v>13</v>
      </c>
      <c r="B954" s="38">
        <v>6</v>
      </c>
      <c r="C954" s="38" t="s">
        <v>517</v>
      </c>
      <c r="D954" s="38" t="s">
        <v>25</v>
      </c>
      <c r="E954" s="38" t="s">
        <v>36</v>
      </c>
      <c r="G954" s="38">
        <v>0.5</v>
      </c>
      <c r="H954" s="38">
        <v>0.5</v>
      </c>
      <c r="I954" s="38">
        <v>2756</v>
      </c>
      <c r="J954" s="38">
        <v>10100</v>
      </c>
      <c r="L954" s="38">
        <v>2666</v>
      </c>
      <c r="M954" s="38">
        <v>3.415</v>
      </c>
      <c r="N954" s="38">
        <v>12.507</v>
      </c>
      <c r="O954" s="38">
        <v>9.0920000000000005</v>
      </c>
      <c r="Q954" s="38">
        <v>0.36499999999999999</v>
      </c>
      <c r="R954" s="38">
        <v>1</v>
      </c>
      <c r="S954" s="38">
        <v>0</v>
      </c>
      <c r="T954" s="38">
        <v>0</v>
      </c>
      <c r="V954" s="38">
        <v>0</v>
      </c>
      <c r="Y954" s="38" t="s">
        <v>42</v>
      </c>
      <c r="Z954" s="42">
        <v>0.51268518518518513</v>
      </c>
    </row>
    <row r="955" spans="1:26">
      <c r="A955" s="38">
        <v>14</v>
      </c>
      <c r="B955" s="38">
        <v>7</v>
      </c>
      <c r="C955" s="38" t="s">
        <v>518</v>
      </c>
      <c r="D955" s="38" t="s">
        <v>25</v>
      </c>
      <c r="E955" s="38" t="s">
        <v>36</v>
      </c>
      <c r="G955" s="38">
        <v>0.5</v>
      </c>
      <c r="H955" s="38">
        <v>0.5</v>
      </c>
      <c r="I955" s="38">
        <v>3455</v>
      </c>
      <c r="J955" s="38">
        <v>8189</v>
      </c>
      <c r="L955" s="38">
        <v>1573</v>
      </c>
      <c r="M955" s="38">
        <v>4.3250000000000002</v>
      </c>
      <c r="N955" s="38">
        <v>10.173999999999999</v>
      </c>
      <c r="O955" s="38">
        <v>5.8490000000000002</v>
      </c>
      <c r="Q955" s="38">
        <v>0.22</v>
      </c>
      <c r="R955" s="38">
        <v>1</v>
      </c>
      <c r="S955" s="38">
        <v>0</v>
      </c>
      <c r="T955" s="38">
        <v>0</v>
      </c>
      <c r="V955" s="38">
        <v>0</v>
      </c>
      <c r="Y955" s="38" t="s">
        <v>42</v>
      </c>
      <c r="Z955" s="42">
        <v>0.52407407407407403</v>
      </c>
    </row>
    <row r="956" spans="1:26">
      <c r="A956" s="38">
        <v>15</v>
      </c>
      <c r="B956" s="38">
        <v>7</v>
      </c>
      <c r="C956" s="38" t="s">
        <v>518</v>
      </c>
      <c r="D956" s="38" t="s">
        <v>25</v>
      </c>
      <c r="E956" s="38" t="s">
        <v>36</v>
      </c>
      <c r="G956" s="38">
        <v>0.5</v>
      </c>
      <c r="H956" s="38">
        <v>0.5</v>
      </c>
      <c r="I956" s="38">
        <v>3464</v>
      </c>
      <c r="J956" s="38">
        <v>8127</v>
      </c>
      <c r="L956" s="38">
        <v>1542</v>
      </c>
      <c r="M956" s="38">
        <v>4.3369999999999997</v>
      </c>
      <c r="N956" s="38">
        <v>10.098000000000001</v>
      </c>
      <c r="O956" s="38">
        <v>5.76</v>
      </c>
      <c r="Q956" s="38">
        <v>0.216</v>
      </c>
      <c r="R956" s="38">
        <v>1</v>
      </c>
      <c r="S956" s="38">
        <v>0</v>
      </c>
      <c r="T956" s="38">
        <v>0</v>
      </c>
      <c r="V956" s="38">
        <v>0</v>
      </c>
      <c r="Y956" s="38" t="s">
        <v>42</v>
      </c>
      <c r="Z956" s="42">
        <v>0.53060185185185182</v>
      </c>
    </row>
    <row r="957" spans="1:26">
      <c r="A957" s="38">
        <v>16</v>
      </c>
      <c r="B957" s="38">
        <v>8</v>
      </c>
      <c r="C957" s="38" t="s">
        <v>519</v>
      </c>
      <c r="D957" s="38" t="s">
        <v>25</v>
      </c>
      <c r="E957" s="38" t="s">
        <v>36</v>
      </c>
      <c r="G957" s="38">
        <v>0.5</v>
      </c>
      <c r="H957" s="38">
        <v>0.5</v>
      </c>
      <c r="I957" s="38">
        <v>3621</v>
      </c>
      <c r="J957" s="38">
        <v>9617</v>
      </c>
      <c r="L957" s="38">
        <v>1616</v>
      </c>
      <c r="M957" s="38">
        <v>4.5410000000000004</v>
      </c>
      <c r="N957" s="38">
        <v>11.922000000000001</v>
      </c>
      <c r="O957" s="38">
        <v>7.3810000000000002</v>
      </c>
      <c r="Q957" s="38">
        <v>0.22600000000000001</v>
      </c>
      <c r="R957" s="38">
        <v>1</v>
      </c>
      <c r="S957" s="38">
        <v>0</v>
      </c>
      <c r="T957" s="38">
        <v>0</v>
      </c>
      <c r="V957" s="38">
        <v>0</v>
      </c>
      <c r="Y957" s="38" t="s">
        <v>42</v>
      </c>
      <c r="Z957" s="42">
        <v>0.54200231481481487</v>
      </c>
    </row>
    <row r="958" spans="1:26">
      <c r="A958" s="38">
        <v>17</v>
      </c>
      <c r="B958" s="38">
        <v>8</v>
      </c>
      <c r="C958" s="38" t="s">
        <v>519</v>
      </c>
      <c r="D958" s="38" t="s">
        <v>25</v>
      </c>
      <c r="E958" s="38" t="s">
        <v>36</v>
      </c>
      <c r="G958" s="38">
        <v>0.5</v>
      </c>
      <c r="H958" s="38">
        <v>0.5</v>
      </c>
      <c r="I958" s="38">
        <v>3640</v>
      </c>
      <c r="J958" s="38">
        <v>9485</v>
      </c>
      <c r="L958" s="38">
        <v>1519</v>
      </c>
      <c r="M958" s="38">
        <v>4.5659999999999998</v>
      </c>
      <c r="N958" s="38">
        <v>11.76</v>
      </c>
      <c r="O958" s="38">
        <v>7.194</v>
      </c>
      <c r="Q958" s="38">
        <v>0.21299999999999999</v>
      </c>
      <c r="R958" s="38">
        <v>1</v>
      </c>
      <c r="S958" s="38">
        <v>0</v>
      </c>
      <c r="T958" s="38">
        <v>0</v>
      </c>
      <c r="V958" s="38">
        <v>0</v>
      </c>
      <c r="Y958" s="38" t="s">
        <v>42</v>
      </c>
      <c r="Z958" s="42">
        <v>0.54849537037037044</v>
      </c>
    </row>
    <row r="959" spans="1:26">
      <c r="A959" s="38">
        <v>18</v>
      </c>
      <c r="B959" s="38">
        <v>9</v>
      </c>
      <c r="C959" s="38" t="s">
        <v>520</v>
      </c>
      <c r="D959" s="38" t="s">
        <v>25</v>
      </c>
      <c r="E959" s="38" t="s">
        <v>36</v>
      </c>
      <c r="G959" s="38">
        <v>0.5</v>
      </c>
      <c r="H959" s="38">
        <v>0.5</v>
      </c>
      <c r="I959" s="38">
        <v>5968</v>
      </c>
      <c r="J959" s="38">
        <v>12191</v>
      </c>
      <c r="L959" s="38">
        <v>7094</v>
      </c>
      <c r="M959" s="38">
        <v>7.6</v>
      </c>
      <c r="N959" s="38">
        <v>15.016</v>
      </c>
      <c r="O959" s="38">
        <v>7.4160000000000004</v>
      </c>
      <c r="Q959" s="38">
        <v>0.94299999999999995</v>
      </c>
      <c r="R959" s="38">
        <v>1</v>
      </c>
      <c r="S959" s="38">
        <v>0</v>
      </c>
      <c r="T959" s="38">
        <v>0</v>
      </c>
      <c r="V959" s="38">
        <v>0</v>
      </c>
      <c r="Y959" s="38" t="s">
        <v>42</v>
      </c>
      <c r="Z959" s="42">
        <v>0.56002314814814813</v>
      </c>
    </row>
    <row r="960" spans="1:26">
      <c r="A960" s="38">
        <v>19</v>
      </c>
      <c r="B960" s="38">
        <v>9</v>
      </c>
      <c r="C960" s="38" t="s">
        <v>520</v>
      </c>
      <c r="D960" s="38" t="s">
        <v>25</v>
      </c>
      <c r="E960" s="38" t="s">
        <v>36</v>
      </c>
      <c r="G960" s="38">
        <v>0.5</v>
      </c>
      <c r="H960" s="38">
        <v>0.5</v>
      </c>
      <c r="I960" s="38">
        <v>5986</v>
      </c>
      <c r="J960" s="38">
        <v>12031</v>
      </c>
      <c r="L960" s="38">
        <v>7120</v>
      </c>
      <c r="M960" s="38">
        <v>7.6239999999999997</v>
      </c>
      <c r="N960" s="38">
        <v>14.824999999999999</v>
      </c>
      <c r="O960" s="38">
        <v>7.202</v>
      </c>
      <c r="Q960" s="38">
        <v>0.94599999999999995</v>
      </c>
      <c r="R960" s="38">
        <v>1</v>
      </c>
      <c r="S960" s="38">
        <v>0</v>
      </c>
      <c r="T960" s="38">
        <v>0</v>
      </c>
      <c r="V960" s="38">
        <v>0</v>
      </c>
      <c r="Y960" s="38" t="s">
        <v>42</v>
      </c>
      <c r="Z960" s="42">
        <v>0.5665162037037037</v>
      </c>
    </row>
    <row r="961" spans="1:26">
      <c r="A961" s="38">
        <v>20</v>
      </c>
      <c r="B961" s="38">
        <v>10</v>
      </c>
      <c r="C961" s="38" t="s">
        <v>521</v>
      </c>
      <c r="D961" s="38" t="s">
        <v>25</v>
      </c>
      <c r="E961" s="38" t="s">
        <v>36</v>
      </c>
      <c r="G961" s="38">
        <v>0.5</v>
      </c>
      <c r="H961" s="38">
        <v>0.5</v>
      </c>
      <c r="I961" s="38">
        <v>3491</v>
      </c>
      <c r="J961" s="38">
        <v>6768</v>
      </c>
      <c r="L961" s="38">
        <v>1698</v>
      </c>
      <c r="M961" s="38">
        <v>4.3719999999999999</v>
      </c>
      <c r="N961" s="38">
        <v>8.4139999999999997</v>
      </c>
      <c r="O961" s="38">
        <v>4.0419999999999998</v>
      </c>
      <c r="Q961" s="38">
        <v>0.23699999999999999</v>
      </c>
      <c r="R961" s="38">
        <v>1</v>
      </c>
      <c r="S961" s="38">
        <v>0</v>
      </c>
      <c r="T961" s="38">
        <v>0</v>
      </c>
      <c r="V961" s="38">
        <v>0</v>
      </c>
      <c r="Y961" s="38" t="s">
        <v>42</v>
      </c>
      <c r="Z961" s="42">
        <v>0.57775462962962965</v>
      </c>
    </row>
    <row r="962" spans="1:26">
      <c r="A962" s="38">
        <v>21</v>
      </c>
      <c r="B962" s="38">
        <v>10</v>
      </c>
      <c r="C962" s="38" t="s">
        <v>521</v>
      </c>
      <c r="D962" s="38" t="s">
        <v>25</v>
      </c>
      <c r="E962" s="38" t="s">
        <v>36</v>
      </c>
      <c r="G962" s="38">
        <v>0.5</v>
      </c>
      <c r="H962" s="38">
        <v>0.5</v>
      </c>
      <c r="I962" s="38">
        <v>3493</v>
      </c>
      <c r="J962" s="38">
        <v>6828</v>
      </c>
      <c r="L962" s="38">
        <v>1703</v>
      </c>
      <c r="M962" s="38">
        <v>4.375</v>
      </c>
      <c r="N962" s="38">
        <v>8.4890000000000008</v>
      </c>
      <c r="O962" s="38">
        <v>4.1130000000000004</v>
      </c>
      <c r="Q962" s="38">
        <v>0.23799999999999999</v>
      </c>
      <c r="R962" s="38">
        <v>1</v>
      </c>
      <c r="S962" s="38">
        <v>0</v>
      </c>
      <c r="T962" s="38">
        <v>0</v>
      </c>
      <c r="V962" s="38">
        <v>0</v>
      </c>
      <c r="Y962" s="38" t="s">
        <v>42</v>
      </c>
      <c r="Z962" s="42">
        <v>0.58423611111111107</v>
      </c>
    </row>
    <row r="963" spans="1:26">
      <c r="A963" s="38">
        <v>22</v>
      </c>
      <c r="B963" s="38">
        <v>11</v>
      </c>
      <c r="C963" s="38" t="s">
        <v>522</v>
      </c>
      <c r="D963" s="38" t="s">
        <v>25</v>
      </c>
      <c r="E963" s="38" t="s">
        <v>36</v>
      </c>
      <c r="G963" s="38">
        <v>0.5</v>
      </c>
      <c r="H963" s="38">
        <v>0.5</v>
      </c>
      <c r="I963" s="38">
        <v>3558</v>
      </c>
      <c r="J963" s="38">
        <v>11014</v>
      </c>
      <c r="L963" s="38">
        <v>1416</v>
      </c>
      <c r="M963" s="38">
        <v>4.46</v>
      </c>
      <c r="N963" s="38">
        <v>13.61</v>
      </c>
      <c r="O963" s="38">
        <v>9.15</v>
      </c>
      <c r="Q963" s="38">
        <v>0.2</v>
      </c>
      <c r="R963" s="38">
        <v>1</v>
      </c>
      <c r="S963" s="38">
        <v>0</v>
      </c>
      <c r="T963" s="38">
        <v>0</v>
      </c>
      <c r="V963" s="38">
        <v>0</v>
      </c>
      <c r="Y963" s="38" t="s">
        <v>42</v>
      </c>
      <c r="Z963" s="42">
        <v>0.59576388888888887</v>
      </c>
    </row>
    <row r="964" spans="1:26">
      <c r="A964" s="38">
        <v>23</v>
      </c>
      <c r="B964" s="38">
        <v>11</v>
      </c>
      <c r="C964" s="38" t="s">
        <v>522</v>
      </c>
      <c r="D964" s="38" t="s">
        <v>25</v>
      </c>
      <c r="E964" s="38" t="s">
        <v>36</v>
      </c>
      <c r="G964" s="38">
        <v>0.5</v>
      </c>
      <c r="H964" s="38">
        <v>0.5</v>
      </c>
      <c r="I964" s="38">
        <v>3571</v>
      </c>
      <c r="J964" s="38">
        <v>10957</v>
      </c>
      <c r="L964" s="38">
        <v>1428</v>
      </c>
      <c r="M964" s="38">
        <v>4.476</v>
      </c>
      <c r="N964" s="38">
        <v>13.541</v>
      </c>
      <c r="O964" s="38">
        <v>9.0649999999999995</v>
      </c>
      <c r="Q964" s="38">
        <v>0.20100000000000001</v>
      </c>
      <c r="R964" s="38">
        <v>1</v>
      </c>
      <c r="S964" s="38">
        <v>0</v>
      </c>
      <c r="T964" s="38">
        <v>0</v>
      </c>
      <c r="V964" s="38">
        <v>0</v>
      </c>
      <c r="Y964" s="38" t="s">
        <v>42</v>
      </c>
      <c r="Z964" s="42">
        <v>0.60231481481481486</v>
      </c>
    </row>
    <row r="965" spans="1:26">
      <c r="A965" s="38">
        <v>24</v>
      </c>
      <c r="B965" s="38">
        <v>12</v>
      </c>
      <c r="C965" s="38" t="s">
        <v>523</v>
      </c>
      <c r="D965" s="38" t="s">
        <v>25</v>
      </c>
      <c r="E965" s="38" t="s">
        <v>36</v>
      </c>
      <c r="G965" s="38">
        <v>0.5</v>
      </c>
      <c r="H965" s="38">
        <v>0.5</v>
      </c>
      <c r="I965" s="38">
        <v>3692</v>
      </c>
      <c r="J965" s="38">
        <v>8162</v>
      </c>
      <c r="L965" s="38">
        <v>514</v>
      </c>
      <c r="M965" s="38">
        <v>4.6349999999999998</v>
      </c>
      <c r="N965" s="38">
        <v>10.141</v>
      </c>
      <c r="O965" s="38">
        <v>5.5060000000000002</v>
      </c>
      <c r="Q965" s="38">
        <v>0.08</v>
      </c>
      <c r="R965" s="38">
        <v>1</v>
      </c>
      <c r="S965" s="38">
        <v>0</v>
      </c>
      <c r="T965" s="38">
        <v>0</v>
      </c>
      <c r="V965" s="38">
        <v>0</v>
      </c>
      <c r="Y965" s="38" t="s">
        <v>42</v>
      </c>
      <c r="Z965" s="42">
        <v>0.61349537037037039</v>
      </c>
    </row>
    <row r="966" spans="1:26">
      <c r="A966" s="38">
        <v>25</v>
      </c>
      <c r="B966" s="38">
        <v>12</v>
      </c>
      <c r="C966" s="38" t="s">
        <v>523</v>
      </c>
      <c r="D966" s="38" t="s">
        <v>25</v>
      </c>
      <c r="E966" s="38" t="s">
        <v>36</v>
      </c>
      <c r="G966" s="38">
        <v>0.5</v>
      </c>
      <c r="H966" s="38">
        <v>0.5</v>
      </c>
      <c r="I966" s="38">
        <v>3678</v>
      </c>
      <c r="J966" s="38">
        <v>8190</v>
      </c>
      <c r="L966" s="38">
        <v>511</v>
      </c>
      <c r="M966" s="38">
        <v>4.6150000000000002</v>
      </c>
      <c r="N966" s="38">
        <v>10.175000000000001</v>
      </c>
      <c r="O966" s="38">
        <v>5.56</v>
      </c>
      <c r="Q966" s="38">
        <v>7.9000000000000001E-2</v>
      </c>
      <c r="R966" s="38">
        <v>1</v>
      </c>
      <c r="S966" s="38">
        <v>0</v>
      </c>
      <c r="T966" s="38">
        <v>0</v>
      </c>
      <c r="V966" s="38">
        <v>0</v>
      </c>
      <c r="Y966" s="38" t="s">
        <v>42</v>
      </c>
      <c r="Z966" s="42">
        <v>0.61988425925925927</v>
      </c>
    </row>
    <row r="967" spans="1:26">
      <c r="A967" s="38">
        <v>26</v>
      </c>
      <c r="B967" s="38">
        <v>13</v>
      </c>
      <c r="C967" s="38" t="s">
        <v>524</v>
      </c>
      <c r="D967" s="38" t="s">
        <v>25</v>
      </c>
      <c r="E967" s="38" t="s">
        <v>36</v>
      </c>
      <c r="G967" s="38">
        <v>0.5</v>
      </c>
      <c r="H967" s="38">
        <v>0.5</v>
      </c>
      <c r="I967" s="38">
        <v>3516</v>
      </c>
      <c r="J967" s="38">
        <v>8840</v>
      </c>
      <c r="L967" s="38">
        <v>1554</v>
      </c>
      <c r="M967" s="38">
        <v>4.4050000000000002</v>
      </c>
      <c r="N967" s="38">
        <v>10.973000000000001</v>
      </c>
      <c r="O967" s="38">
        <v>6.569</v>
      </c>
      <c r="Q967" s="38">
        <v>0.218</v>
      </c>
      <c r="R967" s="38">
        <v>1</v>
      </c>
      <c r="S967" s="38">
        <v>0</v>
      </c>
      <c r="T967" s="38">
        <v>0</v>
      </c>
      <c r="V967" s="38">
        <v>0</v>
      </c>
      <c r="Y967" s="38" t="s">
        <v>42</v>
      </c>
      <c r="Z967" s="42">
        <v>0.63134259259259262</v>
      </c>
    </row>
    <row r="968" spans="1:26">
      <c r="A968" s="38">
        <v>27</v>
      </c>
      <c r="B968" s="38">
        <v>13</v>
      </c>
      <c r="C968" s="38" t="s">
        <v>524</v>
      </c>
      <c r="D968" s="38" t="s">
        <v>25</v>
      </c>
      <c r="E968" s="38" t="s">
        <v>36</v>
      </c>
      <c r="G968" s="38">
        <v>0.5</v>
      </c>
      <c r="H968" s="38">
        <v>0.5</v>
      </c>
      <c r="I968" s="38">
        <v>3465</v>
      </c>
      <c r="J968" s="38">
        <v>8846</v>
      </c>
      <c r="L968" s="38">
        <v>1493</v>
      </c>
      <c r="M968" s="38">
        <v>4.3380000000000001</v>
      </c>
      <c r="N968" s="38">
        <v>10.981</v>
      </c>
      <c r="O968" s="38">
        <v>6.6429999999999998</v>
      </c>
      <c r="Q968" s="38">
        <v>0.21</v>
      </c>
      <c r="R968" s="38">
        <v>1</v>
      </c>
      <c r="S968" s="38">
        <v>0</v>
      </c>
      <c r="T968" s="38">
        <v>0</v>
      </c>
      <c r="V968" s="38">
        <v>0</v>
      </c>
      <c r="Y968" s="38" t="s">
        <v>42</v>
      </c>
      <c r="Z968" s="42">
        <v>0.63788194444444446</v>
      </c>
    </row>
    <row r="969" spans="1:26">
      <c r="A969" s="38">
        <v>28</v>
      </c>
      <c r="B969" s="38">
        <v>14</v>
      </c>
      <c r="C969" s="38" t="s">
        <v>525</v>
      </c>
      <c r="D969" s="38" t="s">
        <v>25</v>
      </c>
      <c r="E969" s="38" t="s">
        <v>36</v>
      </c>
      <c r="G969" s="38">
        <v>0.5</v>
      </c>
      <c r="H969" s="38">
        <v>0.5</v>
      </c>
      <c r="I969" s="38">
        <v>2964</v>
      </c>
      <c r="J969" s="38">
        <v>8064</v>
      </c>
      <c r="L969" s="38">
        <v>1069</v>
      </c>
      <c r="M969" s="38">
        <v>3.6869999999999998</v>
      </c>
      <c r="N969" s="38">
        <v>10.021000000000001</v>
      </c>
      <c r="O969" s="38">
        <v>6.3339999999999996</v>
      </c>
      <c r="Q969" s="38">
        <v>0.154</v>
      </c>
      <c r="R969" s="38">
        <v>1</v>
      </c>
      <c r="S969" s="38">
        <v>0</v>
      </c>
      <c r="T969" s="38">
        <v>0</v>
      </c>
      <c r="V969" s="38">
        <v>0</v>
      </c>
      <c r="Y969" s="38" t="s">
        <v>42</v>
      </c>
      <c r="Z969" s="42">
        <v>0.64894675925925926</v>
      </c>
    </row>
    <row r="970" spans="1:26">
      <c r="A970" s="38">
        <v>29</v>
      </c>
      <c r="B970" s="38">
        <v>14</v>
      </c>
      <c r="C970" s="38" t="s">
        <v>525</v>
      </c>
      <c r="D970" s="38" t="s">
        <v>25</v>
      </c>
      <c r="E970" s="38" t="s">
        <v>36</v>
      </c>
      <c r="G970" s="38">
        <v>0.5</v>
      </c>
      <c r="H970" s="38">
        <v>0.5</v>
      </c>
      <c r="I970" s="38">
        <v>2950</v>
      </c>
      <c r="J970" s="38">
        <v>8149</v>
      </c>
      <c r="L970" s="38">
        <v>1071</v>
      </c>
      <c r="M970" s="38">
        <v>3.6680000000000001</v>
      </c>
      <c r="N970" s="38">
        <v>10.125</v>
      </c>
      <c r="O970" s="38">
        <v>6.4569999999999999</v>
      </c>
      <c r="Q970" s="38">
        <v>0.154</v>
      </c>
      <c r="R970" s="38">
        <v>1</v>
      </c>
      <c r="S970" s="38">
        <v>0</v>
      </c>
      <c r="T970" s="38">
        <v>0</v>
      </c>
      <c r="V970" s="38">
        <v>0</v>
      </c>
      <c r="Y970" s="38" t="s">
        <v>42</v>
      </c>
      <c r="Z970" s="42">
        <v>0.65538194444444442</v>
      </c>
    </row>
    <row r="971" spans="1:26">
      <c r="A971" s="38">
        <v>30</v>
      </c>
      <c r="B971" s="38">
        <v>15</v>
      </c>
      <c r="C971" s="38" t="s">
        <v>526</v>
      </c>
      <c r="D971" s="38" t="s">
        <v>25</v>
      </c>
      <c r="E971" s="38" t="s">
        <v>36</v>
      </c>
      <c r="G971" s="38">
        <v>0.5</v>
      </c>
      <c r="H971" s="38">
        <v>0.5</v>
      </c>
      <c r="I971" s="38">
        <v>2445</v>
      </c>
      <c r="J971" s="38">
        <v>7328</v>
      </c>
      <c r="L971" s="38">
        <v>1490</v>
      </c>
      <c r="M971" s="38">
        <v>3.0110000000000001</v>
      </c>
      <c r="N971" s="38">
        <v>9.11</v>
      </c>
      <c r="O971" s="38">
        <v>6.0990000000000002</v>
      </c>
      <c r="Q971" s="38">
        <v>0.20899999999999999</v>
      </c>
      <c r="R971" s="38">
        <v>1</v>
      </c>
      <c r="S971" s="38">
        <v>0</v>
      </c>
      <c r="T971" s="38">
        <v>0</v>
      </c>
      <c r="V971" s="38">
        <v>0</v>
      </c>
      <c r="Y971" s="38" t="s">
        <v>42</v>
      </c>
      <c r="Z971" s="42">
        <v>0.66653935185185187</v>
      </c>
    </row>
    <row r="972" spans="1:26">
      <c r="A972" s="38">
        <v>31</v>
      </c>
      <c r="B972" s="38">
        <v>15</v>
      </c>
      <c r="C972" s="38" t="s">
        <v>526</v>
      </c>
      <c r="D972" s="38" t="s">
        <v>25</v>
      </c>
      <c r="E972" s="38" t="s">
        <v>36</v>
      </c>
      <c r="G972" s="38">
        <v>0.5</v>
      </c>
      <c r="H972" s="38">
        <v>0.5</v>
      </c>
      <c r="I972" s="38">
        <v>2432</v>
      </c>
      <c r="J972" s="38">
        <v>7273</v>
      </c>
      <c r="L972" s="38">
        <v>1475</v>
      </c>
      <c r="M972" s="38">
        <v>2.9940000000000002</v>
      </c>
      <c r="N972" s="38">
        <v>9.0429999999999993</v>
      </c>
      <c r="O972" s="38">
        <v>6.0490000000000004</v>
      </c>
      <c r="Q972" s="38">
        <v>0.20699999999999999</v>
      </c>
      <c r="R972" s="38">
        <v>1</v>
      </c>
      <c r="S972" s="38">
        <v>0</v>
      </c>
      <c r="T972" s="38">
        <v>0</v>
      </c>
      <c r="V972" s="38">
        <v>0</v>
      </c>
      <c r="Y972" s="38" t="s">
        <v>42</v>
      </c>
      <c r="Z972" s="42">
        <v>0.67283564814814811</v>
      </c>
    </row>
    <row r="973" spans="1:26">
      <c r="A973" s="38">
        <v>32</v>
      </c>
      <c r="B973" s="38">
        <v>16</v>
      </c>
      <c r="C973" s="38" t="s">
        <v>527</v>
      </c>
      <c r="D973" s="38" t="s">
        <v>25</v>
      </c>
      <c r="E973" s="38" t="s">
        <v>36</v>
      </c>
      <c r="G973" s="38">
        <v>0.5</v>
      </c>
      <c r="H973" s="38">
        <v>0.5</v>
      </c>
      <c r="I973" s="38">
        <v>2691</v>
      </c>
      <c r="J973" s="38">
        <v>9012</v>
      </c>
      <c r="L973" s="38">
        <v>2277</v>
      </c>
      <c r="M973" s="38">
        <v>3.3319999999999999</v>
      </c>
      <c r="N973" s="38">
        <v>11.183999999999999</v>
      </c>
      <c r="O973" s="38">
        <v>7.8529999999999998</v>
      </c>
      <c r="Q973" s="38">
        <v>0.314</v>
      </c>
      <c r="R973" s="38">
        <v>1</v>
      </c>
      <c r="S973" s="38">
        <v>0</v>
      </c>
      <c r="T973" s="38">
        <v>0</v>
      </c>
      <c r="V973" s="38">
        <v>0</v>
      </c>
      <c r="Y973" s="38" t="s">
        <v>42</v>
      </c>
      <c r="Z973" s="42">
        <v>0.6839467592592593</v>
      </c>
    </row>
    <row r="974" spans="1:26">
      <c r="A974" s="38">
        <v>33</v>
      </c>
      <c r="B974" s="38">
        <v>16</v>
      </c>
      <c r="C974" s="38" t="s">
        <v>527</v>
      </c>
      <c r="D974" s="38" t="s">
        <v>25</v>
      </c>
      <c r="E974" s="38" t="s">
        <v>36</v>
      </c>
      <c r="G974" s="38">
        <v>0.5</v>
      </c>
      <c r="H974" s="38">
        <v>0.5</v>
      </c>
      <c r="I974" s="38">
        <v>2662</v>
      </c>
      <c r="J974" s="38">
        <v>8928</v>
      </c>
      <c r="L974" s="38">
        <v>2212</v>
      </c>
      <c r="M974" s="38">
        <v>3.294</v>
      </c>
      <c r="N974" s="38">
        <v>11.081</v>
      </c>
      <c r="O974" s="38">
        <v>7.7869999999999999</v>
      </c>
      <c r="Q974" s="38">
        <v>0.30499999999999999</v>
      </c>
      <c r="R974" s="38">
        <v>1</v>
      </c>
      <c r="S974" s="38">
        <v>0</v>
      </c>
      <c r="T974" s="38">
        <v>0</v>
      </c>
      <c r="V974" s="38">
        <v>0</v>
      </c>
      <c r="Y974" s="38" t="s">
        <v>42</v>
      </c>
      <c r="Z974" s="42">
        <v>0.69027777777777777</v>
      </c>
    </row>
    <row r="975" spans="1:26">
      <c r="A975" s="38">
        <v>47</v>
      </c>
      <c r="B975" s="38">
        <v>20</v>
      </c>
      <c r="C975" s="38" t="s">
        <v>528</v>
      </c>
      <c r="D975" s="38" t="s">
        <v>25</v>
      </c>
      <c r="E975" s="38" t="s">
        <v>36</v>
      </c>
      <c r="G975" s="38">
        <v>0.5</v>
      </c>
      <c r="H975" s="38">
        <v>0.5</v>
      </c>
      <c r="I975" s="38">
        <v>2783</v>
      </c>
      <c r="J975" s="38">
        <v>7266</v>
      </c>
      <c r="L975" s="38">
        <v>1045</v>
      </c>
      <c r="M975" s="38">
        <v>3.45</v>
      </c>
      <c r="N975" s="38">
        <v>9.0329999999999995</v>
      </c>
      <c r="O975" s="38">
        <v>5.5830000000000002</v>
      </c>
      <c r="Q975" s="38">
        <v>0.15</v>
      </c>
      <c r="R975" s="38">
        <v>1</v>
      </c>
      <c r="S975" s="38">
        <v>0</v>
      </c>
      <c r="T975" s="38">
        <v>0</v>
      </c>
      <c r="V975" s="38">
        <v>0</v>
      </c>
      <c r="Y975" s="38" t="s">
        <v>42</v>
      </c>
      <c r="Z975" s="42">
        <v>0.8103125000000001</v>
      </c>
    </row>
    <row r="976" spans="1:26">
      <c r="A976" s="38">
        <v>48</v>
      </c>
      <c r="B976" s="38">
        <v>20</v>
      </c>
      <c r="C976" s="38" t="s">
        <v>528</v>
      </c>
      <c r="D976" s="38" t="s">
        <v>25</v>
      </c>
      <c r="E976" s="38" t="s">
        <v>36</v>
      </c>
      <c r="G976" s="38">
        <v>0.5</v>
      </c>
      <c r="H976" s="38">
        <v>0.5</v>
      </c>
      <c r="I976" s="38">
        <v>2810</v>
      </c>
      <c r="J976" s="38">
        <v>7439</v>
      </c>
      <c r="L976" s="38">
        <v>1101</v>
      </c>
      <c r="M976" s="38">
        <v>3.4860000000000002</v>
      </c>
      <c r="N976" s="38">
        <v>9.2479999999999993</v>
      </c>
      <c r="O976" s="38">
        <v>5.7619999999999996</v>
      </c>
      <c r="Q976" s="38">
        <v>0.158</v>
      </c>
      <c r="R976" s="38">
        <v>1</v>
      </c>
      <c r="S976" s="38">
        <v>0</v>
      </c>
      <c r="T976" s="38">
        <v>0</v>
      </c>
      <c r="V976" s="38">
        <v>0</v>
      </c>
      <c r="Y976" s="38" t="s">
        <v>42</v>
      </c>
      <c r="Z976" s="42">
        <v>0.81667824074074069</v>
      </c>
    </row>
    <row r="977" spans="1:26">
      <c r="A977" s="38">
        <v>49</v>
      </c>
      <c r="B977" s="38">
        <v>21</v>
      </c>
      <c r="C977" s="38" t="s">
        <v>529</v>
      </c>
      <c r="D977" s="38" t="s">
        <v>25</v>
      </c>
      <c r="E977" s="38" t="s">
        <v>36</v>
      </c>
      <c r="G977" s="38">
        <v>0.5</v>
      </c>
      <c r="H977" s="38">
        <v>0.5</v>
      </c>
      <c r="I977" s="38">
        <v>2862</v>
      </c>
      <c r="J977" s="38">
        <v>6365</v>
      </c>
      <c r="L977" s="38">
        <v>2336</v>
      </c>
      <c r="M977" s="38">
        <v>3.5529999999999999</v>
      </c>
      <c r="N977" s="38">
        <v>7.91</v>
      </c>
      <c r="O977" s="38">
        <v>4.3570000000000002</v>
      </c>
      <c r="Q977" s="38">
        <v>0.32100000000000001</v>
      </c>
      <c r="R977" s="38">
        <v>1</v>
      </c>
      <c r="S977" s="38">
        <v>0</v>
      </c>
      <c r="T977" s="38">
        <v>0</v>
      </c>
      <c r="V977" s="38">
        <v>0</v>
      </c>
      <c r="Y977" s="38" t="s">
        <v>42</v>
      </c>
      <c r="Z977" s="42">
        <v>0.82769675925925934</v>
      </c>
    </row>
    <row r="978" spans="1:26">
      <c r="A978" s="38">
        <v>50</v>
      </c>
      <c r="B978" s="38">
        <v>21</v>
      </c>
      <c r="C978" s="38" t="s">
        <v>529</v>
      </c>
      <c r="D978" s="38" t="s">
        <v>25</v>
      </c>
      <c r="E978" s="38" t="s">
        <v>36</v>
      </c>
      <c r="G978" s="38">
        <v>0.5</v>
      </c>
      <c r="H978" s="38">
        <v>0.5</v>
      </c>
      <c r="I978" s="38">
        <v>2877</v>
      </c>
      <c r="J978" s="38">
        <v>7080</v>
      </c>
      <c r="L978" s="38">
        <v>2504</v>
      </c>
      <c r="M978" s="38">
        <v>3.573</v>
      </c>
      <c r="N978" s="38">
        <v>8.8019999999999996</v>
      </c>
      <c r="O978" s="38">
        <v>5.2290000000000001</v>
      </c>
      <c r="Q978" s="38">
        <v>0.34399999999999997</v>
      </c>
      <c r="R978" s="38">
        <v>1</v>
      </c>
      <c r="S978" s="38">
        <v>0</v>
      </c>
      <c r="T978" s="38">
        <v>0</v>
      </c>
      <c r="V978" s="38">
        <v>0</v>
      </c>
      <c r="Y978" s="38" t="s">
        <v>42</v>
      </c>
      <c r="Z978" s="42">
        <v>0.834050925925926</v>
      </c>
    </row>
    <row r="979" spans="1:26">
      <c r="A979" s="38">
        <v>51</v>
      </c>
      <c r="B979" s="38">
        <v>22</v>
      </c>
      <c r="C979" s="38" t="s">
        <v>530</v>
      </c>
      <c r="D979" s="38" t="s">
        <v>25</v>
      </c>
      <c r="E979" s="38" t="s">
        <v>36</v>
      </c>
      <c r="G979" s="38">
        <v>0.5</v>
      </c>
      <c r="H979" s="38">
        <v>0.5</v>
      </c>
      <c r="I979" s="38">
        <v>2618</v>
      </c>
      <c r="J979" s="38">
        <v>7631</v>
      </c>
      <c r="L979" s="38">
        <v>2535</v>
      </c>
      <c r="M979" s="38">
        <v>3.2360000000000002</v>
      </c>
      <c r="N979" s="38">
        <v>9.4849999999999994</v>
      </c>
      <c r="O979" s="38">
        <v>6.2489999999999997</v>
      </c>
      <c r="Q979" s="38">
        <v>0.34799999999999998</v>
      </c>
      <c r="R979" s="38">
        <v>1</v>
      </c>
      <c r="S979" s="38">
        <v>0</v>
      </c>
      <c r="T979" s="38">
        <v>0</v>
      </c>
      <c r="V979" s="38">
        <v>0</v>
      </c>
      <c r="Y979" s="38" t="s">
        <v>42</v>
      </c>
      <c r="Z979" s="42">
        <v>1.8171296296296297E-3</v>
      </c>
    </row>
    <row r="980" spans="1:26">
      <c r="A980" s="38">
        <v>51</v>
      </c>
      <c r="B980" s="38">
        <v>22</v>
      </c>
      <c r="C980" s="38" t="s">
        <v>531</v>
      </c>
      <c r="D980" s="38" t="s">
        <v>25</v>
      </c>
      <c r="E980" s="38" t="s">
        <v>36</v>
      </c>
      <c r="G980" s="38">
        <v>0.5</v>
      </c>
      <c r="H980" s="38">
        <v>0.5</v>
      </c>
      <c r="I980" s="38">
        <v>4660</v>
      </c>
      <c r="J980" s="38">
        <v>9190</v>
      </c>
      <c r="L980" s="38">
        <v>1186</v>
      </c>
      <c r="M980" s="38">
        <v>5.8949999999999996</v>
      </c>
      <c r="N980" s="38">
        <v>11.401</v>
      </c>
      <c r="O980" s="38">
        <v>5.5060000000000002</v>
      </c>
      <c r="Q980" s="38">
        <v>0.16900000000000001</v>
      </c>
      <c r="R980" s="38">
        <v>1</v>
      </c>
      <c r="S980" s="38">
        <v>0</v>
      </c>
      <c r="T980" s="38">
        <v>0</v>
      </c>
      <c r="V980" s="38">
        <v>0</v>
      </c>
      <c r="Y980" s="38" t="s">
        <v>42</v>
      </c>
      <c r="Z980" s="42">
        <v>0.84519675925925919</v>
      </c>
    </row>
    <row r="981" spans="1:26">
      <c r="A981" s="38">
        <v>52</v>
      </c>
      <c r="B981" s="38">
        <v>22</v>
      </c>
      <c r="C981" s="38" t="s">
        <v>530</v>
      </c>
      <c r="D981" s="38" t="s">
        <v>25</v>
      </c>
      <c r="E981" s="38" t="s">
        <v>36</v>
      </c>
      <c r="G981" s="38">
        <v>0.5</v>
      </c>
      <c r="H981" s="38">
        <v>0.5</v>
      </c>
      <c r="I981" s="38">
        <v>2673</v>
      </c>
      <c r="J981" s="38">
        <v>7129</v>
      </c>
      <c r="L981" s="38">
        <v>2415</v>
      </c>
      <c r="M981" s="38">
        <v>3.3079999999999998</v>
      </c>
      <c r="N981" s="38">
        <v>8.8640000000000008</v>
      </c>
      <c r="O981" s="38">
        <v>5.556</v>
      </c>
      <c r="Q981" s="38">
        <v>0.33200000000000002</v>
      </c>
      <c r="R981" s="38">
        <v>1</v>
      </c>
      <c r="S981" s="38">
        <v>0</v>
      </c>
      <c r="T981" s="38">
        <v>0</v>
      </c>
      <c r="V981" s="38">
        <v>0</v>
      </c>
      <c r="Y981" s="38" t="s">
        <v>42</v>
      </c>
      <c r="Z981" s="42">
        <v>8.3680555555555557E-3</v>
      </c>
    </row>
    <row r="982" spans="1:26">
      <c r="A982" s="38">
        <v>52</v>
      </c>
      <c r="B982" s="38">
        <v>22</v>
      </c>
      <c r="C982" s="38" t="s">
        <v>531</v>
      </c>
      <c r="D982" s="38" t="s">
        <v>25</v>
      </c>
      <c r="E982" s="38" t="s">
        <v>36</v>
      </c>
      <c r="G982" s="38">
        <v>0.5</v>
      </c>
      <c r="H982" s="38">
        <v>0.5</v>
      </c>
      <c r="I982" s="38">
        <v>4616</v>
      </c>
      <c r="J982" s="38">
        <v>9089</v>
      </c>
      <c r="L982" s="38">
        <v>1119</v>
      </c>
      <c r="M982" s="38">
        <v>5.8380000000000001</v>
      </c>
      <c r="N982" s="38">
        <v>11.278</v>
      </c>
      <c r="O982" s="38">
        <v>5.44</v>
      </c>
      <c r="Q982" s="38">
        <v>0.16</v>
      </c>
      <c r="R982" s="38">
        <v>1</v>
      </c>
      <c r="S982" s="38">
        <v>0</v>
      </c>
      <c r="T982" s="38">
        <v>0</v>
      </c>
      <c r="V982" s="38">
        <v>0</v>
      </c>
      <c r="Y982" s="38" t="s">
        <v>42</v>
      </c>
      <c r="Z982" s="42">
        <v>0.85160879629629627</v>
      </c>
    </row>
    <row r="983" spans="1:26">
      <c r="A983" s="38">
        <v>53</v>
      </c>
      <c r="B983" s="38">
        <v>23</v>
      </c>
      <c r="C983" s="38" t="s">
        <v>532</v>
      </c>
      <c r="D983" s="38" t="s">
        <v>25</v>
      </c>
      <c r="E983" s="38" t="s">
        <v>36</v>
      </c>
      <c r="G983" s="38">
        <v>0.5</v>
      </c>
      <c r="H983" s="38">
        <v>0.5</v>
      </c>
      <c r="I983" s="38">
        <v>7874</v>
      </c>
      <c r="J983" s="38">
        <v>11328</v>
      </c>
      <c r="L983" s="38">
        <v>40036</v>
      </c>
      <c r="M983" s="38">
        <v>10.09</v>
      </c>
      <c r="N983" s="38">
        <v>13.986000000000001</v>
      </c>
      <c r="O983" s="38">
        <v>3.8959999999999999</v>
      </c>
      <c r="Q983" s="38">
        <v>4.875</v>
      </c>
      <c r="R983" s="38">
        <v>1</v>
      </c>
      <c r="S983" s="38">
        <v>0</v>
      </c>
      <c r="T983" s="38">
        <v>0</v>
      </c>
      <c r="V983" s="38">
        <v>0</v>
      </c>
      <c r="Y983" s="38" t="s">
        <v>42</v>
      </c>
      <c r="Z983" s="42">
        <v>2.0405092592592593E-2</v>
      </c>
    </row>
    <row r="984" spans="1:26">
      <c r="A984" s="38">
        <v>53</v>
      </c>
      <c r="B984" s="38">
        <v>23</v>
      </c>
      <c r="C984" s="38" t="s">
        <v>533</v>
      </c>
      <c r="D984" s="38" t="s">
        <v>25</v>
      </c>
      <c r="E984" s="38" t="s">
        <v>36</v>
      </c>
      <c r="G984" s="38">
        <v>0.5</v>
      </c>
      <c r="H984" s="38">
        <v>0.5</v>
      </c>
      <c r="I984" s="38">
        <v>3554</v>
      </c>
      <c r="J984" s="38">
        <v>7456</v>
      </c>
      <c r="L984" s="38">
        <v>1555</v>
      </c>
      <c r="M984" s="38">
        <v>4.4539999999999997</v>
      </c>
      <c r="N984" s="38">
        <v>9.2690000000000001</v>
      </c>
      <c r="O984" s="38">
        <v>4.8150000000000004</v>
      </c>
      <c r="Q984" s="38">
        <v>0.218</v>
      </c>
      <c r="R984" s="38">
        <v>1</v>
      </c>
      <c r="S984" s="38">
        <v>0</v>
      </c>
      <c r="T984" s="38">
        <v>0</v>
      </c>
      <c r="V984" s="38">
        <v>0</v>
      </c>
      <c r="Y984" s="38" t="s">
        <v>42</v>
      </c>
      <c r="Z984" s="42">
        <v>0.8627893518518519</v>
      </c>
    </row>
    <row r="985" spans="1:26">
      <c r="A985" s="38">
        <v>54</v>
      </c>
      <c r="B985" s="38">
        <v>23</v>
      </c>
      <c r="C985" s="38" t="s">
        <v>532</v>
      </c>
      <c r="D985" s="38" t="s">
        <v>25</v>
      </c>
      <c r="E985" s="38" t="s">
        <v>36</v>
      </c>
      <c r="G985" s="38">
        <v>0.5</v>
      </c>
      <c r="H985" s="38">
        <v>0.5</v>
      </c>
      <c r="I985" s="38">
        <v>7811</v>
      </c>
      <c r="J985" s="38">
        <v>11270</v>
      </c>
      <c r="L985" s="38">
        <v>39871</v>
      </c>
      <c r="M985" s="38">
        <v>10.007</v>
      </c>
      <c r="N985" s="38">
        <v>13.916</v>
      </c>
      <c r="O985" s="38">
        <v>3.9089999999999998</v>
      </c>
      <c r="Q985" s="38">
        <v>4.8570000000000002</v>
      </c>
      <c r="R985" s="38">
        <v>1</v>
      </c>
      <c r="S985" s="38">
        <v>0</v>
      </c>
      <c r="T985" s="38">
        <v>0</v>
      </c>
      <c r="V985" s="38">
        <v>0</v>
      </c>
      <c r="Y985" s="38" t="s">
        <v>42</v>
      </c>
      <c r="Z985" s="42">
        <v>2.7349537037037037E-2</v>
      </c>
    </row>
    <row r="986" spans="1:26">
      <c r="A986" s="38">
        <v>54</v>
      </c>
      <c r="B986" s="38">
        <v>23</v>
      </c>
      <c r="C986" s="38" t="s">
        <v>533</v>
      </c>
      <c r="D986" s="38" t="s">
        <v>25</v>
      </c>
      <c r="E986" s="38" t="s">
        <v>36</v>
      </c>
      <c r="G986" s="38">
        <v>0.5</v>
      </c>
      <c r="H986" s="38">
        <v>0.5</v>
      </c>
      <c r="I986" s="38">
        <v>3552</v>
      </c>
      <c r="J986" s="38">
        <v>7421</v>
      </c>
      <c r="L986" s="38">
        <v>1529</v>
      </c>
      <c r="M986" s="38">
        <v>4.452</v>
      </c>
      <c r="N986" s="38">
        <v>9.2249999999999996</v>
      </c>
      <c r="O986" s="38">
        <v>4.7729999999999997</v>
      </c>
      <c r="Q986" s="38">
        <v>0.215</v>
      </c>
      <c r="R986" s="38">
        <v>1</v>
      </c>
      <c r="S986" s="38">
        <v>0</v>
      </c>
      <c r="T986" s="38">
        <v>0</v>
      </c>
      <c r="V986" s="38">
        <v>0</v>
      </c>
      <c r="Y986" s="38" t="s">
        <v>42</v>
      </c>
      <c r="Z986" s="42">
        <v>0.86922453703703706</v>
      </c>
    </row>
    <row r="987" spans="1:26">
      <c r="A987" s="38">
        <v>55</v>
      </c>
      <c r="B987" s="38">
        <v>24</v>
      </c>
      <c r="C987" s="38" t="s">
        <v>534</v>
      </c>
      <c r="D987" s="38" t="s">
        <v>25</v>
      </c>
      <c r="E987" s="38" t="s">
        <v>36</v>
      </c>
      <c r="G987" s="38">
        <v>0.5</v>
      </c>
      <c r="H987" s="38">
        <v>0.5</v>
      </c>
      <c r="I987" s="38">
        <v>2833</v>
      </c>
      <c r="J987" s="38">
        <v>5981</v>
      </c>
      <c r="L987" s="38">
        <v>3177</v>
      </c>
      <c r="M987" s="38">
        <v>3.5150000000000001</v>
      </c>
      <c r="N987" s="38">
        <v>7.43</v>
      </c>
      <c r="O987" s="38">
        <v>3.9140000000000001</v>
      </c>
      <c r="Q987" s="38">
        <v>0.432</v>
      </c>
      <c r="R987" s="38">
        <v>1</v>
      </c>
      <c r="S987" s="38">
        <v>0</v>
      </c>
      <c r="T987" s="38">
        <v>0</v>
      </c>
      <c r="V987" s="38">
        <v>0</v>
      </c>
      <c r="Y987" s="38" t="s">
        <v>42</v>
      </c>
      <c r="Z987" s="42">
        <v>3.8645833333333331E-2</v>
      </c>
    </row>
    <row r="988" spans="1:26">
      <c r="A988" s="38">
        <v>55</v>
      </c>
      <c r="B988" s="38">
        <v>24</v>
      </c>
      <c r="C988" s="38" t="s">
        <v>535</v>
      </c>
      <c r="D988" s="38" t="s">
        <v>25</v>
      </c>
      <c r="E988" s="38" t="s">
        <v>36</v>
      </c>
      <c r="G988" s="38">
        <v>0.5</v>
      </c>
      <c r="H988" s="38">
        <v>0.5</v>
      </c>
      <c r="I988" s="38">
        <v>3279</v>
      </c>
      <c r="J988" s="38">
        <v>7032</v>
      </c>
      <c r="L988" s="38">
        <v>1378</v>
      </c>
      <c r="M988" s="38">
        <v>4.0960000000000001</v>
      </c>
      <c r="N988" s="38">
        <v>8.7430000000000003</v>
      </c>
      <c r="O988" s="38">
        <v>4.6459999999999999</v>
      </c>
      <c r="Q988" s="38">
        <v>0.19500000000000001</v>
      </c>
      <c r="R988" s="38">
        <v>1</v>
      </c>
      <c r="S988" s="38">
        <v>0</v>
      </c>
      <c r="T988" s="38">
        <v>0</v>
      </c>
      <c r="V988" s="38">
        <v>0</v>
      </c>
      <c r="Y988" s="38" t="s">
        <v>42</v>
      </c>
      <c r="Z988" s="42">
        <v>0.8803819444444444</v>
      </c>
    </row>
    <row r="989" spans="1:26">
      <c r="A989" s="38">
        <v>56</v>
      </c>
      <c r="B989" s="38">
        <v>24</v>
      </c>
      <c r="C989" s="38" t="s">
        <v>534</v>
      </c>
      <c r="D989" s="38" t="s">
        <v>25</v>
      </c>
      <c r="E989" s="38" t="s">
        <v>36</v>
      </c>
      <c r="G989" s="38">
        <v>0.5</v>
      </c>
      <c r="H989" s="38">
        <v>0.5</v>
      </c>
      <c r="I989" s="38">
        <v>2837</v>
      </c>
      <c r="J989" s="38">
        <v>5566</v>
      </c>
      <c r="L989" s="38">
        <v>2932</v>
      </c>
      <c r="M989" s="38">
        <v>3.5209999999999999</v>
      </c>
      <c r="N989" s="38">
        <v>6.907</v>
      </c>
      <c r="O989" s="38">
        <v>3.387</v>
      </c>
      <c r="Q989" s="38">
        <v>0.4</v>
      </c>
      <c r="R989" s="38">
        <v>1</v>
      </c>
      <c r="S989" s="38">
        <v>0</v>
      </c>
      <c r="T989" s="38">
        <v>0</v>
      </c>
      <c r="V989" s="38">
        <v>0</v>
      </c>
      <c r="Y989" s="38" t="s">
        <v>42</v>
      </c>
      <c r="Z989" s="42">
        <v>4.5150462962962962E-2</v>
      </c>
    </row>
    <row r="990" spans="1:26">
      <c r="A990" s="38">
        <v>56</v>
      </c>
      <c r="B990" s="38">
        <v>24</v>
      </c>
      <c r="C990" s="38" t="s">
        <v>535</v>
      </c>
      <c r="D990" s="38" t="s">
        <v>25</v>
      </c>
      <c r="E990" s="38" t="s">
        <v>36</v>
      </c>
      <c r="G990" s="38">
        <v>0.5</v>
      </c>
      <c r="H990" s="38">
        <v>0.5</v>
      </c>
      <c r="I990" s="38">
        <v>3276</v>
      </c>
      <c r="J990" s="38">
        <v>7049</v>
      </c>
      <c r="L990" s="38">
        <v>1389</v>
      </c>
      <c r="M990" s="38">
        <v>4.0919999999999996</v>
      </c>
      <c r="N990" s="38">
        <v>8.7629999999999999</v>
      </c>
      <c r="O990" s="38">
        <v>4.6710000000000003</v>
      </c>
      <c r="Q990" s="38">
        <v>0.19600000000000001</v>
      </c>
      <c r="R990" s="38">
        <v>1</v>
      </c>
      <c r="S990" s="38">
        <v>0</v>
      </c>
      <c r="T990" s="38">
        <v>0</v>
      </c>
      <c r="V990" s="38">
        <v>0</v>
      </c>
      <c r="Y990" s="38" t="s">
        <v>42</v>
      </c>
      <c r="Z990" s="42">
        <v>0.88674768518518521</v>
      </c>
    </row>
    <row r="991" spans="1:26">
      <c r="A991" s="38">
        <v>57</v>
      </c>
      <c r="B991" s="38">
        <v>25</v>
      </c>
      <c r="C991" s="38" t="s">
        <v>536</v>
      </c>
      <c r="D991" s="38" t="s">
        <v>25</v>
      </c>
      <c r="E991" s="38" t="s">
        <v>36</v>
      </c>
      <c r="G991" s="38">
        <v>0.5</v>
      </c>
      <c r="H991" s="38">
        <v>0.5</v>
      </c>
      <c r="I991" s="38">
        <v>3004</v>
      </c>
      <c r="J991" s="38">
        <v>5318</v>
      </c>
      <c r="L991" s="38">
        <v>997</v>
      </c>
      <c r="M991" s="38">
        <v>3.738</v>
      </c>
      <c r="N991" s="38">
        <v>6.5949999999999998</v>
      </c>
      <c r="O991" s="38">
        <v>2.8570000000000002</v>
      </c>
      <c r="Q991" s="38">
        <v>0.14399999999999999</v>
      </c>
      <c r="R991" s="38">
        <v>1</v>
      </c>
      <c r="S991" s="38">
        <v>0</v>
      </c>
      <c r="T991" s="38">
        <v>0</v>
      </c>
      <c r="V991" s="38">
        <v>0</v>
      </c>
      <c r="Y991" s="38" t="s">
        <v>42</v>
      </c>
      <c r="Z991" s="42">
        <v>0.89777777777777779</v>
      </c>
    </row>
    <row r="992" spans="1:26">
      <c r="A992" s="38">
        <v>57</v>
      </c>
      <c r="B992" s="38">
        <v>25</v>
      </c>
      <c r="C992" s="38" t="s">
        <v>537</v>
      </c>
      <c r="D992" s="38" t="s">
        <v>25</v>
      </c>
      <c r="E992" s="38" t="s">
        <v>36</v>
      </c>
      <c r="G992" s="38">
        <v>0.5</v>
      </c>
      <c r="H992" s="38">
        <v>0.5</v>
      </c>
      <c r="I992" s="38">
        <v>3530</v>
      </c>
      <c r="J992" s="38">
        <v>6281</v>
      </c>
      <c r="L992" s="38">
        <v>1449</v>
      </c>
      <c r="M992" s="38">
        <v>4.423</v>
      </c>
      <c r="N992" s="38">
        <v>7.806</v>
      </c>
      <c r="O992" s="38">
        <v>3.383</v>
      </c>
      <c r="Q992" s="38">
        <v>0.20399999999999999</v>
      </c>
      <c r="R992" s="38">
        <v>1</v>
      </c>
      <c r="S992" s="38">
        <v>0</v>
      </c>
      <c r="T992" s="38">
        <v>0</v>
      </c>
      <c r="V992" s="38">
        <v>0</v>
      </c>
      <c r="Y992" s="38" t="s">
        <v>42</v>
      </c>
      <c r="Z992" s="42">
        <v>5.6608796296296303E-2</v>
      </c>
    </row>
    <row r="993" spans="1:26">
      <c r="A993" s="38">
        <v>58</v>
      </c>
      <c r="B993" s="38">
        <v>25</v>
      </c>
      <c r="C993" s="38" t="s">
        <v>536</v>
      </c>
      <c r="D993" s="38" t="s">
        <v>25</v>
      </c>
      <c r="E993" s="38" t="s">
        <v>36</v>
      </c>
      <c r="G993" s="38">
        <v>0.5</v>
      </c>
      <c r="H993" s="38">
        <v>0.5</v>
      </c>
      <c r="I993" s="38">
        <v>3094</v>
      </c>
      <c r="J993" s="38">
        <v>5405</v>
      </c>
      <c r="L993" s="38">
        <v>1085</v>
      </c>
      <c r="M993" s="38">
        <v>3.855</v>
      </c>
      <c r="N993" s="38">
        <v>6.7050000000000001</v>
      </c>
      <c r="O993" s="38">
        <v>2.85</v>
      </c>
      <c r="Q993" s="38">
        <v>0.156</v>
      </c>
      <c r="R993" s="38">
        <v>1</v>
      </c>
      <c r="S993" s="38">
        <v>0</v>
      </c>
      <c r="T993" s="38">
        <v>0</v>
      </c>
      <c r="V993" s="38">
        <v>0</v>
      </c>
      <c r="Y993" s="38" t="s">
        <v>42</v>
      </c>
      <c r="Z993" s="42">
        <v>0.90407407407407403</v>
      </c>
    </row>
    <row r="994" spans="1:26">
      <c r="A994" s="38">
        <v>58</v>
      </c>
      <c r="B994" s="38">
        <v>25</v>
      </c>
      <c r="C994" s="38" t="s">
        <v>537</v>
      </c>
      <c r="D994" s="38" t="s">
        <v>25</v>
      </c>
      <c r="E994" s="38" t="s">
        <v>36</v>
      </c>
      <c r="G994" s="38">
        <v>0.5</v>
      </c>
      <c r="H994" s="38">
        <v>0.5</v>
      </c>
      <c r="I994" s="38">
        <v>3459</v>
      </c>
      <c r="J994" s="38">
        <v>6284</v>
      </c>
      <c r="L994" s="38">
        <v>1459</v>
      </c>
      <c r="M994" s="38">
        <v>4.33</v>
      </c>
      <c r="N994" s="38">
        <v>7.8090000000000002</v>
      </c>
      <c r="O994" s="38">
        <v>3.4790000000000001</v>
      </c>
      <c r="Q994" s="38">
        <v>0.20499999999999999</v>
      </c>
      <c r="R994" s="38">
        <v>1</v>
      </c>
      <c r="S994" s="38">
        <v>0</v>
      </c>
      <c r="T994" s="38">
        <v>0</v>
      </c>
      <c r="V994" s="38">
        <v>0</v>
      </c>
      <c r="Y994" s="38" t="s">
        <v>42</v>
      </c>
      <c r="Z994" s="42">
        <v>6.3321759259259258E-2</v>
      </c>
    </row>
    <row r="995" spans="1:26">
      <c r="A995" s="38">
        <v>59</v>
      </c>
      <c r="B995" s="38">
        <v>26</v>
      </c>
      <c r="C995" s="38" t="s">
        <v>538</v>
      </c>
      <c r="D995" s="38" t="s">
        <v>25</v>
      </c>
      <c r="E995" s="38" t="s">
        <v>36</v>
      </c>
      <c r="G995" s="38">
        <v>0.5</v>
      </c>
      <c r="H995" s="38">
        <v>0.5</v>
      </c>
      <c r="I995" s="38">
        <v>2646</v>
      </c>
      <c r="J995" s="38">
        <v>7694</v>
      </c>
      <c r="L995" s="38">
        <v>2495</v>
      </c>
      <c r="M995" s="38">
        <v>3.2730000000000001</v>
      </c>
      <c r="N995" s="38">
        <v>9.5630000000000006</v>
      </c>
      <c r="O995" s="38">
        <v>6.29</v>
      </c>
      <c r="Q995" s="38">
        <v>0.34200000000000003</v>
      </c>
      <c r="R995" s="38">
        <v>1</v>
      </c>
      <c r="S995" s="38">
        <v>0</v>
      </c>
      <c r="T995" s="38">
        <v>0</v>
      </c>
      <c r="V995" s="38">
        <v>0</v>
      </c>
      <c r="Y995" s="38" t="s">
        <v>42</v>
      </c>
      <c r="Z995" s="42">
        <v>0.91513888888888895</v>
      </c>
    </row>
    <row r="996" spans="1:26">
      <c r="A996" s="38">
        <v>59</v>
      </c>
      <c r="B996" s="38">
        <v>26</v>
      </c>
      <c r="C996" s="38" t="s">
        <v>539</v>
      </c>
      <c r="D996" s="38" t="s">
        <v>25</v>
      </c>
      <c r="E996" s="38" t="s">
        <v>36</v>
      </c>
      <c r="G996" s="38">
        <v>0.5</v>
      </c>
      <c r="H996" s="38">
        <v>0.5</v>
      </c>
      <c r="I996" s="38">
        <v>4409</v>
      </c>
      <c r="J996" s="38">
        <v>7105</v>
      </c>
      <c r="L996" s="38">
        <v>1344</v>
      </c>
      <c r="M996" s="38">
        <v>5.5679999999999996</v>
      </c>
      <c r="N996" s="38">
        <v>8.8330000000000002</v>
      </c>
      <c r="O996" s="38">
        <v>3.2650000000000001</v>
      </c>
      <c r="Q996" s="38">
        <v>0.19</v>
      </c>
      <c r="R996" s="38">
        <v>1</v>
      </c>
      <c r="S996" s="38">
        <v>0</v>
      </c>
      <c r="T996" s="38">
        <v>0</v>
      </c>
      <c r="V996" s="38">
        <v>0</v>
      </c>
      <c r="Y996" s="38" t="s">
        <v>42</v>
      </c>
      <c r="Z996" s="42">
        <v>7.4861111111111114E-2</v>
      </c>
    </row>
    <row r="997" spans="1:26">
      <c r="A997" s="38">
        <v>60</v>
      </c>
      <c r="B997" s="38">
        <v>26</v>
      </c>
      <c r="C997" s="38" t="s">
        <v>538</v>
      </c>
      <c r="D997" s="38" t="s">
        <v>25</v>
      </c>
      <c r="E997" s="38" t="s">
        <v>36</v>
      </c>
      <c r="G997" s="38">
        <v>0.5</v>
      </c>
      <c r="H997" s="38">
        <v>0.5</v>
      </c>
      <c r="I997" s="38">
        <v>2652</v>
      </c>
      <c r="J997" s="38">
        <v>7659</v>
      </c>
      <c r="L997" s="38">
        <v>2453</v>
      </c>
      <c r="M997" s="38">
        <v>3.28</v>
      </c>
      <c r="N997" s="38">
        <v>9.52</v>
      </c>
      <c r="O997" s="38">
        <v>6.24</v>
      </c>
      <c r="Q997" s="38">
        <v>0.33700000000000002</v>
      </c>
      <c r="R997" s="38">
        <v>1</v>
      </c>
      <c r="S997" s="38">
        <v>0</v>
      </c>
      <c r="T997" s="38">
        <v>0</v>
      </c>
      <c r="V997" s="38">
        <v>0</v>
      </c>
      <c r="Y997" s="38" t="s">
        <v>42</v>
      </c>
      <c r="Z997" s="42">
        <v>0.92156249999999995</v>
      </c>
    </row>
    <row r="998" spans="1:26">
      <c r="A998" s="38">
        <v>60</v>
      </c>
      <c r="B998" s="38">
        <v>26</v>
      </c>
      <c r="C998" s="38" t="s">
        <v>539</v>
      </c>
      <c r="D998" s="38" t="s">
        <v>25</v>
      </c>
      <c r="E998" s="38" t="s">
        <v>36</v>
      </c>
      <c r="G998" s="38">
        <v>0.5</v>
      </c>
      <c r="H998" s="38">
        <v>0.5</v>
      </c>
      <c r="I998" s="38">
        <v>4529</v>
      </c>
      <c r="J998" s="38">
        <v>7679</v>
      </c>
      <c r="L998" s="38">
        <v>1367</v>
      </c>
      <c r="M998" s="38">
        <v>5.7240000000000002</v>
      </c>
      <c r="N998" s="38">
        <v>9.5449999999999999</v>
      </c>
      <c r="O998" s="38">
        <v>3.82</v>
      </c>
      <c r="Q998" s="38">
        <v>0.193</v>
      </c>
      <c r="R998" s="38">
        <v>1</v>
      </c>
      <c r="S998" s="38">
        <v>0</v>
      </c>
      <c r="T998" s="38">
        <v>0</v>
      </c>
      <c r="V998" s="38">
        <v>0</v>
      </c>
      <c r="Y998" s="38" t="s">
        <v>42</v>
      </c>
      <c r="Z998" s="42">
        <v>8.1493055555555555E-2</v>
      </c>
    </row>
    <row r="999" spans="1:26">
      <c r="A999" s="38">
        <v>61</v>
      </c>
      <c r="B999" s="38">
        <v>27</v>
      </c>
      <c r="C999" s="38" t="s">
        <v>540</v>
      </c>
      <c r="D999" s="38" t="s">
        <v>25</v>
      </c>
      <c r="E999" s="38" t="s">
        <v>36</v>
      </c>
      <c r="G999" s="38">
        <v>0.5</v>
      </c>
      <c r="H999" s="38">
        <v>0.5</v>
      </c>
      <c r="I999" s="38">
        <v>3408</v>
      </c>
      <c r="J999" s="38">
        <v>6901</v>
      </c>
      <c r="L999" s="38">
        <v>1931</v>
      </c>
      <c r="M999" s="38">
        <v>4.2640000000000002</v>
      </c>
      <c r="N999" s="38">
        <v>8.58</v>
      </c>
      <c r="O999" s="38">
        <v>4.3159999999999998</v>
      </c>
      <c r="Q999" s="38">
        <v>0.26800000000000002</v>
      </c>
      <c r="R999" s="38">
        <v>1</v>
      </c>
      <c r="S999" s="38">
        <v>0</v>
      </c>
      <c r="T999" s="38">
        <v>0</v>
      </c>
      <c r="V999" s="38">
        <v>0</v>
      </c>
      <c r="Y999" s="38" t="s">
        <v>42</v>
      </c>
      <c r="Z999" s="42">
        <v>9.3275462962962963E-2</v>
      </c>
    </row>
    <row r="1000" spans="1:26">
      <c r="A1000" s="38">
        <v>61</v>
      </c>
      <c r="B1000" s="38">
        <v>27</v>
      </c>
      <c r="C1000" s="38" t="s">
        <v>541</v>
      </c>
      <c r="D1000" s="38" t="s">
        <v>25</v>
      </c>
      <c r="E1000" s="38" t="s">
        <v>36</v>
      </c>
      <c r="G1000" s="38">
        <v>0.5</v>
      </c>
      <c r="H1000" s="38">
        <v>0.5</v>
      </c>
      <c r="I1000" s="38">
        <v>3488</v>
      </c>
      <c r="J1000" s="38">
        <v>9615</v>
      </c>
      <c r="L1000" s="38">
        <v>1617</v>
      </c>
      <c r="M1000" s="38">
        <v>4.3689999999999998</v>
      </c>
      <c r="N1000" s="38">
        <v>11.919</v>
      </c>
      <c r="O1000" s="38">
        <v>7.55</v>
      </c>
      <c r="Q1000" s="38">
        <v>0.22600000000000001</v>
      </c>
      <c r="R1000" s="38">
        <v>1</v>
      </c>
      <c r="S1000" s="38">
        <v>0</v>
      </c>
      <c r="T1000" s="38">
        <v>0</v>
      </c>
      <c r="V1000" s="38">
        <v>0</v>
      </c>
      <c r="Y1000" s="38" t="s">
        <v>42</v>
      </c>
      <c r="Z1000" s="42">
        <v>0.93278935185185186</v>
      </c>
    </row>
    <row r="1001" spans="1:26">
      <c r="A1001" s="38">
        <v>62</v>
      </c>
      <c r="B1001" s="38">
        <v>27</v>
      </c>
      <c r="C1001" s="38" t="s">
        <v>540</v>
      </c>
      <c r="D1001" s="38" t="s">
        <v>25</v>
      </c>
      <c r="E1001" s="38" t="s">
        <v>36</v>
      </c>
      <c r="G1001" s="38">
        <v>0.5</v>
      </c>
      <c r="H1001" s="38">
        <v>0.5</v>
      </c>
      <c r="I1001" s="38">
        <v>3374</v>
      </c>
      <c r="J1001" s="38">
        <v>6674</v>
      </c>
      <c r="L1001" s="38">
        <v>1878</v>
      </c>
      <c r="M1001" s="38">
        <v>4.22</v>
      </c>
      <c r="N1001" s="38">
        <v>8.2970000000000006</v>
      </c>
      <c r="O1001" s="38">
        <v>4.077</v>
      </c>
      <c r="Q1001" s="38">
        <v>0.26100000000000001</v>
      </c>
      <c r="R1001" s="38">
        <v>1</v>
      </c>
      <c r="S1001" s="38">
        <v>0</v>
      </c>
      <c r="T1001" s="38">
        <v>0</v>
      </c>
      <c r="V1001" s="38">
        <v>0</v>
      </c>
      <c r="Y1001" s="38" t="s">
        <v>42</v>
      </c>
      <c r="Z1001" s="42">
        <v>9.9965277777777792E-2</v>
      </c>
    </row>
    <row r="1002" spans="1:26">
      <c r="A1002" s="38">
        <v>62</v>
      </c>
      <c r="B1002" s="38">
        <v>27</v>
      </c>
      <c r="C1002" s="38" t="s">
        <v>541</v>
      </c>
      <c r="D1002" s="38" t="s">
        <v>25</v>
      </c>
      <c r="E1002" s="38" t="s">
        <v>36</v>
      </c>
      <c r="G1002" s="38">
        <v>0.5</v>
      </c>
      <c r="H1002" s="38">
        <v>0.5</v>
      </c>
      <c r="I1002" s="38">
        <v>3478</v>
      </c>
      <c r="J1002" s="38">
        <v>9595</v>
      </c>
      <c r="L1002" s="38">
        <v>1622</v>
      </c>
      <c r="M1002" s="38">
        <v>4.3559999999999999</v>
      </c>
      <c r="N1002" s="38">
        <v>11.895</v>
      </c>
      <c r="O1002" s="38">
        <v>7.5389999999999997</v>
      </c>
      <c r="Q1002" s="38">
        <v>0.22700000000000001</v>
      </c>
      <c r="R1002" s="38">
        <v>1</v>
      </c>
      <c r="S1002" s="38">
        <v>0</v>
      </c>
      <c r="T1002" s="38">
        <v>0</v>
      </c>
      <c r="V1002" s="38">
        <v>0</v>
      </c>
      <c r="Y1002" s="38" t="s">
        <v>42</v>
      </c>
      <c r="Z1002" s="42">
        <v>0.93921296296296297</v>
      </c>
    </row>
    <row r="1003" spans="1:26">
      <c r="A1003" s="38">
        <v>63</v>
      </c>
      <c r="B1003" s="38">
        <v>28</v>
      </c>
      <c r="C1003" s="38" t="s">
        <v>542</v>
      </c>
      <c r="D1003" s="38" t="s">
        <v>25</v>
      </c>
      <c r="E1003" s="38" t="s">
        <v>36</v>
      </c>
      <c r="G1003" s="38">
        <v>0.5</v>
      </c>
      <c r="H1003" s="38">
        <v>0.5</v>
      </c>
      <c r="I1003" s="38">
        <v>6045</v>
      </c>
      <c r="J1003" s="38">
        <v>10190</v>
      </c>
      <c r="L1003" s="38">
        <v>10844</v>
      </c>
      <c r="M1003" s="38">
        <v>7.7009999999999996</v>
      </c>
      <c r="N1003" s="38">
        <v>12.616</v>
      </c>
      <c r="O1003" s="38">
        <v>4.915</v>
      </c>
      <c r="Q1003" s="38">
        <v>1.423</v>
      </c>
      <c r="R1003" s="38">
        <v>1</v>
      </c>
      <c r="S1003" s="38">
        <v>0</v>
      </c>
      <c r="T1003" s="38">
        <v>0</v>
      </c>
      <c r="V1003" s="38">
        <v>0</v>
      </c>
      <c r="Y1003" s="38" t="s">
        <v>42</v>
      </c>
      <c r="Z1003" s="42">
        <v>0.11143518518518519</v>
      </c>
    </row>
    <row r="1004" spans="1:26">
      <c r="A1004" s="38">
        <v>63</v>
      </c>
      <c r="B1004" s="38">
        <v>28</v>
      </c>
      <c r="C1004" s="38" t="s">
        <v>543</v>
      </c>
      <c r="D1004" s="38" t="s">
        <v>25</v>
      </c>
      <c r="E1004" s="38" t="s">
        <v>36</v>
      </c>
      <c r="G1004" s="38">
        <v>0.5</v>
      </c>
      <c r="H1004" s="38">
        <v>0.5</v>
      </c>
      <c r="I1004" s="38">
        <v>3048</v>
      </c>
      <c r="J1004" s="38">
        <v>7781</v>
      </c>
      <c r="L1004" s="38">
        <v>1077</v>
      </c>
      <c r="M1004" s="38">
        <v>3.7959999999999998</v>
      </c>
      <c r="N1004" s="38">
        <v>9.6709999999999994</v>
      </c>
      <c r="O1004" s="38">
        <v>5.875</v>
      </c>
      <c r="Q1004" s="38">
        <v>0.155</v>
      </c>
      <c r="R1004" s="38">
        <v>1</v>
      </c>
      <c r="S1004" s="38">
        <v>0</v>
      </c>
      <c r="T1004" s="38">
        <v>0</v>
      </c>
      <c r="V1004" s="38">
        <v>0</v>
      </c>
      <c r="Y1004" s="38" t="s">
        <v>42</v>
      </c>
      <c r="Z1004" s="42">
        <v>0.9503125</v>
      </c>
    </row>
    <row r="1005" spans="1:26">
      <c r="A1005" s="38">
        <v>64</v>
      </c>
      <c r="B1005" s="38">
        <v>28</v>
      </c>
      <c r="C1005" s="38" t="s">
        <v>542</v>
      </c>
      <c r="D1005" s="38" t="s">
        <v>25</v>
      </c>
      <c r="E1005" s="38" t="s">
        <v>36</v>
      </c>
      <c r="G1005" s="38">
        <v>0.5</v>
      </c>
      <c r="H1005" s="38">
        <v>0.5</v>
      </c>
      <c r="I1005" s="38">
        <v>6061</v>
      </c>
      <c r="J1005" s="38">
        <v>10121</v>
      </c>
      <c r="L1005" s="38">
        <v>10896</v>
      </c>
      <c r="M1005" s="38">
        <v>7.7220000000000004</v>
      </c>
      <c r="N1005" s="38">
        <v>12.532</v>
      </c>
      <c r="O1005" s="38">
        <v>4.8099999999999996</v>
      </c>
      <c r="Q1005" s="38">
        <v>1.43</v>
      </c>
      <c r="R1005" s="38">
        <v>1</v>
      </c>
      <c r="S1005" s="38">
        <v>0</v>
      </c>
      <c r="T1005" s="38">
        <v>0</v>
      </c>
      <c r="V1005" s="38">
        <v>0</v>
      </c>
      <c r="Y1005" s="38" t="s">
        <v>42</v>
      </c>
      <c r="Z1005" s="42">
        <v>0.11802083333333334</v>
      </c>
    </row>
    <row r="1006" spans="1:26">
      <c r="A1006" s="38">
        <v>64</v>
      </c>
      <c r="B1006" s="38">
        <v>28</v>
      </c>
      <c r="C1006" s="38" t="s">
        <v>543</v>
      </c>
      <c r="D1006" s="38" t="s">
        <v>25</v>
      </c>
      <c r="E1006" s="38" t="s">
        <v>36</v>
      </c>
      <c r="G1006" s="38">
        <v>0.5</v>
      </c>
      <c r="H1006" s="38">
        <v>0.5</v>
      </c>
      <c r="I1006" s="38">
        <v>3075</v>
      </c>
      <c r="J1006" s="38">
        <v>7675</v>
      </c>
      <c r="L1006" s="38">
        <v>1075</v>
      </c>
      <c r="M1006" s="38">
        <v>3.831</v>
      </c>
      <c r="N1006" s="38">
        <v>9.5399999999999991</v>
      </c>
      <c r="O1006" s="38">
        <v>5.7089999999999996</v>
      </c>
      <c r="Q1006" s="38">
        <v>0.154</v>
      </c>
      <c r="R1006" s="38">
        <v>1</v>
      </c>
      <c r="S1006" s="38">
        <v>0</v>
      </c>
      <c r="T1006" s="38">
        <v>0</v>
      </c>
      <c r="V1006" s="38">
        <v>0</v>
      </c>
      <c r="Y1006" s="38" t="s">
        <v>42</v>
      </c>
      <c r="Z1006" s="42">
        <v>0.95659722222222221</v>
      </c>
    </row>
    <row r="1007" spans="1:26">
      <c r="A1007" s="38">
        <v>65</v>
      </c>
      <c r="B1007" s="38">
        <v>29</v>
      </c>
      <c r="C1007" s="38" t="s">
        <v>544</v>
      </c>
      <c r="D1007" s="38" t="s">
        <v>25</v>
      </c>
      <c r="E1007" s="38" t="s">
        <v>36</v>
      </c>
      <c r="G1007" s="38">
        <v>0.5</v>
      </c>
      <c r="H1007" s="38">
        <v>0.5</v>
      </c>
      <c r="I1007" s="38">
        <v>4688</v>
      </c>
      <c r="J1007" s="38">
        <v>6866</v>
      </c>
      <c r="L1007" s="38">
        <v>1471</v>
      </c>
      <c r="M1007" s="38">
        <v>5.931</v>
      </c>
      <c r="N1007" s="38">
        <v>8.5359999999999996</v>
      </c>
      <c r="O1007" s="38">
        <v>2.605</v>
      </c>
      <c r="Q1007" s="38">
        <v>0.20699999999999999</v>
      </c>
      <c r="R1007" s="38">
        <v>1</v>
      </c>
      <c r="S1007" s="38">
        <v>0</v>
      </c>
      <c r="T1007" s="38">
        <v>0</v>
      </c>
      <c r="V1007" s="38">
        <v>0</v>
      </c>
      <c r="Y1007" s="38" t="s">
        <v>42</v>
      </c>
      <c r="Z1007" s="42">
        <v>0.12938657407407408</v>
      </c>
    </row>
    <row r="1008" spans="1:26">
      <c r="A1008" s="38">
        <v>65</v>
      </c>
      <c r="B1008" s="38">
        <v>29</v>
      </c>
      <c r="C1008" s="38" t="s">
        <v>545</v>
      </c>
      <c r="D1008" s="38" t="s">
        <v>25</v>
      </c>
      <c r="E1008" s="38" t="s">
        <v>36</v>
      </c>
      <c r="G1008" s="38">
        <v>0.5</v>
      </c>
      <c r="H1008" s="38">
        <v>0.5</v>
      </c>
      <c r="I1008" s="38">
        <v>3482</v>
      </c>
      <c r="J1008" s="38">
        <v>8867</v>
      </c>
      <c r="L1008" s="38">
        <v>1569</v>
      </c>
      <c r="M1008" s="38">
        <v>4.3609999999999998</v>
      </c>
      <c r="N1008" s="38">
        <v>11.006</v>
      </c>
      <c r="O1008" s="38">
        <v>6.6459999999999999</v>
      </c>
      <c r="Q1008" s="38">
        <v>0.22</v>
      </c>
      <c r="R1008" s="38">
        <v>1</v>
      </c>
      <c r="S1008" s="38">
        <v>0</v>
      </c>
      <c r="T1008" s="38">
        <v>0</v>
      </c>
      <c r="V1008" s="38">
        <v>0</v>
      </c>
      <c r="Y1008" s="38" t="s">
        <v>42</v>
      </c>
      <c r="Z1008" s="42">
        <v>0.96793981481481473</v>
      </c>
    </row>
    <row r="1009" spans="1:26">
      <c r="A1009" s="38">
        <v>66</v>
      </c>
      <c r="B1009" s="38">
        <v>29</v>
      </c>
      <c r="C1009" s="38" t="s">
        <v>544</v>
      </c>
      <c r="D1009" s="38" t="s">
        <v>25</v>
      </c>
      <c r="E1009" s="38" t="s">
        <v>36</v>
      </c>
      <c r="G1009" s="38">
        <v>0.5</v>
      </c>
      <c r="H1009" s="38">
        <v>0.5</v>
      </c>
      <c r="I1009" s="38">
        <v>4727</v>
      </c>
      <c r="J1009" s="38">
        <v>7393</v>
      </c>
      <c r="L1009" s="38">
        <v>1499</v>
      </c>
      <c r="M1009" s="38">
        <v>5.9829999999999997</v>
      </c>
      <c r="N1009" s="38">
        <v>9.1910000000000007</v>
      </c>
      <c r="O1009" s="38">
        <v>3.2080000000000002</v>
      </c>
      <c r="Q1009" s="38">
        <v>0.21099999999999999</v>
      </c>
      <c r="R1009" s="38">
        <v>1</v>
      </c>
      <c r="S1009" s="38">
        <v>0</v>
      </c>
      <c r="T1009" s="38">
        <v>0</v>
      </c>
      <c r="V1009" s="38">
        <v>0</v>
      </c>
      <c r="Y1009" s="38" t="s">
        <v>42</v>
      </c>
      <c r="Z1009" s="42">
        <v>0.13598379629629628</v>
      </c>
    </row>
    <row r="1010" spans="1:26">
      <c r="A1010" s="38">
        <v>66</v>
      </c>
      <c r="B1010" s="38">
        <v>29</v>
      </c>
      <c r="C1010" s="38" t="s">
        <v>545</v>
      </c>
      <c r="D1010" s="38" t="s">
        <v>25</v>
      </c>
      <c r="E1010" s="38" t="s">
        <v>36</v>
      </c>
      <c r="G1010" s="38">
        <v>0.5</v>
      </c>
      <c r="H1010" s="38">
        <v>0.5</v>
      </c>
      <c r="I1010" s="38">
        <v>3486</v>
      </c>
      <c r="J1010" s="38">
        <v>8761</v>
      </c>
      <c r="L1010" s="38">
        <v>1603</v>
      </c>
      <c r="M1010" s="38">
        <v>4.3659999999999997</v>
      </c>
      <c r="N1010" s="38">
        <v>10.877000000000001</v>
      </c>
      <c r="O1010" s="38">
        <v>6.5110000000000001</v>
      </c>
      <c r="Q1010" s="38">
        <v>0.224</v>
      </c>
      <c r="R1010" s="38">
        <v>1</v>
      </c>
      <c r="S1010" s="38">
        <v>0</v>
      </c>
      <c r="T1010" s="38">
        <v>0</v>
      </c>
      <c r="V1010" s="38">
        <v>0</v>
      </c>
      <c r="Y1010" s="38" t="s">
        <v>42</v>
      </c>
      <c r="Z1010" s="42">
        <v>0.97420138888888896</v>
      </c>
    </row>
    <row r="1011" spans="1:26">
      <c r="A1011" s="38">
        <v>67</v>
      </c>
      <c r="B1011" s="38">
        <v>30</v>
      </c>
      <c r="C1011" s="38" t="s">
        <v>546</v>
      </c>
      <c r="D1011" s="38" t="s">
        <v>25</v>
      </c>
      <c r="E1011" s="38" t="s">
        <v>36</v>
      </c>
      <c r="G1011" s="38">
        <v>0.5</v>
      </c>
      <c r="H1011" s="38">
        <v>0.5</v>
      </c>
      <c r="I1011" s="38">
        <v>3119</v>
      </c>
      <c r="J1011" s="38">
        <v>6097</v>
      </c>
      <c r="L1011" s="38">
        <v>2690</v>
      </c>
      <c r="M1011" s="38">
        <v>3.8879999999999999</v>
      </c>
      <c r="N1011" s="38">
        <v>7.5750000000000002</v>
      </c>
      <c r="O1011" s="38">
        <v>3.6869999999999998</v>
      </c>
      <c r="Q1011" s="38">
        <v>0.36799999999999999</v>
      </c>
      <c r="R1011" s="38">
        <v>1</v>
      </c>
      <c r="S1011" s="38">
        <v>0</v>
      </c>
      <c r="T1011" s="38">
        <v>0</v>
      </c>
      <c r="V1011" s="38">
        <v>0</v>
      </c>
      <c r="Y1011" s="38" t="s">
        <v>42</v>
      </c>
      <c r="Z1011" s="42">
        <v>0.14736111111111111</v>
      </c>
    </row>
    <row r="1012" spans="1:26">
      <c r="A1012" s="38">
        <v>67</v>
      </c>
      <c r="B1012" s="38">
        <v>30</v>
      </c>
      <c r="C1012" s="38" t="s">
        <v>547</v>
      </c>
      <c r="D1012" s="38" t="s">
        <v>25</v>
      </c>
      <c r="E1012" s="38" t="s">
        <v>36</v>
      </c>
      <c r="G1012" s="38">
        <v>0.5</v>
      </c>
      <c r="H1012" s="38">
        <v>0.5</v>
      </c>
      <c r="I1012" s="38">
        <v>3052</v>
      </c>
      <c r="J1012" s="38">
        <v>8302</v>
      </c>
      <c r="L1012" s="38">
        <v>1127</v>
      </c>
      <c r="M1012" s="38">
        <v>3.8010000000000002</v>
      </c>
      <c r="N1012" s="38">
        <v>10.313000000000001</v>
      </c>
      <c r="O1012" s="38">
        <v>6.5119999999999996</v>
      </c>
      <c r="Q1012" s="38">
        <v>0.161</v>
      </c>
      <c r="R1012" s="38">
        <v>1</v>
      </c>
      <c r="S1012" s="38">
        <v>0</v>
      </c>
      <c r="T1012" s="38">
        <v>0</v>
      </c>
      <c r="V1012" s="38">
        <v>0</v>
      </c>
      <c r="Y1012" s="38" t="s">
        <v>42</v>
      </c>
      <c r="Z1012" s="42">
        <v>0.98515046296296294</v>
      </c>
    </row>
    <row r="1013" spans="1:26">
      <c r="A1013" s="38">
        <v>68</v>
      </c>
      <c r="B1013" s="38">
        <v>30</v>
      </c>
      <c r="C1013" s="38" t="s">
        <v>546</v>
      </c>
      <c r="D1013" s="38" t="s">
        <v>25</v>
      </c>
      <c r="E1013" s="38" t="s">
        <v>36</v>
      </c>
      <c r="G1013" s="38">
        <v>0.5</v>
      </c>
      <c r="H1013" s="38">
        <v>0.5</v>
      </c>
      <c r="I1013" s="38">
        <v>3115</v>
      </c>
      <c r="J1013" s="38">
        <v>6134</v>
      </c>
      <c r="L1013" s="38">
        <v>2664</v>
      </c>
      <c r="M1013" s="38">
        <v>3.883</v>
      </c>
      <c r="N1013" s="38">
        <v>7.6210000000000004</v>
      </c>
      <c r="O1013" s="38">
        <v>3.738</v>
      </c>
      <c r="Q1013" s="38">
        <v>0.36499999999999999</v>
      </c>
      <c r="R1013" s="38">
        <v>1</v>
      </c>
      <c r="S1013" s="38">
        <v>0</v>
      </c>
      <c r="T1013" s="38">
        <v>0</v>
      </c>
      <c r="V1013" s="38">
        <v>0</v>
      </c>
      <c r="Y1013" s="38" t="s">
        <v>42</v>
      </c>
      <c r="Z1013" s="42">
        <v>0.15398148148148147</v>
      </c>
    </row>
    <row r="1014" spans="1:26">
      <c r="A1014" s="38">
        <v>68</v>
      </c>
      <c r="B1014" s="38">
        <v>30</v>
      </c>
      <c r="C1014" s="38" t="s">
        <v>547</v>
      </c>
      <c r="D1014" s="38" t="s">
        <v>25</v>
      </c>
      <c r="E1014" s="38" t="s">
        <v>36</v>
      </c>
      <c r="G1014" s="38">
        <v>0.5</v>
      </c>
      <c r="H1014" s="38">
        <v>0.5</v>
      </c>
      <c r="I1014" s="38">
        <v>3035</v>
      </c>
      <c r="J1014" s="38">
        <v>9246</v>
      </c>
      <c r="L1014" s="38">
        <v>1246</v>
      </c>
      <c r="M1014" s="38">
        <v>3.7789999999999999</v>
      </c>
      <c r="N1014" s="38">
        <v>11.468999999999999</v>
      </c>
      <c r="O1014" s="38">
        <v>7.69</v>
      </c>
      <c r="Q1014" s="38">
        <v>0.17699999999999999</v>
      </c>
      <c r="R1014" s="38">
        <v>1</v>
      </c>
      <c r="S1014" s="38">
        <v>0</v>
      </c>
      <c r="T1014" s="38">
        <v>0</v>
      </c>
      <c r="V1014" s="38">
        <v>0</v>
      </c>
      <c r="Y1014" s="38" t="s">
        <v>42</v>
      </c>
      <c r="Z1014" s="42">
        <v>0.99143518518518514</v>
      </c>
    </row>
    <row r="1015" spans="1:26">
      <c r="A1015" s="38">
        <v>10</v>
      </c>
      <c r="B1015" s="38">
        <v>5</v>
      </c>
      <c r="C1015" s="38" t="s">
        <v>548</v>
      </c>
      <c r="D1015" s="38" t="s">
        <v>25</v>
      </c>
      <c r="E1015" s="38" t="s">
        <v>36</v>
      </c>
      <c r="G1015" s="38">
        <v>0.5</v>
      </c>
      <c r="H1015" s="38">
        <v>0.5</v>
      </c>
      <c r="I1015" s="38">
        <v>2755</v>
      </c>
      <c r="J1015" s="38">
        <v>6002</v>
      </c>
      <c r="L1015" s="38">
        <v>1867</v>
      </c>
      <c r="M1015" s="38">
        <v>3.415</v>
      </c>
      <c r="N1015" s="38">
        <v>7.4550000000000001</v>
      </c>
      <c r="O1015" s="38">
        <v>4.0410000000000004</v>
      </c>
      <c r="Q1015" s="38">
        <v>0.25900000000000001</v>
      </c>
      <c r="R1015" s="38">
        <v>1</v>
      </c>
      <c r="S1015" s="38">
        <v>0</v>
      </c>
      <c r="T1015" s="38">
        <v>0</v>
      </c>
      <c r="V1015" s="38">
        <v>0</v>
      </c>
      <c r="Y1015" s="38" t="s">
        <v>43</v>
      </c>
      <c r="Z1015" s="42">
        <v>0.86291666666666667</v>
      </c>
    </row>
    <row r="1016" spans="1:26">
      <c r="A1016" s="38">
        <v>11</v>
      </c>
      <c r="B1016" s="38">
        <v>5</v>
      </c>
      <c r="C1016" s="38" t="s">
        <v>548</v>
      </c>
      <c r="D1016" s="38" t="s">
        <v>25</v>
      </c>
      <c r="E1016" s="38" t="s">
        <v>36</v>
      </c>
      <c r="G1016" s="38">
        <v>0.5</v>
      </c>
      <c r="H1016" s="38">
        <v>0.5</v>
      </c>
      <c r="I1016" s="38">
        <v>2781</v>
      </c>
      <c r="J1016" s="38">
        <v>5929</v>
      </c>
      <c r="L1016" s="38">
        <v>1798</v>
      </c>
      <c r="M1016" s="38">
        <v>3.448</v>
      </c>
      <c r="N1016" s="38">
        <v>7.3639999999999999</v>
      </c>
      <c r="O1016" s="38">
        <v>3.9159999999999999</v>
      </c>
      <c r="Q1016" s="38">
        <v>0.25</v>
      </c>
      <c r="R1016" s="38">
        <v>1</v>
      </c>
      <c r="S1016" s="38">
        <v>0</v>
      </c>
      <c r="T1016" s="38">
        <v>0</v>
      </c>
      <c r="V1016" s="38">
        <v>0</v>
      </c>
      <c r="Y1016" s="38" t="s">
        <v>43</v>
      </c>
      <c r="Z1016" s="42">
        <v>0.86920138888888887</v>
      </c>
    </row>
    <row r="1017" spans="1:26">
      <c r="A1017" s="38">
        <v>12</v>
      </c>
      <c r="B1017" s="38">
        <v>6</v>
      </c>
      <c r="C1017" s="38" t="s">
        <v>549</v>
      </c>
      <c r="D1017" s="38" t="s">
        <v>25</v>
      </c>
      <c r="E1017" s="38" t="s">
        <v>36</v>
      </c>
      <c r="G1017" s="38">
        <v>0.5</v>
      </c>
      <c r="H1017" s="38">
        <v>0.5</v>
      </c>
      <c r="I1017" s="38">
        <v>5004</v>
      </c>
      <c r="J1017" s="38">
        <v>7460</v>
      </c>
      <c r="L1017" s="38">
        <v>3280</v>
      </c>
      <c r="M1017" s="38">
        <v>6.3440000000000003</v>
      </c>
      <c r="N1017" s="38">
        <v>9.2739999999999991</v>
      </c>
      <c r="O1017" s="38">
        <v>2.93</v>
      </c>
      <c r="Q1017" s="38">
        <v>0.44600000000000001</v>
      </c>
      <c r="R1017" s="38">
        <v>1</v>
      </c>
      <c r="S1017" s="38">
        <v>0</v>
      </c>
      <c r="T1017" s="38">
        <v>0</v>
      </c>
      <c r="V1017" s="38">
        <v>0</v>
      </c>
      <c r="Y1017" s="38" t="s">
        <v>43</v>
      </c>
      <c r="Z1017" s="42">
        <v>0.88023148148148145</v>
      </c>
    </row>
    <row r="1018" spans="1:26">
      <c r="A1018" s="38">
        <v>13</v>
      </c>
      <c r="B1018" s="38">
        <v>6</v>
      </c>
      <c r="C1018" s="38" t="s">
        <v>549</v>
      </c>
      <c r="D1018" s="38" t="s">
        <v>25</v>
      </c>
      <c r="E1018" s="38" t="s">
        <v>36</v>
      </c>
      <c r="G1018" s="38">
        <v>0.5</v>
      </c>
      <c r="H1018" s="38">
        <v>0.5</v>
      </c>
      <c r="I1018" s="38">
        <v>4967</v>
      </c>
      <c r="J1018" s="38">
        <v>7412</v>
      </c>
      <c r="L1018" s="38">
        <v>3275</v>
      </c>
      <c r="M1018" s="38">
        <v>6.2949999999999999</v>
      </c>
      <c r="N1018" s="38">
        <v>9.2149999999999999</v>
      </c>
      <c r="O1018" s="38">
        <v>2.92</v>
      </c>
      <c r="Q1018" s="38">
        <v>0.44500000000000001</v>
      </c>
      <c r="R1018" s="38">
        <v>1</v>
      </c>
      <c r="S1018" s="38">
        <v>0</v>
      </c>
      <c r="T1018" s="38">
        <v>0</v>
      </c>
      <c r="V1018" s="38">
        <v>0</v>
      </c>
      <c r="Y1018" s="38" t="s">
        <v>43</v>
      </c>
      <c r="Z1018" s="42">
        <v>0.88648148148148154</v>
      </c>
    </row>
    <row r="1019" spans="1:26">
      <c r="A1019" s="38">
        <v>14</v>
      </c>
      <c r="B1019" s="38">
        <v>7</v>
      </c>
      <c r="C1019" s="38" t="s">
        <v>550</v>
      </c>
      <c r="D1019" s="38" t="s">
        <v>25</v>
      </c>
      <c r="E1019" s="38" t="s">
        <v>36</v>
      </c>
      <c r="G1019" s="38">
        <v>0.5</v>
      </c>
      <c r="H1019" s="38">
        <v>0.5</v>
      </c>
      <c r="I1019" s="38">
        <v>4266</v>
      </c>
      <c r="J1019" s="38">
        <v>6119</v>
      </c>
      <c r="L1019" s="38">
        <v>3666</v>
      </c>
      <c r="M1019" s="38">
        <v>5.3819999999999997</v>
      </c>
      <c r="N1019" s="38">
        <v>7.6029999999999998</v>
      </c>
      <c r="O1019" s="38">
        <v>2.2210000000000001</v>
      </c>
      <c r="Q1019" s="38">
        <v>0.496</v>
      </c>
      <c r="R1019" s="38">
        <v>1</v>
      </c>
      <c r="S1019" s="38">
        <v>0</v>
      </c>
      <c r="T1019" s="38">
        <v>0</v>
      </c>
      <c r="V1019" s="38">
        <v>0</v>
      </c>
      <c r="Y1019" s="38" t="s">
        <v>43</v>
      </c>
      <c r="Z1019" s="42">
        <v>0.89753472222222219</v>
      </c>
    </row>
    <row r="1020" spans="1:26">
      <c r="A1020" s="38">
        <v>15</v>
      </c>
      <c r="B1020" s="38">
        <v>7</v>
      </c>
      <c r="C1020" s="38" t="s">
        <v>550</v>
      </c>
      <c r="D1020" s="38" t="s">
        <v>25</v>
      </c>
      <c r="E1020" s="38" t="s">
        <v>36</v>
      </c>
      <c r="G1020" s="38">
        <v>0.5</v>
      </c>
      <c r="H1020" s="38">
        <v>0.5</v>
      </c>
      <c r="I1020" s="38">
        <v>4253</v>
      </c>
      <c r="J1020" s="38">
        <v>5952</v>
      </c>
      <c r="L1020" s="38">
        <v>3603</v>
      </c>
      <c r="M1020" s="38">
        <v>5.3650000000000002</v>
      </c>
      <c r="N1020" s="38">
        <v>7.3929999999999998</v>
      </c>
      <c r="O1020" s="38">
        <v>2.028</v>
      </c>
      <c r="Q1020" s="38">
        <v>0.48799999999999999</v>
      </c>
      <c r="R1020" s="38">
        <v>1</v>
      </c>
      <c r="S1020" s="38">
        <v>0</v>
      </c>
      <c r="T1020" s="38">
        <v>0</v>
      </c>
      <c r="V1020" s="38">
        <v>0</v>
      </c>
      <c r="Y1020" s="38" t="s">
        <v>43</v>
      </c>
      <c r="Z1020" s="42">
        <v>0.90383101851851855</v>
      </c>
    </row>
    <row r="1021" spans="1:26">
      <c r="A1021" s="38">
        <v>16</v>
      </c>
      <c r="B1021" s="38">
        <v>8</v>
      </c>
      <c r="C1021" s="38" t="s">
        <v>551</v>
      </c>
      <c r="D1021" s="38" t="s">
        <v>25</v>
      </c>
      <c r="E1021" s="38" t="s">
        <v>36</v>
      </c>
      <c r="G1021" s="38">
        <v>0.5</v>
      </c>
      <c r="H1021" s="38">
        <v>0.5</v>
      </c>
      <c r="I1021" s="38">
        <v>2871</v>
      </c>
      <c r="J1021" s="38">
        <v>5604</v>
      </c>
      <c r="L1021" s="38">
        <v>2478</v>
      </c>
      <c r="M1021" s="38">
        <v>3.5659999999999998</v>
      </c>
      <c r="N1021" s="38">
        <v>6.9560000000000004</v>
      </c>
      <c r="O1021" s="38">
        <v>3.39</v>
      </c>
      <c r="Q1021" s="38">
        <v>0.34</v>
      </c>
      <c r="R1021" s="38">
        <v>1</v>
      </c>
      <c r="S1021" s="38">
        <v>0</v>
      </c>
      <c r="T1021" s="38">
        <v>0</v>
      </c>
      <c r="V1021" s="38">
        <v>0</v>
      </c>
      <c r="Y1021" s="38" t="s">
        <v>43</v>
      </c>
      <c r="Z1021" s="42">
        <v>0.91483796296296294</v>
      </c>
    </row>
    <row r="1022" spans="1:26">
      <c r="A1022" s="38">
        <v>17</v>
      </c>
      <c r="B1022" s="38">
        <v>8</v>
      </c>
      <c r="C1022" s="38" t="s">
        <v>551</v>
      </c>
      <c r="D1022" s="38" t="s">
        <v>25</v>
      </c>
      <c r="E1022" s="38" t="s">
        <v>36</v>
      </c>
      <c r="G1022" s="38">
        <v>0.5</v>
      </c>
      <c r="H1022" s="38">
        <v>0.5</v>
      </c>
      <c r="I1022" s="38">
        <v>2822</v>
      </c>
      <c r="J1022" s="38">
        <v>5665</v>
      </c>
      <c r="L1022" s="38">
        <v>2526</v>
      </c>
      <c r="M1022" s="38">
        <v>3.5009999999999999</v>
      </c>
      <c r="N1022" s="38">
        <v>7.032</v>
      </c>
      <c r="O1022" s="38">
        <v>3.5310000000000001</v>
      </c>
      <c r="Q1022" s="38">
        <v>0.34599999999999997</v>
      </c>
      <c r="R1022" s="38">
        <v>1</v>
      </c>
      <c r="S1022" s="38">
        <v>0</v>
      </c>
      <c r="T1022" s="38">
        <v>0</v>
      </c>
      <c r="V1022" s="38">
        <v>0</v>
      </c>
      <c r="Y1022" s="38" t="s">
        <v>43</v>
      </c>
      <c r="Z1022" s="42">
        <v>0.92114583333333344</v>
      </c>
    </row>
    <row r="1023" spans="1:26">
      <c r="A1023" s="38">
        <v>18</v>
      </c>
      <c r="B1023" s="38">
        <v>9</v>
      </c>
      <c r="C1023" s="38" t="s">
        <v>552</v>
      </c>
      <c r="D1023" s="38" t="s">
        <v>25</v>
      </c>
      <c r="E1023" s="38" t="s">
        <v>36</v>
      </c>
      <c r="G1023" s="38">
        <v>0.5</v>
      </c>
      <c r="H1023" s="38">
        <v>0.5</v>
      </c>
      <c r="I1023" s="38">
        <v>5875</v>
      </c>
      <c r="J1023" s="38">
        <v>7086</v>
      </c>
      <c r="L1023" s="38">
        <v>3207</v>
      </c>
      <c r="M1023" s="38">
        <v>7.48</v>
      </c>
      <c r="N1023" s="38">
        <v>8.81</v>
      </c>
      <c r="O1023" s="38">
        <v>1.33</v>
      </c>
      <c r="Q1023" s="38">
        <v>0.436</v>
      </c>
      <c r="R1023" s="38">
        <v>1</v>
      </c>
      <c r="S1023" s="38">
        <v>0</v>
      </c>
      <c r="T1023" s="38">
        <v>0</v>
      </c>
      <c r="V1023" s="38">
        <v>0</v>
      </c>
      <c r="Y1023" s="38" t="s">
        <v>43</v>
      </c>
      <c r="Z1023" s="42">
        <v>0.93221064814814814</v>
      </c>
    </row>
    <row r="1024" spans="1:26">
      <c r="A1024" s="38">
        <v>19</v>
      </c>
      <c r="B1024" s="38">
        <v>9</v>
      </c>
      <c r="C1024" s="38" t="s">
        <v>552</v>
      </c>
      <c r="D1024" s="38" t="s">
        <v>25</v>
      </c>
      <c r="E1024" s="38" t="s">
        <v>36</v>
      </c>
      <c r="G1024" s="38">
        <v>0.5</v>
      </c>
      <c r="H1024" s="38">
        <v>0.5</v>
      </c>
      <c r="I1024" s="38">
        <v>5887</v>
      </c>
      <c r="J1024" s="38">
        <v>7116</v>
      </c>
      <c r="L1024" s="38">
        <v>3251</v>
      </c>
      <c r="M1024" s="38">
        <v>7.4950000000000001</v>
      </c>
      <c r="N1024" s="38">
        <v>8.8469999999999995</v>
      </c>
      <c r="O1024" s="38">
        <v>1.3520000000000001</v>
      </c>
      <c r="Q1024" s="38">
        <v>0.442</v>
      </c>
      <c r="R1024" s="38">
        <v>1</v>
      </c>
      <c r="S1024" s="38">
        <v>0</v>
      </c>
      <c r="T1024" s="38">
        <v>0</v>
      </c>
      <c r="V1024" s="38">
        <v>0</v>
      </c>
      <c r="Y1024" s="38" t="s">
        <v>43</v>
      </c>
      <c r="Z1024" s="42">
        <v>0.93844907407407396</v>
      </c>
    </row>
    <row r="1025" spans="1:26">
      <c r="A1025" s="38">
        <v>20</v>
      </c>
      <c r="B1025" s="38">
        <v>10</v>
      </c>
      <c r="C1025" s="38" t="s">
        <v>553</v>
      </c>
      <c r="D1025" s="38" t="s">
        <v>25</v>
      </c>
      <c r="E1025" s="38" t="s">
        <v>36</v>
      </c>
      <c r="G1025" s="38">
        <v>0.5</v>
      </c>
      <c r="H1025" s="38">
        <v>0.5</v>
      </c>
      <c r="I1025" s="38">
        <v>3367</v>
      </c>
      <c r="J1025" s="38">
        <v>6912</v>
      </c>
      <c r="L1025" s="38">
        <v>1652</v>
      </c>
      <c r="M1025" s="38">
        <v>4.21</v>
      </c>
      <c r="N1025" s="38">
        <v>8.593</v>
      </c>
      <c r="O1025" s="38">
        <v>4.3819999999999997</v>
      </c>
      <c r="Q1025" s="38">
        <v>0.23100000000000001</v>
      </c>
      <c r="R1025" s="38">
        <v>1</v>
      </c>
      <c r="S1025" s="38">
        <v>0</v>
      </c>
      <c r="T1025" s="38">
        <v>0</v>
      </c>
      <c r="V1025" s="38">
        <v>0</v>
      </c>
      <c r="Y1025" s="38" t="s">
        <v>43</v>
      </c>
      <c r="Z1025" s="42">
        <v>0.94945601851851846</v>
      </c>
    </row>
    <row r="1026" spans="1:26">
      <c r="A1026" s="38">
        <v>21</v>
      </c>
      <c r="B1026" s="38">
        <v>10</v>
      </c>
      <c r="C1026" s="38" t="s">
        <v>553</v>
      </c>
      <c r="D1026" s="38" t="s">
        <v>25</v>
      </c>
      <c r="E1026" s="38" t="s">
        <v>36</v>
      </c>
      <c r="G1026" s="38">
        <v>0.5</v>
      </c>
      <c r="H1026" s="38">
        <v>0.5</v>
      </c>
      <c r="I1026" s="38">
        <v>3459</v>
      </c>
      <c r="J1026" s="38">
        <v>7001</v>
      </c>
      <c r="L1026" s="38">
        <v>1697</v>
      </c>
      <c r="M1026" s="38">
        <v>4.3310000000000004</v>
      </c>
      <c r="N1026" s="38">
        <v>8.7040000000000006</v>
      </c>
      <c r="O1026" s="38">
        <v>4.3730000000000002</v>
      </c>
      <c r="Q1026" s="38">
        <v>0.23699999999999999</v>
      </c>
      <c r="R1026" s="38">
        <v>1</v>
      </c>
      <c r="S1026" s="38">
        <v>0</v>
      </c>
      <c r="T1026" s="38">
        <v>0</v>
      </c>
      <c r="V1026" s="38">
        <v>0</v>
      </c>
      <c r="Y1026" s="38" t="s">
        <v>43</v>
      </c>
      <c r="Z1026" s="42">
        <v>0.95571759259259259</v>
      </c>
    </row>
    <row r="1027" spans="1:26">
      <c r="A1027" s="38">
        <v>22</v>
      </c>
      <c r="B1027" s="38">
        <v>11</v>
      </c>
      <c r="C1027" s="38" t="s">
        <v>554</v>
      </c>
      <c r="D1027" s="38" t="s">
        <v>25</v>
      </c>
      <c r="E1027" s="38" t="s">
        <v>36</v>
      </c>
      <c r="G1027" s="38">
        <v>0.5</v>
      </c>
      <c r="H1027" s="38">
        <v>0.5</v>
      </c>
      <c r="I1027" s="38">
        <v>3412</v>
      </c>
      <c r="J1027" s="38">
        <v>6954</v>
      </c>
      <c r="L1027" s="38">
        <v>1611</v>
      </c>
      <c r="M1027" s="38">
        <v>4.2699999999999996</v>
      </c>
      <c r="N1027" s="38">
        <v>8.6460000000000008</v>
      </c>
      <c r="O1027" s="38">
        <v>4.3760000000000003</v>
      </c>
      <c r="Q1027" s="38">
        <v>0.22600000000000001</v>
      </c>
      <c r="R1027" s="38">
        <v>1</v>
      </c>
      <c r="S1027" s="38">
        <v>0</v>
      </c>
      <c r="T1027" s="38">
        <v>0</v>
      </c>
      <c r="V1027" s="38">
        <v>0</v>
      </c>
      <c r="Y1027" s="38" t="s">
        <v>43</v>
      </c>
      <c r="Z1027" s="42">
        <v>0.9666435185185186</v>
      </c>
    </row>
    <row r="1028" spans="1:26">
      <c r="A1028" s="38">
        <v>23</v>
      </c>
      <c r="B1028" s="38">
        <v>11</v>
      </c>
      <c r="C1028" s="38" t="s">
        <v>554</v>
      </c>
      <c r="D1028" s="38" t="s">
        <v>25</v>
      </c>
      <c r="E1028" s="38" t="s">
        <v>36</v>
      </c>
      <c r="G1028" s="38">
        <v>0.5</v>
      </c>
      <c r="H1028" s="38">
        <v>0.5</v>
      </c>
      <c r="I1028" s="38">
        <v>3483</v>
      </c>
      <c r="J1028" s="38">
        <v>6876</v>
      </c>
      <c r="L1028" s="38">
        <v>1635</v>
      </c>
      <c r="M1028" s="38">
        <v>4.3630000000000004</v>
      </c>
      <c r="N1028" s="38">
        <v>8.548</v>
      </c>
      <c r="O1028" s="38">
        <v>4.1859999999999999</v>
      </c>
      <c r="Q1028" s="38">
        <v>0.22900000000000001</v>
      </c>
      <c r="R1028" s="38">
        <v>1</v>
      </c>
      <c r="S1028" s="38">
        <v>0</v>
      </c>
      <c r="T1028" s="38">
        <v>0</v>
      </c>
      <c r="V1028" s="38">
        <v>0</v>
      </c>
      <c r="Y1028" s="38" t="s">
        <v>43</v>
      </c>
      <c r="Z1028" s="42">
        <v>0.97298611111111111</v>
      </c>
    </row>
    <row r="1029" spans="1:26">
      <c r="A1029" s="38">
        <v>24</v>
      </c>
      <c r="B1029" s="38">
        <v>12</v>
      </c>
      <c r="C1029" s="38" t="s">
        <v>555</v>
      </c>
      <c r="D1029" s="38" t="s">
        <v>25</v>
      </c>
      <c r="E1029" s="38" t="s">
        <v>36</v>
      </c>
      <c r="G1029" s="38">
        <v>0.5</v>
      </c>
      <c r="H1029" s="38">
        <v>0.5</v>
      </c>
      <c r="I1029" s="38">
        <v>3421</v>
      </c>
      <c r="J1029" s="38">
        <v>7432</v>
      </c>
      <c r="L1029" s="38">
        <v>1930</v>
      </c>
      <c r="M1029" s="38">
        <v>4.2809999999999997</v>
      </c>
      <c r="N1029" s="38">
        <v>9.2390000000000008</v>
      </c>
      <c r="O1029" s="38">
        <v>4.9580000000000002</v>
      </c>
      <c r="Q1029" s="38">
        <v>0.26800000000000002</v>
      </c>
      <c r="R1029" s="38">
        <v>1</v>
      </c>
      <c r="S1029" s="38">
        <v>0</v>
      </c>
      <c r="T1029" s="38">
        <v>0</v>
      </c>
      <c r="V1029" s="38">
        <v>0</v>
      </c>
      <c r="Y1029" s="38" t="s">
        <v>43</v>
      </c>
      <c r="Z1029" s="42">
        <v>0.98403935185185187</v>
      </c>
    </row>
    <row r="1030" spans="1:26">
      <c r="A1030" s="38">
        <v>25</v>
      </c>
      <c r="B1030" s="38">
        <v>12</v>
      </c>
      <c r="C1030" s="38" t="s">
        <v>555</v>
      </c>
      <c r="D1030" s="38" t="s">
        <v>25</v>
      </c>
      <c r="E1030" s="38" t="s">
        <v>36</v>
      </c>
      <c r="G1030" s="38">
        <v>0.5</v>
      </c>
      <c r="H1030" s="38">
        <v>0.5</v>
      </c>
      <c r="I1030" s="38">
        <v>3482</v>
      </c>
      <c r="J1030" s="38">
        <v>7448</v>
      </c>
      <c r="L1030" s="38">
        <v>1923</v>
      </c>
      <c r="M1030" s="38">
        <v>4.3600000000000003</v>
      </c>
      <c r="N1030" s="38">
        <v>9.2590000000000003</v>
      </c>
      <c r="O1030" s="38">
        <v>4.899</v>
      </c>
      <c r="Q1030" s="38">
        <v>0.26700000000000002</v>
      </c>
      <c r="R1030" s="38">
        <v>1</v>
      </c>
      <c r="S1030" s="38">
        <v>0</v>
      </c>
      <c r="T1030" s="38">
        <v>0</v>
      </c>
      <c r="V1030" s="38">
        <v>0</v>
      </c>
      <c r="Y1030" s="38" t="s">
        <v>43</v>
      </c>
      <c r="Z1030" s="42">
        <v>0.99034722222222227</v>
      </c>
    </row>
    <row r="1031" spans="1:26">
      <c r="A1031" s="38">
        <v>10</v>
      </c>
      <c r="B1031" s="38">
        <v>5</v>
      </c>
      <c r="C1031" s="38" t="s">
        <v>556</v>
      </c>
      <c r="D1031" s="38" t="s">
        <v>25</v>
      </c>
      <c r="E1031" s="38" t="s">
        <v>36</v>
      </c>
      <c r="G1031" s="38">
        <v>0.5</v>
      </c>
      <c r="H1031" s="38">
        <v>0.5</v>
      </c>
      <c r="I1031" s="38">
        <v>2750</v>
      </c>
      <c r="J1031" s="38">
        <v>4635</v>
      </c>
      <c r="L1031" s="38">
        <v>992</v>
      </c>
      <c r="M1031" s="38">
        <v>3.407</v>
      </c>
      <c r="N1031" s="38">
        <v>5.7309999999999999</v>
      </c>
      <c r="O1031" s="38">
        <v>2.3239999999999998</v>
      </c>
      <c r="Q1031" s="38">
        <v>0.14299999999999999</v>
      </c>
      <c r="R1031" s="38">
        <v>1</v>
      </c>
      <c r="S1031" s="38">
        <v>0</v>
      </c>
      <c r="T1031" s="38">
        <v>0</v>
      </c>
      <c r="V1031" s="38">
        <v>0</v>
      </c>
      <c r="Y1031" s="38" t="s">
        <v>44</v>
      </c>
      <c r="Z1031" s="42">
        <v>0.56435185185185188</v>
      </c>
    </row>
    <row r="1032" spans="1:26">
      <c r="A1032" s="38">
        <v>11</v>
      </c>
      <c r="B1032" s="38">
        <v>5</v>
      </c>
      <c r="C1032" s="38" t="s">
        <v>556</v>
      </c>
      <c r="D1032" s="38" t="s">
        <v>25</v>
      </c>
      <c r="E1032" s="38" t="s">
        <v>36</v>
      </c>
      <c r="G1032" s="38">
        <v>0.5</v>
      </c>
      <c r="H1032" s="38">
        <v>0.5</v>
      </c>
      <c r="I1032" s="38">
        <v>2735</v>
      </c>
      <c r="J1032" s="38">
        <v>4748</v>
      </c>
      <c r="L1032" s="38">
        <v>944</v>
      </c>
      <c r="M1032" s="38">
        <v>3.3879999999999999</v>
      </c>
      <c r="N1032" s="38">
        <v>5.8739999999999997</v>
      </c>
      <c r="O1032" s="38">
        <v>2.4860000000000002</v>
      </c>
      <c r="Q1032" s="38">
        <v>0.13700000000000001</v>
      </c>
      <c r="R1032" s="38">
        <v>1</v>
      </c>
      <c r="S1032" s="38">
        <v>0</v>
      </c>
      <c r="T1032" s="38">
        <v>0</v>
      </c>
      <c r="V1032" s="38">
        <v>0</v>
      </c>
      <c r="Y1032" s="38" t="s">
        <v>44</v>
      </c>
      <c r="Z1032" s="42">
        <v>0.57049768518518518</v>
      </c>
    </row>
    <row r="1033" spans="1:26">
      <c r="A1033" s="38">
        <v>12</v>
      </c>
      <c r="B1033" s="38">
        <v>6</v>
      </c>
      <c r="C1033" s="38" t="s">
        <v>557</v>
      </c>
      <c r="D1033" s="38" t="s">
        <v>25</v>
      </c>
      <c r="E1033" s="38" t="s">
        <v>36</v>
      </c>
      <c r="G1033" s="38">
        <v>0.5</v>
      </c>
      <c r="H1033" s="38">
        <v>0.5</v>
      </c>
      <c r="I1033" s="38">
        <v>2944</v>
      </c>
      <c r="J1033" s="38">
        <v>5132</v>
      </c>
      <c r="L1033" s="38">
        <v>1208</v>
      </c>
      <c r="M1033" s="38">
        <v>3.661</v>
      </c>
      <c r="N1033" s="38">
        <v>6.36</v>
      </c>
      <c r="O1033" s="38">
        <v>2.7</v>
      </c>
      <c r="Q1033" s="38">
        <v>0.17199999999999999</v>
      </c>
      <c r="R1033" s="38">
        <v>1</v>
      </c>
      <c r="S1033" s="38">
        <v>0</v>
      </c>
      <c r="T1033" s="38">
        <v>0</v>
      </c>
      <c r="V1033" s="38">
        <v>0</v>
      </c>
      <c r="Y1033" s="38" t="s">
        <v>44</v>
      </c>
      <c r="Z1033" s="42">
        <v>0.58137731481481481</v>
      </c>
    </row>
    <row r="1034" spans="1:26">
      <c r="A1034" s="38">
        <v>13</v>
      </c>
      <c r="B1034" s="38">
        <v>6</v>
      </c>
      <c r="C1034" s="38" t="s">
        <v>557</v>
      </c>
      <c r="D1034" s="38" t="s">
        <v>25</v>
      </c>
      <c r="E1034" s="38" t="s">
        <v>36</v>
      </c>
      <c r="G1034" s="38">
        <v>0.5</v>
      </c>
      <c r="H1034" s="38">
        <v>0.5</v>
      </c>
      <c r="I1034" s="38">
        <v>3015</v>
      </c>
      <c r="J1034" s="38">
        <v>5194</v>
      </c>
      <c r="L1034" s="38">
        <v>1287</v>
      </c>
      <c r="M1034" s="38">
        <v>3.7530000000000001</v>
      </c>
      <c r="N1034" s="38">
        <v>6.4379999999999997</v>
      </c>
      <c r="O1034" s="38">
        <v>2.6850000000000001</v>
      </c>
      <c r="Q1034" s="38">
        <v>0.183</v>
      </c>
      <c r="R1034" s="38">
        <v>1</v>
      </c>
      <c r="S1034" s="38">
        <v>0</v>
      </c>
      <c r="T1034" s="38">
        <v>0</v>
      </c>
      <c r="V1034" s="38">
        <v>0</v>
      </c>
      <c r="Y1034" s="38" t="s">
        <v>44</v>
      </c>
      <c r="Z1034" s="42">
        <v>0.58746527777777779</v>
      </c>
    </row>
    <row r="1035" spans="1:26">
      <c r="A1035" s="38">
        <v>14</v>
      </c>
      <c r="B1035" s="38">
        <v>7</v>
      </c>
      <c r="C1035" s="38" t="s">
        <v>558</v>
      </c>
      <c r="D1035" s="38" t="s">
        <v>25</v>
      </c>
      <c r="E1035" s="38" t="s">
        <v>36</v>
      </c>
      <c r="G1035" s="38">
        <v>0.5</v>
      </c>
      <c r="H1035" s="38">
        <v>0.5</v>
      </c>
      <c r="I1035" s="38">
        <v>4502</v>
      </c>
      <c r="J1035" s="38">
        <v>6318</v>
      </c>
      <c r="L1035" s="38">
        <v>1204</v>
      </c>
      <c r="M1035" s="38">
        <v>5.6890000000000001</v>
      </c>
      <c r="N1035" s="38">
        <v>7.8520000000000003</v>
      </c>
      <c r="O1035" s="38">
        <v>2.1619999999999999</v>
      </c>
      <c r="Q1035" s="38">
        <v>0.17199999999999999</v>
      </c>
      <c r="R1035" s="38">
        <v>1</v>
      </c>
      <c r="S1035" s="38">
        <v>0</v>
      </c>
      <c r="T1035" s="38">
        <v>0</v>
      </c>
      <c r="V1035" s="38">
        <v>0</v>
      </c>
      <c r="Y1035" s="38" t="s">
        <v>44</v>
      </c>
      <c r="Z1035" s="42">
        <v>0.59826388888888882</v>
      </c>
    </row>
    <row r="1036" spans="1:26">
      <c r="A1036" s="38">
        <v>15</v>
      </c>
      <c r="B1036" s="38">
        <v>7</v>
      </c>
      <c r="C1036" s="38" t="s">
        <v>558</v>
      </c>
      <c r="D1036" s="38" t="s">
        <v>25</v>
      </c>
      <c r="E1036" s="38" t="s">
        <v>36</v>
      </c>
      <c r="G1036" s="38">
        <v>0.5</v>
      </c>
      <c r="H1036" s="38">
        <v>0.5</v>
      </c>
      <c r="I1036" s="38">
        <v>4489</v>
      </c>
      <c r="J1036" s="38">
        <v>6315</v>
      </c>
      <c r="L1036" s="38">
        <v>1247</v>
      </c>
      <c r="M1036" s="38">
        <v>5.6719999999999997</v>
      </c>
      <c r="N1036" s="38">
        <v>7.8479999999999999</v>
      </c>
      <c r="O1036" s="38">
        <v>2.1760000000000002</v>
      </c>
      <c r="Q1036" s="38">
        <v>0.17699999999999999</v>
      </c>
      <c r="R1036" s="38">
        <v>1</v>
      </c>
      <c r="S1036" s="38">
        <v>0</v>
      </c>
      <c r="T1036" s="38">
        <v>0</v>
      </c>
      <c r="V1036" s="38">
        <v>0</v>
      </c>
      <c r="Y1036" s="38" t="s">
        <v>44</v>
      </c>
      <c r="Z1036" s="42">
        <v>0.60451388888888891</v>
      </c>
    </row>
    <row r="1037" spans="1:26">
      <c r="A1037" s="38">
        <v>16</v>
      </c>
      <c r="B1037" s="38">
        <v>8</v>
      </c>
      <c r="C1037" s="38" t="s">
        <v>559</v>
      </c>
      <c r="D1037" s="38" t="s">
        <v>25</v>
      </c>
      <c r="E1037" s="38" t="s">
        <v>36</v>
      </c>
      <c r="G1037" s="38">
        <v>0.5</v>
      </c>
      <c r="H1037" s="38">
        <v>0.5</v>
      </c>
      <c r="I1037" s="38">
        <v>5175</v>
      </c>
      <c r="J1037" s="38">
        <v>7763</v>
      </c>
      <c r="L1037" s="38">
        <v>13285</v>
      </c>
      <c r="M1037" s="38">
        <v>6.5670000000000002</v>
      </c>
      <c r="N1037" s="38">
        <v>9.6489999999999991</v>
      </c>
      <c r="O1037" s="38">
        <v>3.0830000000000002</v>
      </c>
      <c r="Q1037" s="38">
        <v>1.7310000000000001</v>
      </c>
      <c r="R1037" s="38">
        <v>1</v>
      </c>
      <c r="S1037" s="38">
        <v>0</v>
      </c>
      <c r="T1037" s="38">
        <v>0</v>
      </c>
      <c r="V1037" s="38">
        <v>0</v>
      </c>
      <c r="Y1037" s="38" t="s">
        <v>44</v>
      </c>
      <c r="Z1037" s="42">
        <v>0.61555555555555552</v>
      </c>
    </row>
    <row r="1038" spans="1:26">
      <c r="A1038" s="38">
        <v>17</v>
      </c>
      <c r="B1038" s="38">
        <v>8</v>
      </c>
      <c r="C1038" s="38" t="s">
        <v>559</v>
      </c>
      <c r="D1038" s="38" t="s">
        <v>25</v>
      </c>
      <c r="E1038" s="38" t="s">
        <v>36</v>
      </c>
      <c r="G1038" s="38">
        <v>0.5</v>
      </c>
      <c r="H1038" s="38">
        <v>0.5</v>
      </c>
      <c r="I1038" s="38">
        <v>5110</v>
      </c>
      <c r="J1038" s="38">
        <v>8664</v>
      </c>
      <c r="L1038" s="38">
        <v>15481</v>
      </c>
      <c r="M1038" s="38">
        <v>6.4820000000000002</v>
      </c>
      <c r="N1038" s="38">
        <v>10.757</v>
      </c>
      <c r="O1038" s="38">
        <v>4.2750000000000004</v>
      </c>
      <c r="Q1038" s="38">
        <v>2.0059999999999998</v>
      </c>
      <c r="R1038" s="38">
        <v>1</v>
      </c>
      <c r="S1038" s="38">
        <v>0</v>
      </c>
      <c r="T1038" s="38">
        <v>0</v>
      </c>
      <c r="V1038" s="38">
        <v>0</v>
      </c>
      <c r="Y1038" s="38" t="s">
        <v>44</v>
      </c>
      <c r="Z1038" s="42">
        <v>0.62197916666666664</v>
      </c>
    </row>
    <row r="1039" spans="1:26">
      <c r="A1039" s="38">
        <v>18</v>
      </c>
      <c r="B1039" s="38">
        <v>9</v>
      </c>
      <c r="C1039" s="38" t="s">
        <v>560</v>
      </c>
      <c r="D1039" s="38" t="s">
        <v>25</v>
      </c>
      <c r="E1039" s="38" t="s">
        <v>36</v>
      </c>
      <c r="G1039" s="38">
        <v>0.5</v>
      </c>
      <c r="H1039" s="38">
        <v>0.5</v>
      </c>
      <c r="I1039" s="38">
        <v>3434</v>
      </c>
      <c r="J1039" s="38">
        <v>6119</v>
      </c>
      <c r="L1039" s="38">
        <v>1782</v>
      </c>
      <c r="M1039" s="38">
        <v>4.298</v>
      </c>
      <c r="N1039" s="38">
        <v>7.6029999999999998</v>
      </c>
      <c r="O1039" s="38">
        <v>3.306</v>
      </c>
      <c r="Q1039" s="38">
        <v>0.248</v>
      </c>
      <c r="R1039" s="38">
        <v>1</v>
      </c>
      <c r="S1039" s="38">
        <v>0</v>
      </c>
      <c r="T1039" s="38">
        <v>0</v>
      </c>
      <c r="V1039" s="38">
        <v>0</v>
      </c>
      <c r="Y1039" s="38" t="s">
        <v>44</v>
      </c>
      <c r="Z1039" s="42">
        <v>0.63287037037037031</v>
      </c>
    </row>
    <row r="1040" spans="1:26">
      <c r="A1040" s="38">
        <v>19</v>
      </c>
      <c r="B1040" s="38">
        <v>9</v>
      </c>
      <c r="C1040" s="38" t="s">
        <v>560</v>
      </c>
      <c r="D1040" s="38" t="s">
        <v>25</v>
      </c>
      <c r="E1040" s="38" t="s">
        <v>36</v>
      </c>
      <c r="G1040" s="38">
        <v>0.5</v>
      </c>
      <c r="H1040" s="38">
        <v>0.5</v>
      </c>
      <c r="I1040" s="38">
        <v>3412</v>
      </c>
      <c r="J1040" s="38">
        <v>6113</v>
      </c>
      <c r="L1040" s="38">
        <v>1784</v>
      </c>
      <c r="M1040" s="38">
        <v>4.2699999999999996</v>
      </c>
      <c r="N1040" s="38">
        <v>7.5949999999999998</v>
      </c>
      <c r="O1040" s="38">
        <v>3.3260000000000001</v>
      </c>
      <c r="Q1040" s="38">
        <v>0.248</v>
      </c>
      <c r="R1040" s="38">
        <v>1</v>
      </c>
      <c r="S1040" s="38">
        <v>0</v>
      </c>
      <c r="T1040" s="38">
        <v>0</v>
      </c>
      <c r="V1040" s="38">
        <v>0</v>
      </c>
      <c r="Y1040" s="38" t="s">
        <v>44</v>
      </c>
      <c r="Z1040" s="42">
        <v>0.6390393518518519</v>
      </c>
    </row>
    <row r="1041" spans="1:26">
      <c r="A1041" s="38">
        <v>20</v>
      </c>
      <c r="B1041" s="38">
        <v>10</v>
      </c>
      <c r="C1041" s="38" t="s">
        <v>561</v>
      </c>
      <c r="D1041" s="38" t="s">
        <v>25</v>
      </c>
      <c r="E1041" s="38" t="s">
        <v>36</v>
      </c>
      <c r="G1041" s="38">
        <v>0.5</v>
      </c>
      <c r="H1041" s="38">
        <v>0.5</v>
      </c>
      <c r="I1041" s="38">
        <v>2785</v>
      </c>
      <c r="J1041" s="38">
        <v>5473</v>
      </c>
      <c r="L1041" s="38">
        <v>2388</v>
      </c>
      <c r="M1041" s="38">
        <v>3.4540000000000002</v>
      </c>
      <c r="N1041" s="38">
        <v>6.7910000000000004</v>
      </c>
      <c r="O1041" s="38">
        <v>3.3370000000000002</v>
      </c>
      <c r="Q1041" s="38">
        <v>0.32800000000000001</v>
      </c>
      <c r="R1041" s="38">
        <v>1</v>
      </c>
      <c r="S1041" s="38">
        <v>0</v>
      </c>
      <c r="T1041" s="38">
        <v>0</v>
      </c>
      <c r="V1041" s="38">
        <v>0</v>
      </c>
      <c r="Y1041" s="38" t="s">
        <v>44</v>
      </c>
      <c r="Z1041" s="42">
        <v>0.64976851851851858</v>
      </c>
    </row>
    <row r="1042" spans="1:26">
      <c r="A1042" s="38">
        <v>21</v>
      </c>
      <c r="B1042" s="38">
        <v>10</v>
      </c>
      <c r="C1042" s="38" t="s">
        <v>561</v>
      </c>
      <c r="D1042" s="38" t="s">
        <v>25</v>
      </c>
      <c r="E1042" s="38" t="s">
        <v>36</v>
      </c>
      <c r="G1042" s="38">
        <v>0.5</v>
      </c>
      <c r="H1042" s="38">
        <v>0.5</v>
      </c>
      <c r="I1042" s="38">
        <v>2805</v>
      </c>
      <c r="J1042" s="38">
        <v>5460</v>
      </c>
      <c r="L1042" s="38">
        <v>2311</v>
      </c>
      <c r="M1042" s="38">
        <v>3.48</v>
      </c>
      <c r="N1042" s="38">
        <v>6.7750000000000004</v>
      </c>
      <c r="O1042" s="38">
        <v>3.2949999999999999</v>
      </c>
      <c r="Q1042" s="38">
        <v>0.318</v>
      </c>
      <c r="R1042" s="38">
        <v>1</v>
      </c>
      <c r="S1042" s="38">
        <v>0</v>
      </c>
      <c r="T1042" s="38">
        <v>0</v>
      </c>
      <c r="V1042" s="38">
        <v>0</v>
      </c>
      <c r="Y1042" s="38" t="s">
        <v>44</v>
      </c>
      <c r="Z1042" s="42">
        <v>0.65585648148148146</v>
      </c>
    </row>
    <row r="1043" spans="1:26">
      <c r="A1043" s="38">
        <v>22</v>
      </c>
      <c r="B1043" s="38">
        <v>11</v>
      </c>
      <c r="C1043" s="38" t="s">
        <v>562</v>
      </c>
      <c r="D1043" s="38" t="s">
        <v>25</v>
      </c>
      <c r="E1043" s="38" t="s">
        <v>36</v>
      </c>
      <c r="G1043" s="38">
        <v>0.5</v>
      </c>
      <c r="H1043" s="38">
        <v>0.5</v>
      </c>
      <c r="I1043" s="38">
        <v>3424</v>
      </c>
      <c r="J1043" s="38">
        <v>6085</v>
      </c>
      <c r="L1043" s="38">
        <v>1518</v>
      </c>
      <c r="M1043" s="38">
        <v>4.2850000000000001</v>
      </c>
      <c r="N1043" s="38">
        <v>7.56</v>
      </c>
      <c r="O1043" s="38">
        <v>3.2749999999999999</v>
      </c>
      <c r="Q1043" s="38">
        <v>0.21299999999999999</v>
      </c>
      <c r="R1043" s="38">
        <v>1</v>
      </c>
      <c r="S1043" s="38">
        <v>0</v>
      </c>
      <c r="T1043" s="38">
        <v>0</v>
      </c>
      <c r="V1043" s="38">
        <v>0</v>
      </c>
      <c r="Y1043" s="38" t="s">
        <v>44</v>
      </c>
      <c r="Z1043" s="42">
        <v>0.66673611111111108</v>
      </c>
    </row>
    <row r="1044" spans="1:26">
      <c r="A1044" s="38">
        <v>23</v>
      </c>
      <c r="B1044" s="38">
        <v>11</v>
      </c>
      <c r="C1044" s="38" t="s">
        <v>562</v>
      </c>
      <c r="D1044" s="38" t="s">
        <v>25</v>
      </c>
      <c r="E1044" s="38" t="s">
        <v>36</v>
      </c>
      <c r="G1044" s="38">
        <v>0.5</v>
      </c>
      <c r="H1044" s="38">
        <v>0.5</v>
      </c>
      <c r="I1044" s="38">
        <v>3503</v>
      </c>
      <c r="J1044" s="38">
        <v>6130</v>
      </c>
      <c r="L1044" s="38">
        <v>1500</v>
      </c>
      <c r="M1044" s="38">
        <v>4.3879999999999999</v>
      </c>
      <c r="N1044" s="38">
        <v>7.6159999999999997</v>
      </c>
      <c r="O1044" s="38">
        <v>3.2290000000000001</v>
      </c>
      <c r="Q1044" s="38">
        <v>0.21099999999999999</v>
      </c>
      <c r="R1044" s="38">
        <v>1</v>
      </c>
      <c r="S1044" s="38">
        <v>0</v>
      </c>
      <c r="T1044" s="38">
        <v>0</v>
      </c>
      <c r="V1044" s="38">
        <v>0</v>
      </c>
      <c r="Y1044" s="38" t="s">
        <v>44</v>
      </c>
      <c r="Z1044" s="42">
        <v>0.67292824074074076</v>
      </c>
    </row>
    <row r="1045" spans="1:26">
      <c r="A1045" s="38">
        <v>24</v>
      </c>
      <c r="B1045" s="38">
        <v>12</v>
      </c>
      <c r="C1045" s="38" t="s">
        <v>563</v>
      </c>
      <c r="D1045" s="38" t="s">
        <v>25</v>
      </c>
      <c r="E1045" s="38" t="s">
        <v>36</v>
      </c>
      <c r="G1045" s="38">
        <v>0.5</v>
      </c>
      <c r="H1045" s="38">
        <v>0.5</v>
      </c>
      <c r="I1045" s="38">
        <v>2501</v>
      </c>
      <c r="J1045" s="38">
        <v>6757</v>
      </c>
      <c r="L1045" s="38">
        <v>2426</v>
      </c>
      <c r="M1045" s="38">
        <v>3.0830000000000002</v>
      </c>
      <c r="N1045" s="38">
        <v>8.4</v>
      </c>
      <c r="O1045" s="38">
        <v>5.3170000000000002</v>
      </c>
      <c r="Q1045" s="38">
        <v>0.33300000000000002</v>
      </c>
      <c r="R1045" s="38">
        <v>1</v>
      </c>
      <c r="S1045" s="38">
        <v>0</v>
      </c>
      <c r="T1045" s="38">
        <v>0</v>
      </c>
      <c r="V1045" s="38">
        <v>0</v>
      </c>
      <c r="Y1045" s="38" t="s">
        <v>44</v>
      </c>
      <c r="Z1045" s="42">
        <v>0.68383101851851846</v>
      </c>
    </row>
    <row r="1046" spans="1:26">
      <c r="A1046" s="38">
        <v>25</v>
      </c>
      <c r="B1046" s="38">
        <v>12</v>
      </c>
      <c r="C1046" s="38" t="s">
        <v>563</v>
      </c>
      <c r="D1046" s="38" t="s">
        <v>25</v>
      </c>
      <c r="E1046" s="38" t="s">
        <v>36</v>
      </c>
      <c r="G1046" s="38">
        <v>0.5</v>
      </c>
      <c r="H1046" s="38">
        <v>0.5</v>
      </c>
      <c r="I1046" s="38">
        <v>2563</v>
      </c>
      <c r="J1046" s="38">
        <v>6887</v>
      </c>
      <c r="L1046" s="38">
        <v>2437</v>
      </c>
      <c r="M1046" s="38">
        <v>3.1640000000000001</v>
      </c>
      <c r="N1046" s="38">
        <v>8.5619999999999994</v>
      </c>
      <c r="O1046" s="38">
        <v>5.3970000000000002</v>
      </c>
      <c r="Q1046" s="38">
        <v>0.33500000000000002</v>
      </c>
      <c r="R1046" s="38">
        <v>1</v>
      </c>
      <c r="S1046" s="38">
        <v>0</v>
      </c>
      <c r="T1046" s="38">
        <v>0</v>
      </c>
      <c r="V1046" s="38">
        <v>0</v>
      </c>
      <c r="Y1046" s="38" t="s">
        <v>44</v>
      </c>
      <c r="Z1046" s="42">
        <v>0.69005787037037036</v>
      </c>
    </row>
    <row r="1047" spans="1:26">
      <c r="A1047" s="38">
        <v>26</v>
      </c>
      <c r="B1047" s="38">
        <v>13</v>
      </c>
      <c r="C1047" s="38" t="s">
        <v>564</v>
      </c>
      <c r="D1047" s="38" t="s">
        <v>25</v>
      </c>
      <c r="E1047" s="38" t="s">
        <v>36</v>
      </c>
      <c r="G1047" s="38">
        <v>0.5</v>
      </c>
      <c r="H1047" s="38">
        <v>0.5</v>
      </c>
      <c r="I1047" s="38">
        <v>2824</v>
      </c>
      <c r="J1047" s="38">
        <v>5029</v>
      </c>
      <c r="L1047" s="38">
        <v>1200</v>
      </c>
      <c r="M1047" s="38">
        <v>3.504</v>
      </c>
      <c r="N1047" s="38">
        <v>6.23</v>
      </c>
      <c r="O1047" s="38">
        <v>2.726</v>
      </c>
      <c r="Q1047" s="38">
        <v>0.17100000000000001</v>
      </c>
      <c r="R1047" s="38">
        <v>1</v>
      </c>
      <c r="S1047" s="38">
        <v>0</v>
      </c>
      <c r="T1047" s="38">
        <v>0</v>
      </c>
      <c r="V1047" s="38">
        <v>0</v>
      </c>
      <c r="Y1047" s="38" t="s">
        <v>44</v>
      </c>
      <c r="Z1047" s="42">
        <v>0.70083333333333331</v>
      </c>
    </row>
    <row r="1048" spans="1:26">
      <c r="A1048" s="38">
        <v>26</v>
      </c>
      <c r="B1048" s="38">
        <v>13</v>
      </c>
      <c r="C1048" s="38" t="s">
        <v>565</v>
      </c>
      <c r="D1048" s="38" t="s">
        <v>25</v>
      </c>
      <c r="E1048" s="38" t="s">
        <v>36</v>
      </c>
      <c r="G1048" s="38">
        <v>0.5</v>
      </c>
      <c r="H1048" s="38">
        <v>0.5</v>
      </c>
      <c r="I1048" s="38">
        <v>3365</v>
      </c>
      <c r="J1048" s="38">
        <v>6767</v>
      </c>
      <c r="L1048" s="38">
        <v>1724</v>
      </c>
      <c r="M1048" s="38">
        <v>4.2080000000000002</v>
      </c>
      <c r="N1048" s="38">
        <v>8.4120000000000008</v>
      </c>
      <c r="O1048" s="38">
        <v>4.2039999999999997</v>
      </c>
      <c r="Q1048" s="38">
        <v>0.24</v>
      </c>
      <c r="R1048" s="38">
        <v>1</v>
      </c>
      <c r="S1048" s="38">
        <v>0</v>
      </c>
      <c r="T1048" s="38">
        <v>0</v>
      </c>
      <c r="V1048" s="38">
        <v>0</v>
      </c>
      <c r="Y1048" s="38" t="s">
        <v>44</v>
      </c>
      <c r="Z1048" s="42">
        <v>1.2847222222222223E-3</v>
      </c>
    </row>
    <row r="1049" spans="1:26">
      <c r="A1049" s="38">
        <v>27</v>
      </c>
      <c r="B1049" s="38">
        <v>13</v>
      </c>
      <c r="C1049" s="38" t="s">
        <v>564</v>
      </c>
      <c r="D1049" s="38" t="s">
        <v>25</v>
      </c>
      <c r="E1049" s="38" t="s">
        <v>36</v>
      </c>
      <c r="G1049" s="38">
        <v>0.5</v>
      </c>
      <c r="H1049" s="38">
        <v>0.5</v>
      </c>
      <c r="I1049" s="38">
        <v>2874</v>
      </c>
      <c r="J1049" s="38">
        <v>5080</v>
      </c>
      <c r="L1049" s="38">
        <v>1178</v>
      </c>
      <c r="M1049" s="38">
        <v>3.569</v>
      </c>
      <c r="N1049" s="38">
        <v>6.2939999999999996</v>
      </c>
      <c r="O1049" s="38">
        <v>2.7250000000000001</v>
      </c>
      <c r="Q1049" s="38">
        <v>0.16800000000000001</v>
      </c>
      <c r="R1049" s="38">
        <v>1</v>
      </c>
      <c r="S1049" s="38">
        <v>0</v>
      </c>
      <c r="T1049" s="38">
        <v>0</v>
      </c>
      <c r="V1049" s="38">
        <v>0</v>
      </c>
      <c r="Y1049" s="38" t="s">
        <v>44</v>
      </c>
      <c r="Z1049" s="42">
        <v>0.70694444444444438</v>
      </c>
    </row>
    <row r="1050" spans="1:26">
      <c r="A1050" s="38">
        <v>27</v>
      </c>
      <c r="B1050" s="38">
        <v>13</v>
      </c>
      <c r="C1050" s="38" t="s">
        <v>565</v>
      </c>
      <c r="D1050" s="38" t="s">
        <v>25</v>
      </c>
      <c r="E1050" s="38" t="s">
        <v>36</v>
      </c>
      <c r="G1050" s="38">
        <v>0.5</v>
      </c>
      <c r="H1050" s="38">
        <v>0.5</v>
      </c>
      <c r="I1050" s="38">
        <v>3428</v>
      </c>
      <c r="J1050" s="38">
        <v>6816</v>
      </c>
      <c r="L1050" s="38">
        <v>1758</v>
      </c>
      <c r="M1050" s="38">
        <v>4.29</v>
      </c>
      <c r="N1050" s="38">
        <v>8.4740000000000002</v>
      </c>
      <c r="O1050" s="38">
        <v>4.1840000000000002</v>
      </c>
      <c r="Q1050" s="38">
        <v>0.245</v>
      </c>
      <c r="R1050" s="38">
        <v>1</v>
      </c>
      <c r="S1050" s="38">
        <v>0</v>
      </c>
      <c r="T1050" s="38">
        <v>0</v>
      </c>
      <c r="V1050" s="38">
        <v>0</v>
      </c>
      <c r="Y1050" s="38" t="s">
        <v>44</v>
      </c>
      <c r="Z1050" s="42">
        <v>7.6041666666666662E-3</v>
      </c>
    </row>
    <row r="1051" spans="1:26">
      <c r="A1051" s="38">
        <v>28</v>
      </c>
      <c r="B1051" s="38">
        <v>14</v>
      </c>
      <c r="C1051" s="38" t="s">
        <v>566</v>
      </c>
      <c r="D1051" s="38" t="s">
        <v>25</v>
      </c>
      <c r="E1051" s="38" t="s">
        <v>36</v>
      </c>
      <c r="G1051" s="38">
        <v>0.5</v>
      </c>
      <c r="H1051" s="38">
        <v>0.5</v>
      </c>
      <c r="I1051" s="38">
        <v>2641</v>
      </c>
      <c r="J1051" s="38">
        <v>5206</v>
      </c>
      <c r="L1051" s="38">
        <v>2149</v>
      </c>
      <c r="M1051" s="38">
        <v>3.266</v>
      </c>
      <c r="N1051" s="38">
        <v>6.4530000000000003</v>
      </c>
      <c r="O1051" s="38">
        <v>3.1880000000000002</v>
      </c>
      <c r="Q1051" s="38">
        <v>0.29699999999999999</v>
      </c>
      <c r="R1051" s="38">
        <v>1</v>
      </c>
      <c r="S1051" s="38">
        <v>0</v>
      </c>
      <c r="T1051" s="38">
        <v>0</v>
      </c>
      <c r="V1051" s="38">
        <v>0</v>
      </c>
      <c r="Y1051" s="38" t="s">
        <v>44</v>
      </c>
      <c r="Z1051" s="42">
        <v>0.71753472222222225</v>
      </c>
    </row>
    <row r="1052" spans="1:26">
      <c r="A1052" s="38">
        <v>28</v>
      </c>
      <c r="B1052" s="38">
        <v>14</v>
      </c>
      <c r="C1052" s="38" t="s">
        <v>567</v>
      </c>
      <c r="D1052" s="38" t="s">
        <v>25</v>
      </c>
      <c r="E1052" s="38" t="s">
        <v>36</v>
      </c>
      <c r="G1052" s="38">
        <v>0.5</v>
      </c>
      <c r="H1052" s="38">
        <v>0.5</v>
      </c>
      <c r="I1052" s="38">
        <v>3345</v>
      </c>
      <c r="J1052" s="38">
        <v>5897</v>
      </c>
      <c r="L1052" s="38">
        <v>1519</v>
      </c>
      <c r="M1052" s="38">
        <v>4.1820000000000004</v>
      </c>
      <c r="N1052" s="38">
        <v>7.3239999999999998</v>
      </c>
      <c r="O1052" s="38">
        <v>3.1419999999999999</v>
      </c>
      <c r="Q1052" s="38">
        <v>0.21299999999999999</v>
      </c>
      <c r="R1052" s="38">
        <v>1</v>
      </c>
      <c r="S1052" s="38">
        <v>0</v>
      </c>
      <c r="T1052" s="38">
        <v>0</v>
      </c>
      <c r="V1052" s="38">
        <v>0</v>
      </c>
      <c r="Y1052" s="38" t="s">
        <v>44</v>
      </c>
      <c r="Z1052" s="42">
        <v>1.8472222222222223E-2</v>
      </c>
    </row>
    <row r="1053" spans="1:26">
      <c r="A1053" s="38">
        <v>29</v>
      </c>
      <c r="B1053" s="38">
        <v>14</v>
      </c>
      <c r="C1053" s="38" t="s">
        <v>566</v>
      </c>
      <c r="D1053" s="38" t="s">
        <v>25</v>
      </c>
      <c r="E1053" s="38" t="s">
        <v>36</v>
      </c>
      <c r="G1053" s="38">
        <v>0.5</v>
      </c>
      <c r="H1053" s="38">
        <v>0.5</v>
      </c>
      <c r="I1053" s="38">
        <v>2713</v>
      </c>
      <c r="J1053" s="38">
        <v>5306</v>
      </c>
      <c r="L1053" s="38">
        <v>2196</v>
      </c>
      <c r="M1053" s="38">
        <v>3.359</v>
      </c>
      <c r="N1053" s="38">
        <v>6.58</v>
      </c>
      <c r="O1053" s="38">
        <v>3.22</v>
      </c>
      <c r="Q1053" s="38">
        <v>0.30299999999999999</v>
      </c>
      <c r="R1053" s="38">
        <v>1</v>
      </c>
      <c r="S1053" s="38">
        <v>0</v>
      </c>
      <c r="T1053" s="38">
        <v>0</v>
      </c>
      <c r="V1053" s="38">
        <v>0</v>
      </c>
      <c r="Y1053" s="38" t="s">
        <v>44</v>
      </c>
      <c r="Z1053" s="42">
        <v>0.72363425925925917</v>
      </c>
    </row>
    <row r="1054" spans="1:26">
      <c r="A1054" s="38">
        <v>29</v>
      </c>
      <c r="B1054" s="38">
        <v>14</v>
      </c>
      <c r="C1054" s="38" t="s">
        <v>567</v>
      </c>
      <c r="D1054" s="38" t="s">
        <v>25</v>
      </c>
      <c r="E1054" s="38" t="s">
        <v>36</v>
      </c>
      <c r="G1054" s="38">
        <v>0.5</v>
      </c>
      <c r="H1054" s="38">
        <v>0.5</v>
      </c>
      <c r="I1054" s="38">
        <v>3475</v>
      </c>
      <c r="J1054" s="38">
        <v>6011</v>
      </c>
      <c r="L1054" s="38">
        <v>1509</v>
      </c>
      <c r="M1054" s="38">
        <v>4.351</v>
      </c>
      <c r="N1054" s="38">
        <v>7.4669999999999996</v>
      </c>
      <c r="O1054" s="38">
        <v>3.1160000000000001</v>
      </c>
      <c r="Q1054" s="38">
        <v>0.21199999999999999</v>
      </c>
      <c r="R1054" s="38">
        <v>1</v>
      </c>
      <c r="S1054" s="38">
        <v>0</v>
      </c>
      <c r="T1054" s="38">
        <v>0</v>
      </c>
      <c r="V1054" s="38">
        <v>0</v>
      </c>
      <c r="Y1054" s="38" t="s">
        <v>44</v>
      </c>
      <c r="Z1054" s="42">
        <v>2.4722222222222225E-2</v>
      </c>
    </row>
    <row r="1055" spans="1:26">
      <c r="A1055" s="38">
        <v>30</v>
      </c>
      <c r="B1055" s="38">
        <v>15</v>
      </c>
      <c r="C1055" s="38" t="s">
        <v>568</v>
      </c>
      <c r="D1055" s="38" t="s">
        <v>25</v>
      </c>
      <c r="E1055" s="38" t="s">
        <v>36</v>
      </c>
      <c r="G1055" s="38">
        <v>0.5</v>
      </c>
      <c r="H1055" s="38">
        <v>0.5</v>
      </c>
      <c r="I1055" s="38">
        <v>2744</v>
      </c>
      <c r="J1055" s="38">
        <v>5449</v>
      </c>
      <c r="L1055" s="38">
        <v>2422</v>
      </c>
      <c r="M1055" s="38">
        <v>3.4</v>
      </c>
      <c r="N1055" s="38">
        <v>6.7610000000000001</v>
      </c>
      <c r="O1055" s="38">
        <v>3.3610000000000002</v>
      </c>
      <c r="Q1055" s="38">
        <v>0.33300000000000002</v>
      </c>
      <c r="R1055" s="38">
        <v>1</v>
      </c>
      <c r="S1055" s="38">
        <v>0</v>
      </c>
      <c r="T1055" s="38">
        <v>0</v>
      </c>
      <c r="V1055" s="38">
        <v>0</v>
      </c>
      <c r="Y1055" s="38" t="s">
        <v>44</v>
      </c>
      <c r="Z1055" s="42">
        <v>3.5578703703703703E-2</v>
      </c>
    </row>
    <row r="1056" spans="1:26">
      <c r="A1056" s="38">
        <v>30</v>
      </c>
      <c r="B1056" s="38">
        <v>15</v>
      </c>
      <c r="C1056" s="38" t="s">
        <v>569</v>
      </c>
      <c r="D1056" s="38" t="s">
        <v>25</v>
      </c>
      <c r="E1056" s="38" t="s">
        <v>36</v>
      </c>
      <c r="G1056" s="38">
        <v>0.5</v>
      </c>
      <c r="H1056" s="38">
        <v>0.5</v>
      </c>
      <c r="I1056" s="38">
        <v>2926</v>
      </c>
      <c r="J1056" s="38">
        <v>4843</v>
      </c>
      <c r="L1056" s="38">
        <v>1088</v>
      </c>
      <c r="M1056" s="38">
        <v>3.637</v>
      </c>
      <c r="N1056" s="38">
        <v>5.9950000000000001</v>
      </c>
      <c r="O1056" s="38">
        <v>2.3580000000000001</v>
      </c>
      <c r="Q1056" s="38">
        <v>0.156</v>
      </c>
      <c r="R1056" s="38">
        <v>1</v>
      </c>
      <c r="S1056" s="38">
        <v>0</v>
      </c>
      <c r="T1056" s="38">
        <v>0</v>
      </c>
      <c r="V1056" s="38">
        <v>0</v>
      </c>
      <c r="Y1056" s="38" t="s">
        <v>44</v>
      </c>
      <c r="Z1056" s="42">
        <v>0.73436342592592585</v>
      </c>
    </row>
    <row r="1057" spans="1:26">
      <c r="A1057" s="38">
        <v>31</v>
      </c>
      <c r="B1057" s="38">
        <v>15</v>
      </c>
      <c r="C1057" s="38" t="s">
        <v>568</v>
      </c>
      <c r="D1057" s="38" t="s">
        <v>25</v>
      </c>
      <c r="E1057" s="38" t="s">
        <v>36</v>
      </c>
      <c r="G1057" s="38">
        <v>0.5</v>
      </c>
      <c r="H1057" s="38">
        <v>0.5</v>
      </c>
      <c r="I1057" s="38">
        <v>2796</v>
      </c>
      <c r="J1057" s="38">
        <v>5524</v>
      </c>
      <c r="L1057" s="38">
        <v>2459</v>
      </c>
      <c r="M1057" s="38">
        <v>3.468</v>
      </c>
      <c r="N1057" s="38">
        <v>6.8540000000000001</v>
      </c>
      <c r="O1057" s="38">
        <v>3.387</v>
      </c>
      <c r="Q1057" s="38">
        <v>0.33800000000000002</v>
      </c>
      <c r="R1057" s="38">
        <v>1</v>
      </c>
      <c r="S1057" s="38">
        <v>0</v>
      </c>
      <c r="T1057" s="38">
        <v>0</v>
      </c>
      <c r="V1057" s="38">
        <v>0</v>
      </c>
      <c r="Y1057" s="38" t="s">
        <v>44</v>
      </c>
      <c r="Z1057" s="42">
        <v>4.1724537037037039E-2</v>
      </c>
    </row>
    <row r="1058" spans="1:26">
      <c r="A1058" s="38">
        <v>31</v>
      </c>
      <c r="B1058" s="38">
        <v>15</v>
      </c>
      <c r="C1058" s="38" t="s">
        <v>569</v>
      </c>
      <c r="D1058" s="38" t="s">
        <v>25</v>
      </c>
      <c r="E1058" s="38" t="s">
        <v>36</v>
      </c>
      <c r="G1058" s="38">
        <v>0.5</v>
      </c>
      <c r="H1058" s="38">
        <v>0.5</v>
      </c>
      <c r="I1058" s="38">
        <v>2985</v>
      </c>
      <c r="J1058" s="38">
        <v>4878</v>
      </c>
      <c r="L1058" s="38">
        <v>1145</v>
      </c>
      <c r="M1058" s="38">
        <v>3.714</v>
      </c>
      <c r="N1058" s="38">
        <v>6.0389999999999997</v>
      </c>
      <c r="O1058" s="38">
        <v>2.3260000000000001</v>
      </c>
      <c r="Q1058" s="38">
        <v>0.16400000000000001</v>
      </c>
      <c r="R1058" s="38">
        <v>1</v>
      </c>
      <c r="S1058" s="38">
        <v>0</v>
      </c>
      <c r="T1058" s="38">
        <v>0</v>
      </c>
      <c r="V1058" s="38">
        <v>0</v>
      </c>
      <c r="Y1058" s="38" t="s">
        <v>44</v>
      </c>
      <c r="Z1058" s="42">
        <v>0.74045138888888884</v>
      </c>
    </row>
    <row r="1059" spans="1:26">
      <c r="A1059" s="38">
        <v>32</v>
      </c>
      <c r="B1059" s="38">
        <v>16</v>
      </c>
      <c r="C1059" s="38" t="s">
        <v>570</v>
      </c>
      <c r="D1059" s="38" t="s">
        <v>25</v>
      </c>
      <c r="E1059" s="38" t="s">
        <v>36</v>
      </c>
      <c r="G1059" s="38">
        <v>0.5</v>
      </c>
      <c r="H1059" s="38">
        <v>0.5</v>
      </c>
      <c r="I1059" s="38">
        <v>2544</v>
      </c>
      <c r="J1059" s="38">
        <v>7039</v>
      </c>
      <c r="L1059" s="38">
        <v>2491</v>
      </c>
      <c r="M1059" s="38">
        <v>3.1389999999999998</v>
      </c>
      <c r="N1059" s="38">
        <v>8.7509999999999994</v>
      </c>
      <c r="O1059" s="38">
        <v>5.6120000000000001</v>
      </c>
      <c r="Q1059" s="38">
        <v>0.34200000000000003</v>
      </c>
      <c r="R1059" s="38">
        <v>1</v>
      </c>
      <c r="S1059" s="38">
        <v>0</v>
      </c>
      <c r="T1059" s="38">
        <v>0</v>
      </c>
      <c r="V1059" s="38">
        <v>0</v>
      </c>
      <c r="Y1059" s="38" t="s">
        <v>44</v>
      </c>
      <c r="Z1059" s="42">
        <v>5.2708333333333336E-2</v>
      </c>
    </row>
    <row r="1060" spans="1:26">
      <c r="A1060" s="38">
        <v>32</v>
      </c>
      <c r="B1060" s="38">
        <v>16</v>
      </c>
      <c r="C1060" s="38" t="s">
        <v>571</v>
      </c>
      <c r="D1060" s="38" t="s">
        <v>25</v>
      </c>
      <c r="E1060" s="38" t="s">
        <v>36</v>
      </c>
      <c r="G1060" s="38">
        <v>0.5</v>
      </c>
      <c r="H1060" s="38">
        <v>0.5</v>
      </c>
      <c r="I1060" s="38">
        <v>3177</v>
      </c>
      <c r="J1060" s="38">
        <v>5493</v>
      </c>
      <c r="L1060" s="38">
        <v>1817</v>
      </c>
      <c r="M1060" s="38">
        <v>3.9630000000000001</v>
      </c>
      <c r="N1060" s="38">
        <v>6.8159999999999998</v>
      </c>
      <c r="O1060" s="38">
        <v>2.8519999999999999</v>
      </c>
      <c r="Q1060" s="38">
        <v>0.253</v>
      </c>
      <c r="R1060" s="38">
        <v>1</v>
      </c>
      <c r="S1060" s="38">
        <v>0</v>
      </c>
      <c r="T1060" s="38">
        <v>0</v>
      </c>
      <c r="V1060" s="38">
        <v>0</v>
      </c>
      <c r="Y1060" s="38" t="s">
        <v>44</v>
      </c>
      <c r="Z1060" s="42">
        <v>0.75125000000000008</v>
      </c>
    </row>
    <row r="1061" spans="1:26">
      <c r="A1061" s="38">
        <v>33</v>
      </c>
      <c r="B1061" s="38">
        <v>16</v>
      </c>
      <c r="C1061" s="38" t="s">
        <v>570</v>
      </c>
      <c r="D1061" s="38" t="s">
        <v>25</v>
      </c>
      <c r="E1061" s="38" t="s">
        <v>36</v>
      </c>
      <c r="G1061" s="38">
        <v>0.5</v>
      </c>
      <c r="H1061" s="38">
        <v>0.5</v>
      </c>
      <c r="I1061" s="38">
        <v>2559</v>
      </c>
      <c r="J1061" s="38">
        <v>7022</v>
      </c>
      <c r="L1061" s="38">
        <v>2495</v>
      </c>
      <c r="M1061" s="38">
        <v>3.16</v>
      </c>
      <c r="N1061" s="38">
        <v>8.7309999999999999</v>
      </c>
      <c r="O1061" s="38">
        <v>5.5709999999999997</v>
      </c>
      <c r="Q1061" s="38">
        <v>0.34200000000000003</v>
      </c>
      <c r="R1061" s="38">
        <v>1</v>
      </c>
      <c r="S1061" s="38">
        <v>0</v>
      </c>
      <c r="T1061" s="38">
        <v>0</v>
      </c>
      <c r="V1061" s="38">
        <v>0</v>
      </c>
      <c r="Y1061" s="38" t="s">
        <v>44</v>
      </c>
      <c r="Z1061" s="42">
        <v>5.8935185185185181E-2</v>
      </c>
    </row>
    <row r="1062" spans="1:26">
      <c r="A1062" s="38">
        <v>33</v>
      </c>
      <c r="B1062" s="38">
        <v>16</v>
      </c>
      <c r="C1062" s="38" t="s">
        <v>571</v>
      </c>
      <c r="D1062" s="38" t="s">
        <v>25</v>
      </c>
      <c r="E1062" s="38" t="s">
        <v>36</v>
      </c>
      <c r="G1062" s="38">
        <v>0.5</v>
      </c>
      <c r="H1062" s="38">
        <v>0.5</v>
      </c>
      <c r="I1062" s="38">
        <v>3210</v>
      </c>
      <c r="J1062" s="38">
        <v>5612</v>
      </c>
      <c r="L1062" s="38">
        <v>1375</v>
      </c>
      <c r="M1062" s="38">
        <v>4.0060000000000002</v>
      </c>
      <c r="N1062" s="38">
        <v>6.9660000000000002</v>
      </c>
      <c r="O1062" s="38">
        <v>2.9590000000000001</v>
      </c>
      <c r="Q1062" s="38">
        <v>0.19400000000000001</v>
      </c>
      <c r="R1062" s="38">
        <v>1</v>
      </c>
      <c r="S1062" s="38">
        <v>0</v>
      </c>
      <c r="T1062" s="38">
        <v>0</v>
      </c>
      <c r="V1062" s="38">
        <v>0</v>
      </c>
      <c r="Y1062" s="38" t="s">
        <v>44</v>
      </c>
      <c r="Z1062" s="42">
        <v>0.75746527777777783</v>
      </c>
    </row>
    <row r="1063" spans="1:26">
      <c r="A1063" s="38">
        <v>45</v>
      </c>
      <c r="B1063" s="38">
        <v>19</v>
      </c>
      <c r="C1063" s="38" t="s">
        <v>572</v>
      </c>
      <c r="D1063" s="38" t="s">
        <v>25</v>
      </c>
      <c r="E1063" s="38" t="s">
        <v>36</v>
      </c>
      <c r="G1063" s="38">
        <v>0.5</v>
      </c>
      <c r="H1063" s="38">
        <v>0.5</v>
      </c>
      <c r="I1063" s="38">
        <v>4907</v>
      </c>
      <c r="J1063" s="38">
        <v>6762</v>
      </c>
      <c r="L1063" s="38">
        <v>1507</v>
      </c>
      <c r="M1063" s="38">
        <v>6.2169999999999996</v>
      </c>
      <c r="N1063" s="38">
        <v>8.407</v>
      </c>
      <c r="O1063" s="38">
        <v>2.19</v>
      </c>
      <c r="Q1063" s="38">
        <v>0.21199999999999999</v>
      </c>
      <c r="R1063" s="38">
        <v>1</v>
      </c>
      <c r="S1063" s="38">
        <v>0</v>
      </c>
      <c r="T1063" s="38">
        <v>0</v>
      </c>
      <c r="V1063" s="38">
        <v>0</v>
      </c>
      <c r="Y1063" s="38" t="s">
        <v>44</v>
      </c>
      <c r="Z1063" s="42">
        <v>0.16050925925925927</v>
      </c>
    </row>
    <row r="1064" spans="1:26">
      <c r="A1064" s="38">
        <v>45</v>
      </c>
      <c r="B1064" s="38">
        <v>19</v>
      </c>
      <c r="C1064" s="38" t="s">
        <v>573</v>
      </c>
      <c r="D1064" s="38" t="s">
        <v>25</v>
      </c>
      <c r="E1064" s="38" t="s">
        <v>36</v>
      </c>
      <c r="G1064" s="38">
        <v>0.5</v>
      </c>
      <c r="H1064" s="38">
        <v>0.5</v>
      </c>
      <c r="I1064" s="38">
        <v>3530</v>
      </c>
      <c r="J1064" s="38">
        <v>6273</v>
      </c>
      <c r="L1064" s="38">
        <v>1657</v>
      </c>
      <c r="M1064" s="38">
        <v>4.423</v>
      </c>
      <c r="N1064" s="38">
        <v>7.7949999999999999</v>
      </c>
      <c r="O1064" s="38">
        <v>3.3719999999999999</v>
      </c>
      <c r="Q1064" s="38">
        <v>0.23200000000000001</v>
      </c>
      <c r="R1064" s="38">
        <v>1</v>
      </c>
      <c r="S1064" s="38">
        <v>0</v>
      </c>
      <c r="T1064" s="38">
        <v>0</v>
      </c>
      <c r="V1064" s="38">
        <v>0</v>
      </c>
      <c r="Y1064" s="38" t="s">
        <v>44</v>
      </c>
      <c r="Z1064" s="42">
        <v>0.85752314814814812</v>
      </c>
    </row>
    <row r="1065" spans="1:26">
      <c r="A1065" s="38">
        <v>46</v>
      </c>
      <c r="B1065" s="38">
        <v>19</v>
      </c>
      <c r="C1065" s="38" t="s">
        <v>572</v>
      </c>
      <c r="D1065" s="38" t="s">
        <v>25</v>
      </c>
      <c r="E1065" s="38" t="s">
        <v>36</v>
      </c>
      <c r="G1065" s="38">
        <v>0.5</v>
      </c>
      <c r="H1065" s="38">
        <v>0.5</v>
      </c>
      <c r="I1065" s="38">
        <v>5039</v>
      </c>
      <c r="J1065" s="38">
        <v>6866</v>
      </c>
      <c r="L1065" s="38">
        <v>1494</v>
      </c>
      <c r="M1065" s="38">
        <v>6.3890000000000002</v>
      </c>
      <c r="N1065" s="38">
        <v>8.5359999999999996</v>
      </c>
      <c r="O1065" s="38">
        <v>2.1469999999999998</v>
      </c>
      <c r="Q1065" s="38">
        <v>0.21</v>
      </c>
      <c r="R1065" s="38">
        <v>1</v>
      </c>
      <c r="S1065" s="38">
        <v>0</v>
      </c>
      <c r="T1065" s="38">
        <v>0</v>
      </c>
      <c r="V1065" s="38">
        <v>0</v>
      </c>
      <c r="Y1065" s="38" t="s">
        <v>44</v>
      </c>
      <c r="Z1065" s="42">
        <v>0.16671296296296298</v>
      </c>
    </row>
    <row r="1066" spans="1:26">
      <c r="A1066" s="38">
        <v>46</v>
      </c>
      <c r="B1066" s="38">
        <v>19</v>
      </c>
      <c r="C1066" s="38" t="s">
        <v>573</v>
      </c>
      <c r="D1066" s="38" t="s">
        <v>25</v>
      </c>
      <c r="E1066" s="38" t="s">
        <v>36</v>
      </c>
      <c r="G1066" s="38">
        <v>0.5</v>
      </c>
      <c r="H1066" s="38">
        <v>0.5</v>
      </c>
      <c r="I1066" s="38">
        <v>3532</v>
      </c>
      <c r="J1066" s="38">
        <v>6365</v>
      </c>
      <c r="L1066" s="38">
        <v>1820</v>
      </c>
      <c r="M1066" s="38">
        <v>4.4249999999999998</v>
      </c>
      <c r="N1066" s="38">
        <v>7.9109999999999996</v>
      </c>
      <c r="O1066" s="38">
        <v>3.4849999999999999</v>
      </c>
      <c r="Q1066" s="38">
        <v>0.253</v>
      </c>
      <c r="R1066" s="38">
        <v>1</v>
      </c>
      <c r="S1066" s="38">
        <v>0</v>
      </c>
      <c r="T1066" s="38">
        <v>0</v>
      </c>
      <c r="V1066" s="38">
        <v>0</v>
      </c>
      <c r="Y1066" s="38" t="s">
        <v>44</v>
      </c>
      <c r="Z1066" s="42">
        <v>0.86373842592592587</v>
      </c>
    </row>
    <row r="1067" spans="1:26">
      <c r="A1067" s="38">
        <v>47</v>
      </c>
      <c r="B1067" s="38">
        <v>20</v>
      </c>
      <c r="C1067" s="38" t="s">
        <v>574</v>
      </c>
      <c r="D1067" s="38" t="s">
        <v>25</v>
      </c>
      <c r="E1067" s="38" t="s">
        <v>36</v>
      </c>
      <c r="G1067" s="38">
        <v>0.5</v>
      </c>
      <c r="H1067" s="38">
        <v>0.5</v>
      </c>
      <c r="I1067" s="38">
        <v>3063</v>
      </c>
      <c r="J1067" s="38">
        <v>5072</v>
      </c>
      <c r="L1067" s="38">
        <v>1112</v>
      </c>
      <c r="M1067" s="38">
        <v>3.8149999999999999</v>
      </c>
      <c r="N1067" s="38">
        <v>6.2850000000000001</v>
      </c>
      <c r="O1067" s="38">
        <v>2.4700000000000002</v>
      </c>
      <c r="Q1067" s="38">
        <v>0.159</v>
      </c>
      <c r="R1067" s="38">
        <v>1</v>
      </c>
      <c r="S1067" s="38">
        <v>0</v>
      </c>
      <c r="T1067" s="38">
        <v>0</v>
      </c>
      <c r="V1067" s="38">
        <v>0</v>
      </c>
      <c r="Y1067" s="38" t="s">
        <v>44</v>
      </c>
      <c r="Z1067" s="42">
        <v>0.87451388888888892</v>
      </c>
    </row>
    <row r="1068" spans="1:26">
      <c r="A1068" s="38">
        <v>47</v>
      </c>
      <c r="B1068" s="38">
        <v>20</v>
      </c>
      <c r="C1068" s="38" t="s">
        <v>575</v>
      </c>
      <c r="D1068" s="38" t="s">
        <v>25</v>
      </c>
      <c r="E1068" s="38" t="s">
        <v>36</v>
      </c>
      <c r="G1068" s="38">
        <v>0.5</v>
      </c>
      <c r="H1068" s="38">
        <v>0.5</v>
      </c>
      <c r="I1068" s="38">
        <v>3426</v>
      </c>
      <c r="J1068" s="38">
        <v>6386</v>
      </c>
      <c r="L1068" s="38">
        <v>1549</v>
      </c>
      <c r="M1068" s="38">
        <v>4.2880000000000003</v>
      </c>
      <c r="N1068" s="38">
        <v>7.9370000000000003</v>
      </c>
      <c r="O1068" s="38">
        <v>3.65</v>
      </c>
      <c r="Q1068" s="38">
        <v>0.217</v>
      </c>
      <c r="R1068" s="38">
        <v>1</v>
      </c>
      <c r="S1068" s="38">
        <v>0</v>
      </c>
      <c r="T1068" s="38">
        <v>0</v>
      </c>
      <c r="V1068" s="38">
        <v>0</v>
      </c>
      <c r="Y1068" s="38" t="s">
        <v>44</v>
      </c>
      <c r="Z1068" s="42">
        <v>0.1777199074074074</v>
      </c>
    </row>
    <row r="1069" spans="1:26">
      <c r="A1069" s="38">
        <v>48</v>
      </c>
      <c r="B1069" s="38">
        <v>20</v>
      </c>
      <c r="C1069" s="38" t="s">
        <v>574</v>
      </c>
      <c r="D1069" s="38" t="s">
        <v>25</v>
      </c>
      <c r="E1069" s="38" t="s">
        <v>36</v>
      </c>
      <c r="G1069" s="38">
        <v>0.5</v>
      </c>
      <c r="H1069" s="38">
        <v>0.5</v>
      </c>
      <c r="I1069" s="38">
        <v>3077</v>
      </c>
      <c r="J1069" s="38">
        <v>5082</v>
      </c>
      <c r="L1069" s="38">
        <v>1113</v>
      </c>
      <c r="M1069" s="38">
        <v>3.8330000000000002</v>
      </c>
      <c r="N1069" s="38">
        <v>6.2969999999999997</v>
      </c>
      <c r="O1069" s="38">
        <v>2.464</v>
      </c>
      <c r="Q1069" s="38">
        <v>0.159</v>
      </c>
      <c r="R1069" s="38">
        <v>1</v>
      </c>
      <c r="S1069" s="38">
        <v>0</v>
      </c>
      <c r="T1069" s="38">
        <v>0</v>
      </c>
      <c r="V1069" s="38">
        <v>0</v>
      </c>
      <c r="Y1069" s="38" t="s">
        <v>44</v>
      </c>
      <c r="Z1069" s="42">
        <v>0.8807060185185186</v>
      </c>
    </row>
    <row r="1070" spans="1:26">
      <c r="A1070" s="38">
        <v>48</v>
      </c>
      <c r="B1070" s="38">
        <v>20</v>
      </c>
      <c r="C1070" s="38" t="s">
        <v>575</v>
      </c>
      <c r="D1070" s="38" t="s">
        <v>25</v>
      </c>
      <c r="E1070" s="38" t="s">
        <v>36</v>
      </c>
      <c r="G1070" s="38">
        <v>0.5</v>
      </c>
      <c r="H1070" s="38">
        <v>0.5</v>
      </c>
      <c r="I1070" s="38">
        <v>3499</v>
      </c>
      <c r="J1070" s="38">
        <v>6555</v>
      </c>
      <c r="L1070" s="38">
        <v>1613</v>
      </c>
      <c r="M1070" s="38">
        <v>4.3819999999999997</v>
      </c>
      <c r="N1070" s="38">
        <v>8.1479999999999997</v>
      </c>
      <c r="O1070" s="38">
        <v>3.7650000000000001</v>
      </c>
      <c r="Q1070" s="38">
        <v>0.22600000000000001</v>
      </c>
      <c r="R1070" s="38">
        <v>1</v>
      </c>
      <c r="S1070" s="38">
        <v>0</v>
      </c>
      <c r="T1070" s="38">
        <v>0</v>
      </c>
      <c r="V1070" s="38">
        <v>0</v>
      </c>
      <c r="Y1070" s="38" t="s">
        <v>44</v>
      </c>
      <c r="Z1070" s="42">
        <v>0.18392361111111111</v>
      </c>
    </row>
    <row r="1071" spans="1:26">
      <c r="A1071" s="38">
        <v>49</v>
      </c>
      <c r="B1071" s="38">
        <v>21</v>
      </c>
      <c r="C1071" s="38" t="s">
        <v>576</v>
      </c>
      <c r="D1071" s="38" t="s">
        <v>25</v>
      </c>
      <c r="E1071" s="38" t="s">
        <v>36</v>
      </c>
      <c r="G1071" s="38">
        <v>0.5</v>
      </c>
      <c r="H1071" s="38">
        <v>0.5</v>
      </c>
      <c r="I1071" s="38">
        <v>3504</v>
      </c>
      <c r="J1071" s="38">
        <v>6217</v>
      </c>
      <c r="L1071" s="38">
        <v>1524</v>
      </c>
      <c r="M1071" s="38">
        <v>4.3899999999999997</v>
      </c>
      <c r="N1071" s="38">
        <v>7.726</v>
      </c>
      <c r="O1071" s="38">
        <v>3.3359999999999999</v>
      </c>
      <c r="Q1071" s="38">
        <v>0.214</v>
      </c>
      <c r="R1071" s="38">
        <v>1</v>
      </c>
      <c r="S1071" s="38">
        <v>0</v>
      </c>
      <c r="T1071" s="38">
        <v>0</v>
      </c>
      <c r="V1071" s="38">
        <v>0</v>
      </c>
      <c r="Y1071" s="38" t="s">
        <v>44</v>
      </c>
      <c r="Z1071" s="42">
        <v>0.89156250000000004</v>
      </c>
    </row>
    <row r="1072" spans="1:26">
      <c r="A1072" s="38">
        <v>49</v>
      </c>
      <c r="B1072" s="38">
        <v>21</v>
      </c>
      <c r="C1072" s="38" t="s">
        <v>577</v>
      </c>
      <c r="D1072" s="38" t="s">
        <v>25</v>
      </c>
      <c r="E1072" s="38" t="s">
        <v>36</v>
      </c>
      <c r="G1072" s="38">
        <v>0.5</v>
      </c>
      <c r="H1072" s="38">
        <v>0.5</v>
      </c>
      <c r="I1072" s="38">
        <v>4462</v>
      </c>
      <c r="J1072" s="38">
        <v>6911</v>
      </c>
      <c r="L1072" s="38">
        <v>1057</v>
      </c>
      <c r="M1072" s="38">
        <v>5.6369999999999996</v>
      </c>
      <c r="N1072" s="38">
        <v>8.5920000000000005</v>
      </c>
      <c r="O1072" s="38">
        <v>2.9540000000000002</v>
      </c>
      <c r="Q1072" s="38">
        <v>0.152</v>
      </c>
      <c r="R1072" s="38">
        <v>1</v>
      </c>
      <c r="S1072" s="38">
        <v>0</v>
      </c>
      <c r="T1072" s="38">
        <v>0</v>
      </c>
      <c r="V1072" s="38">
        <v>0</v>
      </c>
      <c r="Y1072" s="38" t="s">
        <v>44</v>
      </c>
      <c r="Z1072" s="42">
        <v>0.19498842592592591</v>
      </c>
    </row>
    <row r="1073" spans="1:26">
      <c r="A1073" s="38">
        <v>50</v>
      </c>
      <c r="B1073" s="38">
        <v>21</v>
      </c>
      <c r="C1073" s="38" t="s">
        <v>576</v>
      </c>
      <c r="D1073" s="38" t="s">
        <v>25</v>
      </c>
      <c r="E1073" s="38" t="s">
        <v>36</v>
      </c>
      <c r="G1073" s="38">
        <v>0.5</v>
      </c>
      <c r="H1073" s="38">
        <v>0.5</v>
      </c>
      <c r="I1073" s="38">
        <v>3496</v>
      </c>
      <c r="J1073" s="38">
        <v>6202</v>
      </c>
      <c r="L1073" s="38">
        <v>1525</v>
      </c>
      <c r="M1073" s="38">
        <v>4.3789999999999996</v>
      </c>
      <c r="N1073" s="38">
        <v>7.7060000000000004</v>
      </c>
      <c r="O1073" s="38">
        <v>3.327</v>
      </c>
      <c r="Q1073" s="38">
        <v>0.214</v>
      </c>
      <c r="R1073" s="38">
        <v>1</v>
      </c>
      <c r="S1073" s="38">
        <v>0</v>
      </c>
      <c r="T1073" s="38">
        <v>0</v>
      </c>
      <c r="V1073" s="38">
        <v>0</v>
      </c>
      <c r="Y1073" s="38" t="s">
        <v>44</v>
      </c>
      <c r="Z1073" s="42">
        <v>0.89780092592592586</v>
      </c>
    </row>
    <row r="1074" spans="1:26">
      <c r="A1074" s="38">
        <v>50</v>
      </c>
      <c r="B1074" s="38">
        <v>21</v>
      </c>
      <c r="C1074" s="38" t="s">
        <v>577</v>
      </c>
      <c r="D1074" s="38" t="s">
        <v>25</v>
      </c>
      <c r="E1074" s="38" t="s">
        <v>36</v>
      </c>
      <c r="G1074" s="38">
        <v>0.5</v>
      </c>
      <c r="H1074" s="38">
        <v>0.5</v>
      </c>
      <c r="I1074" s="38">
        <v>4517</v>
      </c>
      <c r="J1074" s="38">
        <v>6871</v>
      </c>
      <c r="L1074" s="38">
        <v>1089</v>
      </c>
      <c r="M1074" s="38">
        <v>5.7089999999999996</v>
      </c>
      <c r="N1074" s="38">
        <v>8.5419999999999998</v>
      </c>
      <c r="O1074" s="38">
        <v>2.8330000000000002</v>
      </c>
      <c r="Q1074" s="38">
        <v>0.156</v>
      </c>
      <c r="R1074" s="38">
        <v>1</v>
      </c>
      <c r="S1074" s="38">
        <v>0</v>
      </c>
      <c r="T1074" s="38">
        <v>0</v>
      </c>
      <c r="V1074" s="38">
        <v>0</v>
      </c>
      <c r="Y1074" s="38" t="s">
        <v>44</v>
      </c>
      <c r="Z1074" s="42">
        <v>0.20125000000000001</v>
      </c>
    </row>
    <row r="1075" spans="1:26">
      <c r="A1075" s="38">
        <v>51</v>
      </c>
      <c r="B1075" s="38">
        <v>22</v>
      </c>
      <c r="C1075" s="38" t="s">
        <v>578</v>
      </c>
      <c r="D1075" s="38" t="s">
        <v>25</v>
      </c>
      <c r="E1075" s="38" t="s">
        <v>36</v>
      </c>
      <c r="G1075" s="38">
        <v>0.5</v>
      </c>
      <c r="H1075" s="38">
        <v>0.5</v>
      </c>
      <c r="I1075" s="38">
        <v>5280</v>
      </c>
      <c r="J1075" s="38">
        <v>6883</v>
      </c>
      <c r="L1075" s="38">
        <v>1024</v>
      </c>
      <c r="M1075" s="38">
        <v>6.7030000000000003</v>
      </c>
      <c r="N1075" s="38">
        <v>8.5570000000000004</v>
      </c>
      <c r="O1075" s="38">
        <v>1.8540000000000001</v>
      </c>
      <c r="Q1075" s="38">
        <v>0.14799999999999999</v>
      </c>
      <c r="R1075" s="38">
        <v>1</v>
      </c>
      <c r="S1075" s="38">
        <v>0</v>
      </c>
      <c r="T1075" s="38">
        <v>0</v>
      </c>
      <c r="V1075" s="38">
        <v>0</v>
      </c>
      <c r="Y1075" s="38" t="s">
        <v>44</v>
      </c>
      <c r="Z1075" s="42">
        <v>0.21230324074074072</v>
      </c>
    </row>
    <row r="1076" spans="1:26">
      <c r="A1076" s="38">
        <v>51</v>
      </c>
      <c r="B1076" s="38">
        <v>22</v>
      </c>
      <c r="C1076" s="38" t="s">
        <v>579</v>
      </c>
      <c r="D1076" s="38" t="s">
        <v>25</v>
      </c>
      <c r="E1076" s="38" t="s">
        <v>36</v>
      </c>
      <c r="G1076" s="38">
        <v>0.5</v>
      </c>
      <c r="H1076" s="38">
        <v>0.5</v>
      </c>
      <c r="I1076" s="38">
        <v>5838</v>
      </c>
      <c r="J1076" s="38">
        <v>10322</v>
      </c>
      <c r="L1076" s="38">
        <v>7488</v>
      </c>
      <c r="M1076" s="38">
        <v>7.431</v>
      </c>
      <c r="N1076" s="38">
        <v>12.776</v>
      </c>
      <c r="O1076" s="38">
        <v>5.3449999999999998</v>
      </c>
      <c r="Q1076" s="38">
        <v>0.99399999999999999</v>
      </c>
      <c r="R1076" s="38">
        <v>1</v>
      </c>
      <c r="S1076" s="38">
        <v>0</v>
      </c>
      <c r="T1076" s="38">
        <v>0</v>
      </c>
      <c r="V1076" s="38">
        <v>0</v>
      </c>
      <c r="Y1076" s="38" t="s">
        <v>44</v>
      </c>
      <c r="Z1076" s="42">
        <v>0.90871527777777772</v>
      </c>
    </row>
    <row r="1077" spans="1:26">
      <c r="A1077" s="38">
        <v>52</v>
      </c>
      <c r="B1077" s="38">
        <v>22</v>
      </c>
      <c r="C1077" s="38" t="s">
        <v>578</v>
      </c>
      <c r="D1077" s="38" t="s">
        <v>25</v>
      </c>
      <c r="E1077" s="38" t="s">
        <v>36</v>
      </c>
      <c r="G1077" s="38">
        <v>0.5</v>
      </c>
      <c r="H1077" s="38">
        <v>0.5</v>
      </c>
      <c r="I1077" s="38">
        <v>5368</v>
      </c>
      <c r="J1077" s="38">
        <v>7004</v>
      </c>
      <c r="L1077" s="38">
        <v>1046</v>
      </c>
      <c r="M1077" s="38">
        <v>6.8179999999999996</v>
      </c>
      <c r="N1077" s="38">
        <v>8.7080000000000002</v>
      </c>
      <c r="O1077" s="38">
        <v>1.89</v>
      </c>
      <c r="Q1077" s="38">
        <v>0.151</v>
      </c>
      <c r="R1077" s="38">
        <v>1</v>
      </c>
      <c r="S1077" s="38">
        <v>0</v>
      </c>
      <c r="T1077" s="38">
        <v>0</v>
      </c>
      <c r="V1077" s="38">
        <v>0</v>
      </c>
      <c r="Y1077" s="38" t="s">
        <v>44</v>
      </c>
      <c r="Z1077" s="42">
        <v>0.21857638888888889</v>
      </c>
    </row>
    <row r="1078" spans="1:26">
      <c r="A1078" s="38">
        <v>52</v>
      </c>
      <c r="B1078" s="38">
        <v>22</v>
      </c>
      <c r="C1078" s="38" t="s">
        <v>579</v>
      </c>
      <c r="D1078" s="38" t="s">
        <v>25</v>
      </c>
      <c r="E1078" s="38" t="s">
        <v>36</v>
      </c>
      <c r="G1078" s="38">
        <v>0.5</v>
      </c>
      <c r="H1078" s="38">
        <v>0.5</v>
      </c>
      <c r="I1078" s="38">
        <v>5856</v>
      </c>
      <c r="J1078" s="38">
        <v>9434</v>
      </c>
      <c r="L1078" s="38">
        <v>6669</v>
      </c>
      <c r="M1078" s="38">
        <v>7.4550000000000001</v>
      </c>
      <c r="N1078" s="38">
        <v>11.699</v>
      </c>
      <c r="O1078" s="38">
        <v>4.2450000000000001</v>
      </c>
      <c r="Q1078" s="38">
        <v>0.88800000000000001</v>
      </c>
      <c r="R1078" s="38">
        <v>1</v>
      </c>
      <c r="S1078" s="38">
        <v>0</v>
      </c>
      <c r="T1078" s="38">
        <v>0</v>
      </c>
      <c r="V1078" s="38">
        <v>0</v>
      </c>
      <c r="Y1078" s="38" t="s">
        <v>44</v>
      </c>
      <c r="Z1078" s="42">
        <v>0.91493055555555547</v>
      </c>
    </row>
    <row r="1079" spans="1:26">
      <c r="A1079" s="38">
        <v>53</v>
      </c>
      <c r="B1079" s="38">
        <v>23</v>
      </c>
      <c r="C1079" s="38" t="s">
        <v>580</v>
      </c>
      <c r="D1079" s="38" t="s">
        <v>25</v>
      </c>
      <c r="E1079" s="38" t="s">
        <v>36</v>
      </c>
      <c r="G1079" s="38">
        <v>0.5</v>
      </c>
      <c r="H1079" s="38">
        <v>0.5</v>
      </c>
      <c r="I1079" s="38">
        <v>2665</v>
      </c>
      <c r="J1079" s="38">
        <v>7322</v>
      </c>
      <c r="L1079" s="38">
        <v>2318</v>
      </c>
      <c r="M1079" s="38">
        <v>3.2970000000000002</v>
      </c>
      <c r="N1079" s="38">
        <v>9.1029999999999998</v>
      </c>
      <c r="O1079" s="38">
        <v>5.806</v>
      </c>
      <c r="Q1079" s="38">
        <v>0.31900000000000001</v>
      </c>
      <c r="R1079" s="38">
        <v>1</v>
      </c>
      <c r="S1079" s="38">
        <v>0</v>
      </c>
      <c r="T1079" s="38">
        <v>0</v>
      </c>
      <c r="V1079" s="38">
        <v>0</v>
      </c>
      <c r="Y1079" s="38" t="s">
        <v>44</v>
      </c>
      <c r="Z1079" s="42">
        <v>0.92596064814814805</v>
      </c>
    </row>
    <row r="1080" spans="1:26">
      <c r="A1080" s="38">
        <v>53</v>
      </c>
      <c r="B1080" s="38">
        <v>23</v>
      </c>
      <c r="C1080" s="38" t="s">
        <v>581</v>
      </c>
      <c r="D1080" s="38" t="s">
        <v>25</v>
      </c>
      <c r="E1080" s="38" t="s">
        <v>36</v>
      </c>
      <c r="G1080" s="38">
        <v>0.5</v>
      </c>
      <c r="H1080" s="38">
        <v>0.5</v>
      </c>
      <c r="I1080" s="38">
        <v>6160</v>
      </c>
      <c r="J1080" s="38">
        <v>11971</v>
      </c>
      <c r="L1080" s="38">
        <v>15939</v>
      </c>
      <c r="M1080" s="38">
        <v>7.851</v>
      </c>
      <c r="N1080" s="38">
        <v>14.754</v>
      </c>
      <c r="O1080" s="38">
        <v>6.9029999999999996</v>
      </c>
      <c r="Q1080" s="38">
        <v>2.0619999999999998</v>
      </c>
      <c r="R1080" s="38">
        <v>1</v>
      </c>
      <c r="S1080" s="38">
        <v>0</v>
      </c>
      <c r="T1080" s="38">
        <v>0</v>
      </c>
      <c r="V1080" s="38">
        <v>0</v>
      </c>
      <c r="Y1080" s="38" t="s">
        <v>44</v>
      </c>
      <c r="Z1080" s="42">
        <v>0.22994212962962965</v>
      </c>
    </row>
    <row r="1081" spans="1:26">
      <c r="A1081" s="38">
        <v>54</v>
      </c>
      <c r="B1081" s="38">
        <v>23</v>
      </c>
      <c r="C1081" s="38" t="s">
        <v>580</v>
      </c>
      <c r="D1081" s="38" t="s">
        <v>25</v>
      </c>
      <c r="E1081" s="38" t="s">
        <v>36</v>
      </c>
      <c r="G1081" s="38">
        <v>0.5</v>
      </c>
      <c r="H1081" s="38">
        <v>0.5</v>
      </c>
      <c r="I1081" s="38">
        <v>2676</v>
      </c>
      <c r="J1081" s="38">
        <v>7316</v>
      </c>
      <c r="L1081" s="38">
        <v>2314</v>
      </c>
      <c r="M1081" s="38">
        <v>3.3119999999999998</v>
      </c>
      <c r="N1081" s="38">
        <v>9.0960000000000001</v>
      </c>
      <c r="O1081" s="38">
        <v>5.7839999999999998</v>
      </c>
      <c r="Q1081" s="38">
        <v>0.318</v>
      </c>
      <c r="R1081" s="38">
        <v>1</v>
      </c>
      <c r="S1081" s="38">
        <v>0</v>
      </c>
      <c r="T1081" s="38">
        <v>0</v>
      </c>
      <c r="V1081" s="38">
        <v>0</v>
      </c>
      <c r="Y1081" s="38" t="s">
        <v>44</v>
      </c>
      <c r="Z1081" s="42">
        <v>0.93214120370370368</v>
      </c>
    </row>
    <row r="1082" spans="1:26">
      <c r="A1082" s="38">
        <v>54</v>
      </c>
      <c r="B1082" s="38">
        <v>23</v>
      </c>
      <c r="C1082" s="38" t="s">
        <v>581</v>
      </c>
      <c r="D1082" s="38" t="s">
        <v>25</v>
      </c>
      <c r="E1082" s="38" t="s">
        <v>36</v>
      </c>
      <c r="G1082" s="38">
        <v>0.5</v>
      </c>
      <c r="H1082" s="38">
        <v>0.5</v>
      </c>
      <c r="I1082" s="38">
        <v>6330</v>
      </c>
      <c r="J1082" s="38">
        <v>12103</v>
      </c>
      <c r="L1082" s="38">
        <v>16339</v>
      </c>
      <c r="M1082" s="38">
        <v>8.0730000000000004</v>
      </c>
      <c r="N1082" s="38">
        <v>14.911</v>
      </c>
      <c r="O1082" s="38">
        <v>6.8380000000000001</v>
      </c>
      <c r="Q1082" s="38">
        <v>2.1120000000000001</v>
      </c>
      <c r="R1082" s="38">
        <v>1</v>
      </c>
      <c r="S1082" s="38">
        <v>0</v>
      </c>
      <c r="T1082" s="38">
        <v>0</v>
      </c>
      <c r="V1082" s="38">
        <v>0</v>
      </c>
      <c r="Y1082" s="38" t="s">
        <v>44</v>
      </c>
      <c r="Z1082" s="42">
        <v>0.23643518518518516</v>
      </c>
    </row>
    <row r="1083" spans="1:26">
      <c r="A1083" s="38">
        <v>55</v>
      </c>
      <c r="B1083" s="38">
        <v>24</v>
      </c>
      <c r="C1083" s="38" t="s">
        <v>582</v>
      </c>
      <c r="D1083" s="38" t="s">
        <v>25</v>
      </c>
      <c r="E1083" s="38" t="s">
        <v>36</v>
      </c>
      <c r="G1083" s="38">
        <v>0.5</v>
      </c>
      <c r="H1083" s="38">
        <v>0.5</v>
      </c>
      <c r="I1083" s="38">
        <v>2394</v>
      </c>
      <c r="J1083" s="38">
        <v>4388</v>
      </c>
      <c r="L1083" s="38">
        <v>1353</v>
      </c>
      <c r="M1083" s="38">
        <v>2.944</v>
      </c>
      <c r="N1083" s="38">
        <v>5.4169999999999998</v>
      </c>
      <c r="O1083" s="38">
        <v>2.472</v>
      </c>
      <c r="Q1083" s="38">
        <v>0.191</v>
      </c>
      <c r="R1083" s="38">
        <v>1</v>
      </c>
      <c r="S1083" s="38">
        <v>0</v>
      </c>
      <c r="T1083" s="38">
        <v>0</v>
      </c>
      <c r="V1083" s="38">
        <v>0</v>
      </c>
      <c r="Y1083" s="38" t="s">
        <v>44</v>
      </c>
      <c r="Z1083" s="42">
        <v>0.9428009259259259</v>
      </c>
    </row>
    <row r="1084" spans="1:26">
      <c r="A1084" s="38">
        <v>55</v>
      </c>
      <c r="B1084" s="38">
        <v>24</v>
      </c>
      <c r="C1084" s="38" t="s">
        <v>583</v>
      </c>
      <c r="D1084" s="38" t="s">
        <v>25</v>
      </c>
      <c r="E1084" s="38" t="s">
        <v>36</v>
      </c>
      <c r="G1084" s="38">
        <v>0.5</v>
      </c>
      <c r="H1084" s="38">
        <v>0.5</v>
      </c>
      <c r="I1084" s="38">
        <v>5145</v>
      </c>
      <c r="J1084" s="38">
        <v>8219</v>
      </c>
      <c r="L1084" s="38">
        <v>5490</v>
      </c>
      <c r="M1084" s="38">
        <v>6.5270000000000001</v>
      </c>
      <c r="N1084" s="38">
        <v>10.211</v>
      </c>
      <c r="O1084" s="38">
        <v>3.6840000000000002</v>
      </c>
      <c r="Q1084" s="38">
        <v>0.73499999999999999</v>
      </c>
      <c r="R1084" s="38">
        <v>1</v>
      </c>
      <c r="S1084" s="38">
        <v>0</v>
      </c>
      <c r="T1084" s="38">
        <v>0</v>
      </c>
      <c r="V1084" s="38">
        <v>0</v>
      </c>
      <c r="Y1084" s="38" t="s">
        <v>44</v>
      </c>
      <c r="Z1084" s="42">
        <v>0.24754629629629629</v>
      </c>
    </row>
    <row r="1085" spans="1:26">
      <c r="A1085" s="38">
        <v>56</v>
      </c>
      <c r="B1085" s="38">
        <v>24</v>
      </c>
      <c r="C1085" s="38" t="s">
        <v>582</v>
      </c>
      <c r="D1085" s="38" t="s">
        <v>25</v>
      </c>
      <c r="E1085" s="38" t="s">
        <v>36</v>
      </c>
      <c r="G1085" s="38">
        <v>0.5</v>
      </c>
      <c r="H1085" s="38">
        <v>0.5</v>
      </c>
      <c r="I1085" s="38">
        <v>2404</v>
      </c>
      <c r="J1085" s="38">
        <v>4383</v>
      </c>
      <c r="L1085" s="38">
        <v>1379</v>
      </c>
      <c r="M1085" s="38">
        <v>2.9580000000000002</v>
      </c>
      <c r="N1085" s="38">
        <v>5.41</v>
      </c>
      <c r="O1085" s="38">
        <v>2.452</v>
      </c>
      <c r="Q1085" s="38">
        <v>0.19500000000000001</v>
      </c>
      <c r="R1085" s="38">
        <v>1</v>
      </c>
      <c r="S1085" s="38">
        <v>0</v>
      </c>
      <c r="T1085" s="38">
        <v>0</v>
      </c>
      <c r="V1085" s="38">
        <v>0</v>
      </c>
      <c r="Y1085" s="38" t="s">
        <v>44</v>
      </c>
      <c r="Z1085" s="42">
        <v>0.94887731481481474</v>
      </c>
    </row>
    <row r="1086" spans="1:26">
      <c r="A1086" s="38">
        <v>56</v>
      </c>
      <c r="B1086" s="38">
        <v>24</v>
      </c>
      <c r="C1086" s="38" t="s">
        <v>583</v>
      </c>
      <c r="D1086" s="38" t="s">
        <v>25</v>
      </c>
      <c r="E1086" s="38" t="s">
        <v>36</v>
      </c>
      <c r="G1086" s="38">
        <v>0.5</v>
      </c>
      <c r="H1086" s="38">
        <v>0.5</v>
      </c>
      <c r="I1086" s="38">
        <v>5281</v>
      </c>
      <c r="J1086" s="38">
        <v>8313</v>
      </c>
      <c r="L1086" s="38">
        <v>5571</v>
      </c>
      <c r="M1086" s="38">
        <v>6.7050000000000001</v>
      </c>
      <c r="N1086" s="38">
        <v>10.327</v>
      </c>
      <c r="O1086" s="38">
        <v>3.6219999999999999</v>
      </c>
      <c r="Q1086" s="38">
        <v>0.745</v>
      </c>
      <c r="R1086" s="38">
        <v>1</v>
      </c>
      <c r="S1086" s="38">
        <v>0</v>
      </c>
      <c r="T1086" s="38">
        <v>0</v>
      </c>
      <c r="V1086" s="38">
        <v>0</v>
      </c>
      <c r="Y1086" s="38" t="s">
        <v>44</v>
      </c>
      <c r="Z1086" s="42">
        <v>0.25381944444444443</v>
      </c>
    </row>
    <row r="1087" spans="1:26">
      <c r="A1087" s="38">
        <v>57</v>
      </c>
      <c r="B1087" s="38">
        <v>25</v>
      </c>
      <c r="C1087" s="38" t="s">
        <v>584</v>
      </c>
      <c r="D1087" s="38" t="s">
        <v>25</v>
      </c>
      <c r="E1087" s="38" t="s">
        <v>36</v>
      </c>
      <c r="G1087" s="38">
        <v>0.5</v>
      </c>
      <c r="H1087" s="38">
        <v>0.5</v>
      </c>
      <c r="I1087" s="38">
        <v>5899</v>
      </c>
      <c r="J1087" s="38">
        <v>8076</v>
      </c>
      <c r="L1087" s="38">
        <v>15903</v>
      </c>
      <c r="M1087" s="38">
        <v>7.51</v>
      </c>
      <c r="N1087" s="38">
        <v>10.035</v>
      </c>
      <c r="O1087" s="38">
        <v>2.524</v>
      </c>
      <c r="Q1087" s="38">
        <v>2.0579999999999998</v>
      </c>
      <c r="R1087" s="38">
        <v>1</v>
      </c>
      <c r="S1087" s="38">
        <v>0</v>
      </c>
      <c r="T1087" s="38">
        <v>0</v>
      </c>
      <c r="V1087" s="38">
        <v>0</v>
      </c>
      <c r="Y1087" s="38" t="s">
        <v>44</v>
      </c>
      <c r="Z1087" s="42">
        <v>0.96027777777777779</v>
      </c>
    </row>
    <row r="1088" spans="1:26">
      <c r="A1088" s="38">
        <v>57</v>
      </c>
      <c r="B1088" s="38">
        <v>25</v>
      </c>
      <c r="C1088" s="38" t="s">
        <v>585</v>
      </c>
      <c r="D1088" s="38" t="s">
        <v>25</v>
      </c>
      <c r="E1088" s="38" t="s">
        <v>36</v>
      </c>
      <c r="G1088" s="38">
        <v>0.5</v>
      </c>
      <c r="H1088" s="38">
        <v>0.5</v>
      </c>
      <c r="I1088" s="38">
        <v>5121</v>
      </c>
      <c r="J1088" s="38">
        <v>7037</v>
      </c>
      <c r="L1088" s="38">
        <v>1663</v>
      </c>
      <c r="M1088" s="38">
        <v>6.4960000000000004</v>
      </c>
      <c r="N1088" s="38">
        <v>8.7479999999999993</v>
      </c>
      <c r="O1088" s="38">
        <v>2.2519999999999998</v>
      </c>
      <c r="Q1088" s="38">
        <v>0.23200000000000001</v>
      </c>
      <c r="R1088" s="38">
        <v>1</v>
      </c>
      <c r="S1088" s="38">
        <v>0</v>
      </c>
      <c r="T1088" s="38">
        <v>0</v>
      </c>
      <c r="V1088" s="38">
        <v>0</v>
      </c>
      <c r="Y1088" s="38" t="s">
        <v>44</v>
      </c>
      <c r="Z1088" s="42">
        <v>0.26484953703703701</v>
      </c>
    </row>
    <row r="1089" spans="1:26">
      <c r="A1089" s="38">
        <v>58</v>
      </c>
      <c r="B1089" s="38">
        <v>25</v>
      </c>
      <c r="C1089" s="38" t="s">
        <v>584</v>
      </c>
      <c r="D1089" s="38" t="s">
        <v>25</v>
      </c>
      <c r="E1089" s="38" t="s">
        <v>36</v>
      </c>
      <c r="G1089" s="38">
        <v>0.5</v>
      </c>
      <c r="H1089" s="38">
        <v>0.5</v>
      </c>
      <c r="I1089" s="38">
        <v>5870</v>
      </c>
      <c r="J1089" s="38">
        <v>8027</v>
      </c>
      <c r="L1089" s="38">
        <v>15918</v>
      </c>
      <c r="M1089" s="38">
        <v>7.4729999999999999</v>
      </c>
      <c r="N1089" s="38">
        <v>9.9749999999999996</v>
      </c>
      <c r="O1089" s="38">
        <v>2.5019999999999998</v>
      </c>
      <c r="Q1089" s="38">
        <v>2.06</v>
      </c>
      <c r="R1089" s="38">
        <v>1</v>
      </c>
      <c r="S1089" s="38">
        <v>0</v>
      </c>
      <c r="T1089" s="38">
        <v>0</v>
      </c>
      <c r="V1089" s="38">
        <v>0</v>
      </c>
      <c r="Y1089" s="38" t="s">
        <v>44</v>
      </c>
      <c r="Z1089" s="42">
        <v>0.96678240740740751</v>
      </c>
    </row>
    <row r="1090" spans="1:26">
      <c r="A1090" s="38">
        <v>58</v>
      </c>
      <c r="B1090" s="38">
        <v>25</v>
      </c>
      <c r="C1090" s="38" t="s">
        <v>585</v>
      </c>
      <c r="D1090" s="38" t="s">
        <v>25</v>
      </c>
      <c r="E1090" s="38" t="s">
        <v>36</v>
      </c>
      <c r="G1090" s="38">
        <v>0.5</v>
      </c>
      <c r="H1090" s="38">
        <v>0.5</v>
      </c>
      <c r="I1090" s="38">
        <v>5211</v>
      </c>
      <c r="J1090" s="38">
        <v>7036</v>
      </c>
      <c r="L1090" s="38">
        <v>1706</v>
      </c>
      <c r="M1090" s="38">
        <v>6.6130000000000004</v>
      </c>
      <c r="N1090" s="38">
        <v>8.7469999999999999</v>
      </c>
      <c r="O1090" s="38">
        <v>2.1339999999999999</v>
      </c>
      <c r="Q1090" s="38">
        <v>0.23799999999999999</v>
      </c>
      <c r="R1090" s="38">
        <v>1</v>
      </c>
      <c r="S1090" s="38">
        <v>0</v>
      </c>
      <c r="T1090" s="38">
        <v>0</v>
      </c>
      <c r="V1090" s="38">
        <v>0</v>
      </c>
      <c r="Y1090" s="38" t="s">
        <v>44</v>
      </c>
      <c r="Z1090" s="42">
        <v>0.27105324074074072</v>
      </c>
    </row>
    <row r="1091" spans="1:26">
      <c r="A1091" s="38">
        <v>59</v>
      </c>
      <c r="B1091" s="38">
        <v>26</v>
      </c>
      <c r="C1091" s="38" t="s">
        <v>586</v>
      </c>
      <c r="D1091" s="38" t="s">
        <v>25</v>
      </c>
      <c r="E1091" s="38" t="s">
        <v>36</v>
      </c>
      <c r="G1091" s="38">
        <v>0.5</v>
      </c>
      <c r="H1091" s="38">
        <v>0.5</v>
      </c>
      <c r="I1091" s="38">
        <v>3350</v>
      </c>
      <c r="J1091" s="38">
        <v>6229</v>
      </c>
      <c r="L1091" s="38">
        <v>1516</v>
      </c>
      <c r="M1091" s="38">
        <v>4.1890000000000001</v>
      </c>
      <c r="N1091" s="38">
        <v>7.7409999999999997</v>
      </c>
      <c r="O1091" s="38">
        <v>3.552</v>
      </c>
      <c r="Q1091" s="38">
        <v>0.21299999999999999</v>
      </c>
      <c r="R1091" s="38">
        <v>1</v>
      </c>
      <c r="S1091" s="38">
        <v>0</v>
      </c>
      <c r="T1091" s="38">
        <v>0</v>
      </c>
      <c r="V1091" s="38">
        <v>0</v>
      </c>
      <c r="Y1091" s="38" t="s">
        <v>44</v>
      </c>
      <c r="Z1091" s="42">
        <v>0.28212962962962962</v>
      </c>
    </row>
    <row r="1092" spans="1:26">
      <c r="A1092" s="38">
        <v>59</v>
      </c>
      <c r="B1092" s="38">
        <v>26</v>
      </c>
      <c r="C1092" s="38" t="s">
        <v>587</v>
      </c>
      <c r="D1092" s="38" t="s">
        <v>25</v>
      </c>
      <c r="E1092" s="38" t="s">
        <v>36</v>
      </c>
      <c r="G1092" s="38">
        <v>0.5</v>
      </c>
      <c r="H1092" s="38">
        <v>0.5</v>
      </c>
      <c r="I1092" s="38">
        <v>3543</v>
      </c>
      <c r="J1092" s="38">
        <v>6798</v>
      </c>
      <c r="L1092" s="38">
        <v>1623</v>
      </c>
      <c r="M1092" s="38">
        <v>4.4400000000000004</v>
      </c>
      <c r="N1092" s="38">
        <v>8.4510000000000005</v>
      </c>
      <c r="O1092" s="38">
        <v>4.0110000000000001</v>
      </c>
      <c r="Q1092" s="38">
        <v>0.22700000000000001</v>
      </c>
      <c r="R1092" s="38">
        <v>1</v>
      </c>
      <c r="S1092" s="38">
        <v>0</v>
      </c>
      <c r="T1092" s="38">
        <v>0</v>
      </c>
      <c r="V1092" s="38">
        <v>0</v>
      </c>
      <c r="Y1092" s="38" t="s">
        <v>44</v>
      </c>
      <c r="Z1092" s="42">
        <v>0.97778935185185178</v>
      </c>
    </row>
    <row r="1093" spans="1:26">
      <c r="A1093" s="38">
        <v>60</v>
      </c>
      <c r="B1093" s="38">
        <v>26</v>
      </c>
      <c r="C1093" s="38" t="s">
        <v>586</v>
      </c>
      <c r="D1093" s="38" t="s">
        <v>25</v>
      </c>
      <c r="E1093" s="38" t="s">
        <v>36</v>
      </c>
      <c r="G1093" s="38">
        <v>0.5</v>
      </c>
      <c r="H1093" s="38">
        <v>0.5</v>
      </c>
      <c r="I1093" s="38">
        <v>3415</v>
      </c>
      <c r="J1093" s="38">
        <v>6100</v>
      </c>
      <c r="L1093" s="38">
        <v>1565</v>
      </c>
      <c r="M1093" s="38">
        <v>4.2729999999999997</v>
      </c>
      <c r="N1093" s="38">
        <v>7.5789999999999997</v>
      </c>
      <c r="O1093" s="38">
        <v>3.306</v>
      </c>
      <c r="Q1093" s="38">
        <v>0.219</v>
      </c>
      <c r="R1093" s="38">
        <v>1</v>
      </c>
      <c r="S1093" s="38">
        <v>0</v>
      </c>
      <c r="T1093" s="38">
        <v>0</v>
      </c>
      <c r="V1093" s="38">
        <v>0</v>
      </c>
      <c r="Y1093" s="38" t="s">
        <v>44</v>
      </c>
      <c r="Z1093" s="42">
        <v>0.28832175925925924</v>
      </c>
    </row>
    <row r="1094" spans="1:26">
      <c r="A1094" s="38">
        <v>60</v>
      </c>
      <c r="B1094" s="38">
        <v>26</v>
      </c>
      <c r="C1094" s="38" t="s">
        <v>587</v>
      </c>
      <c r="D1094" s="38" t="s">
        <v>25</v>
      </c>
      <c r="E1094" s="38" t="s">
        <v>36</v>
      </c>
      <c r="G1094" s="38">
        <v>0.5</v>
      </c>
      <c r="H1094" s="38">
        <v>0.5</v>
      </c>
      <c r="I1094" s="38">
        <v>3593</v>
      </c>
      <c r="J1094" s="38">
        <v>6878</v>
      </c>
      <c r="L1094" s="38">
        <v>1649</v>
      </c>
      <c r="M1094" s="38">
        <v>4.5049999999999999</v>
      </c>
      <c r="N1094" s="38">
        <v>8.5510000000000002</v>
      </c>
      <c r="O1094" s="38">
        <v>4.0460000000000003</v>
      </c>
      <c r="Q1094" s="38">
        <v>0.23100000000000001</v>
      </c>
      <c r="R1094" s="38">
        <v>1</v>
      </c>
      <c r="S1094" s="38">
        <v>0</v>
      </c>
      <c r="T1094" s="38">
        <v>0</v>
      </c>
      <c r="V1094" s="38">
        <v>0</v>
      </c>
      <c r="Y1094" s="38" t="s">
        <v>44</v>
      </c>
      <c r="Z1094" s="42">
        <v>0.98399305555555561</v>
      </c>
    </row>
    <row r="1095" spans="1:26">
      <c r="A1095" s="38">
        <v>61</v>
      </c>
      <c r="B1095" s="38">
        <v>27</v>
      </c>
      <c r="C1095" s="38" t="s">
        <v>588</v>
      </c>
      <c r="D1095" s="38" t="s">
        <v>25</v>
      </c>
      <c r="E1095" s="38" t="s">
        <v>36</v>
      </c>
      <c r="G1095" s="38">
        <v>0.5</v>
      </c>
      <c r="H1095" s="38">
        <v>0.5</v>
      </c>
      <c r="I1095" s="38">
        <v>3392</v>
      </c>
      <c r="J1095" s="38">
        <v>6226</v>
      </c>
      <c r="L1095" s="38">
        <v>1675</v>
      </c>
      <c r="M1095" s="38">
        <v>4.2430000000000003</v>
      </c>
      <c r="N1095" s="38">
        <v>7.7370000000000001</v>
      </c>
      <c r="O1095" s="38">
        <v>3.4940000000000002</v>
      </c>
      <c r="Q1095" s="38">
        <v>0.23400000000000001</v>
      </c>
      <c r="R1095" s="38">
        <v>1</v>
      </c>
      <c r="S1095" s="38">
        <v>0</v>
      </c>
      <c r="T1095" s="38">
        <v>0</v>
      </c>
      <c r="V1095" s="38">
        <v>0</v>
      </c>
      <c r="Y1095" s="38" t="s">
        <v>44</v>
      </c>
      <c r="Z1095" s="42">
        <v>0.29929398148148151</v>
      </c>
    </row>
    <row r="1096" spans="1:26">
      <c r="A1096" s="38">
        <v>61</v>
      </c>
      <c r="B1096" s="38">
        <v>27</v>
      </c>
      <c r="C1096" s="38" t="s">
        <v>589</v>
      </c>
      <c r="D1096" s="38" t="s">
        <v>25</v>
      </c>
      <c r="E1096" s="38" t="s">
        <v>36</v>
      </c>
      <c r="G1096" s="38">
        <v>0.5</v>
      </c>
      <c r="H1096" s="38">
        <v>0.5</v>
      </c>
      <c r="I1096" s="38">
        <v>3640</v>
      </c>
      <c r="J1096" s="38">
        <v>4968</v>
      </c>
      <c r="L1096" s="38">
        <v>528</v>
      </c>
      <c r="M1096" s="38">
        <v>4.5670000000000002</v>
      </c>
      <c r="N1096" s="38">
        <v>6.1529999999999996</v>
      </c>
      <c r="O1096" s="38">
        <v>1.5860000000000001</v>
      </c>
      <c r="Q1096" s="38">
        <v>8.2000000000000003E-2</v>
      </c>
      <c r="R1096" s="38">
        <v>1</v>
      </c>
      <c r="S1096" s="38">
        <v>0</v>
      </c>
      <c r="T1096" s="38">
        <v>0</v>
      </c>
      <c r="V1096" s="38">
        <v>0</v>
      </c>
      <c r="Y1096" s="38" t="s">
        <v>44</v>
      </c>
      <c r="Z1096" s="42">
        <v>0.99471064814814814</v>
      </c>
    </row>
    <row r="1097" spans="1:26">
      <c r="A1097" s="38">
        <v>62</v>
      </c>
      <c r="B1097" s="38">
        <v>27</v>
      </c>
      <c r="C1097" s="38" t="s">
        <v>588</v>
      </c>
      <c r="D1097" s="38" t="s">
        <v>25</v>
      </c>
      <c r="E1097" s="38" t="s">
        <v>36</v>
      </c>
      <c r="G1097" s="38">
        <v>0.5</v>
      </c>
      <c r="H1097" s="38">
        <v>0.5</v>
      </c>
      <c r="I1097" s="38">
        <v>3470</v>
      </c>
      <c r="J1097" s="38">
        <v>6221</v>
      </c>
      <c r="L1097" s="38">
        <v>1689</v>
      </c>
      <c r="M1097" s="38">
        <v>4.3449999999999998</v>
      </c>
      <c r="N1097" s="38">
        <v>7.7309999999999999</v>
      </c>
      <c r="O1097" s="38">
        <v>3.3849999999999998</v>
      </c>
      <c r="Q1097" s="38">
        <v>0.23599999999999999</v>
      </c>
      <c r="R1097" s="38">
        <v>1</v>
      </c>
      <c r="S1097" s="38">
        <v>0</v>
      </c>
      <c r="T1097" s="38">
        <v>0</v>
      </c>
      <c r="V1097" s="38">
        <v>0</v>
      </c>
      <c r="Y1097" s="38" t="s">
        <v>44</v>
      </c>
      <c r="Z1097" s="42">
        <v>0.30540509259259258</v>
      </c>
    </row>
    <row r="1098" spans="1:26">
      <c r="A1098" s="38">
        <v>63</v>
      </c>
      <c r="B1098" s="38">
        <v>28</v>
      </c>
      <c r="C1098" s="38" t="s">
        <v>590</v>
      </c>
      <c r="D1098" s="38" t="s">
        <v>25</v>
      </c>
      <c r="E1098" s="38" t="s">
        <v>36</v>
      </c>
      <c r="G1098" s="38">
        <v>0.5</v>
      </c>
      <c r="H1098" s="38">
        <v>0.5</v>
      </c>
      <c r="I1098" s="38">
        <v>2756</v>
      </c>
      <c r="J1098" s="38">
        <v>5705</v>
      </c>
      <c r="L1098" s="38">
        <v>1476</v>
      </c>
      <c r="M1098" s="38">
        <v>3.415</v>
      </c>
      <c r="N1098" s="38">
        <v>7.0830000000000002</v>
      </c>
      <c r="O1098" s="38">
        <v>3.6669999999999998</v>
      </c>
      <c r="Q1098" s="38">
        <v>0.20799999999999999</v>
      </c>
      <c r="R1098" s="38">
        <v>1</v>
      </c>
      <c r="S1098" s="38">
        <v>0</v>
      </c>
      <c r="T1098" s="38">
        <v>0</v>
      </c>
      <c r="V1098" s="38">
        <v>0</v>
      </c>
      <c r="Y1098" s="38" t="s">
        <v>44</v>
      </c>
      <c r="Z1098" s="42">
        <v>0.31618055555555552</v>
      </c>
    </row>
    <row r="1099" spans="1:26">
      <c r="A1099" s="38">
        <v>64</v>
      </c>
      <c r="B1099" s="38">
        <v>28</v>
      </c>
      <c r="C1099" s="38" t="s">
        <v>590</v>
      </c>
      <c r="D1099" s="38" t="s">
        <v>25</v>
      </c>
      <c r="E1099" s="38" t="s">
        <v>36</v>
      </c>
      <c r="G1099" s="38">
        <v>0.5</v>
      </c>
      <c r="H1099" s="38">
        <v>0.5</v>
      </c>
      <c r="I1099" s="38">
        <v>2836</v>
      </c>
      <c r="J1099" s="38">
        <v>5790</v>
      </c>
      <c r="L1099" s="38">
        <v>1490</v>
      </c>
      <c r="M1099" s="38">
        <v>3.5190000000000001</v>
      </c>
      <c r="N1099" s="38">
        <v>7.19</v>
      </c>
      <c r="O1099" s="38">
        <v>3.6709999999999998</v>
      </c>
      <c r="Q1099" s="38">
        <v>0.20899999999999999</v>
      </c>
      <c r="R1099" s="38">
        <v>1</v>
      </c>
      <c r="S1099" s="38">
        <v>0</v>
      </c>
      <c r="T1099" s="38">
        <v>0</v>
      </c>
      <c r="V1099" s="38">
        <v>0</v>
      </c>
      <c r="Y1099" s="38" t="s">
        <v>44</v>
      </c>
      <c r="Z1099" s="42">
        <v>0.3222916666666667</v>
      </c>
    </row>
    <row r="1100" spans="1:26">
      <c r="A1100" s="38">
        <v>65</v>
      </c>
      <c r="B1100" s="38">
        <v>29</v>
      </c>
      <c r="C1100" s="38" t="s">
        <v>591</v>
      </c>
      <c r="D1100" s="38" t="s">
        <v>25</v>
      </c>
      <c r="E1100" s="38" t="s">
        <v>36</v>
      </c>
      <c r="G1100" s="38">
        <v>0.5</v>
      </c>
      <c r="H1100" s="38">
        <v>0.5</v>
      </c>
      <c r="I1100" s="38">
        <v>5089</v>
      </c>
      <c r="J1100" s="38">
        <v>7256</v>
      </c>
      <c r="L1100" s="38">
        <v>2491</v>
      </c>
      <c r="M1100" s="38">
        <v>6.4550000000000001</v>
      </c>
      <c r="N1100" s="38">
        <v>9.02</v>
      </c>
      <c r="O1100" s="38">
        <v>2.5649999999999999</v>
      </c>
      <c r="Q1100" s="38">
        <v>0.34200000000000003</v>
      </c>
      <c r="R1100" s="38">
        <v>1</v>
      </c>
      <c r="S1100" s="38">
        <v>0</v>
      </c>
      <c r="T1100" s="38">
        <v>0</v>
      </c>
      <c r="V1100" s="38">
        <v>0</v>
      </c>
      <c r="Y1100" s="38" t="s">
        <v>44</v>
      </c>
      <c r="Z1100" s="42">
        <v>0.33349537037037041</v>
      </c>
    </row>
    <row r="1101" spans="1:26">
      <c r="A1101" s="38">
        <v>66</v>
      </c>
      <c r="B1101" s="38">
        <v>29</v>
      </c>
      <c r="C1101" s="38" t="s">
        <v>591</v>
      </c>
      <c r="D1101" s="38" t="s">
        <v>25</v>
      </c>
      <c r="E1101" s="38" t="s">
        <v>36</v>
      </c>
      <c r="G1101" s="38">
        <v>0.5</v>
      </c>
      <c r="H1101" s="38">
        <v>0.5</v>
      </c>
      <c r="I1101" s="38">
        <v>5220</v>
      </c>
      <c r="J1101" s="38">
        <v>7219</v>
      </c>
      <c r="L1101" s="38">
        <v>2497</v>
      </c>
      <c r="M1101" s="38">
        <v>6.625</v>
      </c>
      <c r="N1101" s="38">
        <v>8.9749999999999996</v>
      </c>
      <c r="O1101" s="38">
        <v>2.35</v>
      </c>
      <c r="Q1101" s="38">
        <v>0.34300000000000003</v>
      </c>
      <c r="R1101" s="38">
        <v>1</v>
      </c>
      <c r="S1101" s="38">
        <v>0</v>
      </c>
      <c r="T1101" s="38">
        <v>0</v>
      </c>
      <c r="V1101" s="38">
        <v>0</v>
      </c>
      <c r="Y1101" s="38" t="s">
        <v>44</v>
      </c>
      <c r="Z1101" s="42">
        <v>0.33976851851851847</v>
      </c>
    </row>
    <row r="1102" spans="1:26">
      <c r="A1102" s="38">
        <v>67</v>
      </c>
      <c r="B1102" s="38">
        <v>30</v>
      </c>
      <c r="C1102" s="38" t="s">
        <v>592</v>
      </c>
      <c r="D1102" s="38" t="s">
        <v>25</v>
      </c>
      <c r="E1102" s="38" t="s">
        <v>36</v>
      </c>
      <c r="G1102" s="38">
        <v>0.5</v>
      </c>
      <c r="H1102" s="38">
        <v>0.5</v>
      </c>
      <c r="I1102" s="38">
        <v>4750</v>
      </c>
      <c r="J1102" s="38">
        <v>6820</v>
      </c>
      <c r="L1102" s="38">
        <v>1209</v>
      </c>
      <c r="M1102" s="38">
        <v>6.0129999999999999</v>
      </c>
      <c r="N1102" s="38">
        <v>8.4779999999999998</v>
      </c>
      <c r="O1102" s="38">
        <v>2.4660000000000002</v>
      </c>
      <c r="Q1102" s="38">
        <v>0.17199999999999999</v>
      </c>
      <c r="R1102" s="38">
        <v>1</v>
      </c>
      <c r="S1102" s="38">
        <v>0</v>
      </c>
      <c r="T1102" s="38">
        <v>0</v>
      </c>
      <c r="V1102" s="38">
        <v>0</v>
      </c>
      <c r="Y1102" s="38" t="s">
        <v>44</v>
      </c>
      <c r="Z1102" s="42">
        <v>0.35079861111111116</v>
      </c>
    </row>
    <row r="1103" spans="1:26">
      <c r="A1103" s="38">
        <v>68</v>
      </c>
      <c r="B1103" s="38">
        <v>30</v>
      </c>
      <c r="C1103" s="38" t="s">
        <v>592</v>
      </c>
      <c r="D1103" s="38" t="s">
        <v>25</v>
      </c>
      <c r="E1103" s="38" t="s">
        <v>36</v>
      </c>
      <c r="G1103" s="38">
        <v>0.5</v>
      </c>
      <c r="H1103" s="38">
        <v>0.5</v>
      </c>
      <c r="I1103" s="38">
        <v>4825</v>
      </c>
      <c r="J1103" s="38">
        <v>6825</v>
      </c>
      <c r="L1103" s="38">
        <v>1266</v>
      </c>
      <c r="M1103" s="38">
        <v>6.11</v>
      </c>
      <c r="N1103" s="38">
        <v>8.4849999999999994</v>
      </c>
      <c r="O1103" s="38">
        <v>2.3740000000000001</v>
      </c>
      <c r="Q1103" s="38">
        <v>0.18</v>
      </c>
      <c r="R1103" s="38">
        <v>1</v>
      </c>
      <c r="S1103" s="38">
        <v>0</v>
      </c>
      <c r="T1103" s="38">
        <v>0</v>
      </c>
      <c r="V1103" s="38">
        <v>0</v>
      </c>
      <c r="Y1103" s="38" t="s">
        <v>44</v>
      </c>
      <c r="Z1103" s="42">
        <v>0.35697916666666668</v>
      </c>
    </row>
    <row r="1104" spans="1:26">
      <c r="A1104" s="38">
        <v>10</v>
      </c>
      <c r="B1104" s="38">
        <v>5</v>
      </c>
      <c r="C1104" s="38" t="s">
        <v>593</v>
      </c>
      <c r="D1104" s="38" t="s">
        <v>25</v>
      </c>
      <c r="E1104" s="38" t="s">
        <v>36</v>
      </c>
      <c r="G1104" s="38">
        <v>0.5</v>
      </c>
      <c r="H1104" s="38">
        <v>0.5</v>
      </c>
      <c r="I1104" s="38">
        <v>5953</v>
      </c>
      <c r="J1104" s="38">
        <v>8550</v>
      </c>
      <c r="L1104" s="38">
        <v>5671</v>
      </c>
      <c r="M1104" s="38">
        <v>7.5819999999999999</v>
      </c>
      <c r="N1104" s="38">
        <v>10.618</v>
      </c>
      <c r="O1104" s="38">
        <v>3.036</v>
      </c>
      <c r="Q1104" s="38">
        <v>0.75800000000000001</v>
      </c>
      <c r="R1104" s="38">
        <v>1</v>
      </c>
      <c r="S1104" s="38">
        <v>0</v>
      </c>
      <c r="T1104" s="38">
        <v>0</v>
      </c>
      <c r="V1104" s="38">
        <v>0</v>
      </c>
      <c r="Y1104" s="38" t="s">
        <v>45</v>
      </c>
      <c r="Z1104" s="42">
        <v>0.55204861111111114</v>
      </c>
    </row>
    <row r="1105" spans="1:26">
      <c r="A1105" s="38">
        <v>11</v>
      </c>
      <c r="B1105" s="38">
        <v>5</v>
      </c>
      <c r="C1105" s="38" t="s">
        <v>593</v>
      </c>
      <c r="D1105" s="38" t="s">
        <v>25</v>
      </c>
      <c r="E1105" s="38" t="s">
        <v>36</v>
      </c>
      <c r="G1105" s="38">
        <v>0.5</v>
      </c>
      <c r="H1105" s="38">
        <v>0.5</v>
      </c>
      <c r="I1105" s="38">
        <v>6048</v>
      </c>
      <c r="J1105" s="38">
        <v>8515</v>
      </c>
      <c r="L1105" s="38">
        <v>5684</v>
      </c>
      <c r="M1105" s="38">
        <v>7.7050000000000001</v>
      </c>
      <c r="N1105" s="38">
        <v>10.574999999999999</v>
      </c>
      <c r="O1105" s="38">
        <v>2.87</v>
      </c>
      <c r="Q1105" s="38">
        <v>0.76</v>
      </c>
      <c r="R1105" s="38">
        <v>1</v>
      </c>
      <c r="S1105" s="38">
        <v>0</v>
      </c>
      <c r="T1105" s="38">
        <v>0</v>
      </c>
      <c r="V1105" s="38">
        <v>0</v>
      </c>
      <c r="Y1105" s="38" t="s">
        <v>45</v>
      </c>
      <c r="Z1105" s="42">
        <v>0.55827546296296293</v>
      </c>
    </row>
    <row r="1106" spans="1:26">
      <c r="A1106" s="38">
        <v>12</v>
      </c>
      <c r="B1106" s="38">
        <v>6</v>
      </c>
      <c r="C1106" s="38" t="s">
        <v>594</v>
      </c>
      <c r="D1106" s="38" t="s">
        <v>25</v>
      </c>
      <c r="E1106" s="38" t="s">
        <v>36</v>
      </c>
      <c r="G1106" s="38">
        <v>0.5</v>
      </c>
      <c r="H1106" s="38">
        <v>0.5</v>
      </c>
      <c r="I1106" s="38">
        <v>3553</v>
      </c>
      <c r="J1106" s="38">
        <v>7555</v>
      </c>
      <c r="L1106" s="38">
        <v>1731</v>
      </c>
      <c r="M1106" s="38">
        <v>4.4530000000000003</v>
      </c>
      <c r="N1106" s="38">
        <v>9.3919999999999995</v>
      </c>
      <c r="O1106" s="38">
        <v>4.9390000000000001</v>
      </c>
      <c r="Q1106" s="38">
        <v>0.24099999999999999</v>
      </c>
      <c r="R1106" s="38">
        <v>1</v>
      </c>
      <c r="S1106" s="38">
        <v>0</v>
      </c>
      <c r="T1106" s="38">
        <v>0</v>
      </c>
      <c r="V1106" s="38">
        <v>0</v>
      </c>
      <c r="Y1106" s="38" t="s">
        <v>45</v>
      </c>
      <c r="Z1106" s="42">
        <v>0.56935185185185189</v>
      </c>
    </row>
    <row r="1107" spans="1:26">
      <c r="A1107" s="38">
        <v>13</v>
      </c>
      <c r="B1107" s="38">
        <v>6</v>
      </c>
      <c r="C1107" s="38" t="s">
        <v>594</v>
      </c>
      <c r="D1107" s="38" t="s">
        <v>25</v>
      </c>
      <c r="E1107" s="38" t="s">
        <v>36</v>
      </c>
      <c r="G1107" s="38">
        <v>0.5</v>
      </c>
      <c r="H1107" s="38">
        <v>0.5</v>
      </c>
      <c r="I1107" s="38">
        <v>3542</v>
      </c>
      <c r="J1107" s="38">
        <v>7451</v>
      </c>
      <c r="L1107" s="38">
        <v>1737</v>
      </c>
      <c r="M1107" s="38">
        <v>4.4390000000000001</v>
      </c>
      <c r="N1107" s="38">
        <v>9.2629999999999999</v>
      </c>
      <c r="O1107" s="38">
        <v>4.8239999999999998</v>
      </c>
      <c r="Q1107" s="38">
        <v>0.24199999999999999</v>
      </c>
      <c r="R1107" s="38">
        <v>1</v>
      </c>
      <c r="S1107" s="38">
        <v>0</v>
      </c>
      <c r="T1107" s="38">
        <v>0</v>
      </c>
      <c r="V1107" s="38">
        <v>0</v>
      </c>
      <c r="Y1107" s="38" t="s">
        <v>45</v>
      </c>
      <c r="Z1107" s="42">
        <v>0.5756134259259259</v>
      </c>
    </row>
    <row r="1108" spans="1:26">
      <c r="A1108" s="38">
        <v>14</v>
      </c>
      <c r="B1108" s="38">
        <v>7</v>
      </c>
      <c r="C1108" s="38" t="s">
        <v>595</v>
      </c>
      <c r="D1108" s="38" t="s">
        <v>25</v>
      </c>
      <c r="E1108" s="38" t="s">
        <v>36</v>
      </c>
      <c r="G1108" s="38">
        <v>0.5</v>
      </c>
      <c r="H1108" s="38">
        <v>0.5</v>
      </c>
      <c r="I1108" s="38">
        <v>3427</v>
      </c>
      <c r="J1108" s="38">
        <v>6766</v>
      </c>
      <c r="L1108" s="38">
        <v>1435</v>
      </c>
      <c r="M1108" s="38">
        <v>4.2889999999999997</v>
      </c>
      <c r="N1108" s="38">
        <v>8.4120000000000008</v>
      </c>
      <c r="O1108" s="38">
        <v>4.1219999999999999</v>
      </c>
      <c r="Q1108" s="38">
        <v>0.20200000000000001</v>
      </c>
      <c r="R1108" s="38">
        <v>1</v>
      </c>
      <c r="S1108" s="38">
        <v>0</v>
      </c>
      <c r="T1108" s="38">
        <v>0</v>
      </c>
      <c r="V1108" s="38">
        <v>0</v>
      </c>
      <c r="Y1108" s="38" t="s">
        <v>45</v>
      </c>
      <c r="Z1108" s="42">
        <v>0.58665509259259252</v>
      </c>
    </row>
    <row r="1109" spans="1:26">
      <c r="A1109" s="38">
        <v>15</v>
      </c>
      <c r="B1109" s="38">
        <v>7</v>
      </c>
      <c r="C1109" s="38" t="s">
        <v>595</v>
      </c>
      <c r="D1109" s="38" t="s">
        <v>25</v>
      </c>
      <c r="E1109" s="38" t="s">
        <v>36</v>
      </c>
      <c r="G1109" s="38">
        <v>0.5</v>
      </c>
      <c r="H1109" s="38">
        <v>0.5</v>
      </c>
      <c r="I1109" s="38">
        <v>3402</v>
      </c>
      <c r="J1109" s="38">
        <v>6778</v>
      </c>
      <c r="L1109" s="38">
        <v>1440</v>
      </c>
      <c r="M1109" s="38">
        <v>4.2560000000000002</v>
      </c>
      <c r="N1109" s="38">
        <v>8.4269999999999996</v>
      </c>
      <c r="O1109" s="38">
        <v>4.17</v>
      </c>
      <c r="Q1109" s="38">
        <v>0.20300000000000001</v>
      </c>
      <c r="R1109" s="38">
        <v>1</v>
      </c>
      <c r="S1109" s="38">
        <v>0</v>
      </c>
      <c r="T1109" s="38">
        <v>0</v>
      </c>
      <c r="V1109" s="38">
        <v>0</v>
      </c>
      <c r="Y1109" s="38" t="s">
        <v>45</v>
      </c>
      <c r="Z1109" s="42">
        <v>0.59290509259259261</v>
      </c>
    </row>
    <row r="1110" spans="1:26">
      <c r="A1110" s="38">
        <v>16</v>
      </c>
      <c r="B1110" s="38">
        <v>8</v>
      </c>
      <c r="C1110" s="38" t="s">
        <v>596</v>
      </c>
      <c r="D1110" s="38" t="s">
        <v>25</v>
      </c>
      <c r="E1110" s="38" t="s">
        <v>36</v>
      </c>
      <c r="G1110" s="38">
        <v>0.5</v>
      </c>
      <c r="H1110" s="38">
        <v>0.5</v>
      </c>
      <c r="I1110" s="38">
        <v>2943</v>
      </c>
      <c r="J1110" s="38">
        <v>5900</v>
      </c>
      <c r="L1110" s="38">
        <v>984</v>
      </c>
      <c r="M1110" s="38">
        <v>3.6589999999999998</v>
      </c>
      <c r="N1110" s="38">
        <v>7.3280000000000003</v>
      </c>
      <c r="O1110" s="38">
        <v>3.669</v>
      </c>
      <c r="Q1110" s="38">
        <v>0.14199999999999999</v>
      </c>
      <c r="R1110" s="38">
        <v>1</v>
      </c>
      <c r="S1110" s="38">
        <v>0</v>
      </c>
      <c r="T1110" s="38">
        <v>0</v>
      </c>
      <c r="V1110" s="38">
        <v>0</v>
      </c>
      <c r="Y1110" s="38" t="s">
        <v>45</v>
      </c>
      <c r="Z1110" s="42">
        <v>0.60375000000000001</v>
      </c>
    </row>
    <row r="1111" spans="1:26">
      <c r="A1111" s="38">
        <v>17</v>
      </c>
      <c r="B1111" s="38">
        <v>8</v>
      </c>
      <c r="C1111" s="38" t="s">
        <v>596</v>
      </c>
      <c r="D1111" s="38" t="s">
        <v>25</v>
      </c>
      <c r="E1111" s="38" t="s">
        <v>36</v>
      </c>
      <c r="G1111" s="38">
        <v>0.5</v>
      </c>
      <c r="H1111" s="38">
        <v>0.5</v>
      </c>
      <c r="I1111" s="38">
        <v>2934</v>
      </c>
      <c r="J1111" s="38">
        <v>6527</v>
      </c>
      <c r="L1111" s="38">
        <v>1107</v>
      </c>
      <c r="M1111" s="38">
        <v>3.6469999999999998</v>
      </c>
      <c r="N1111" s="38">
        <v>8.1129999999999995</v>
      </c>
      <c r="O1111" s="38">
        <v>4.4660000000000002</v>
      </c>
      <c r="Q1111" s="38">
        <v>0.159</v>
      </c>
      <c r="R1111" s="38">
        <v>1</v>
      </c>
      <c r="S1111" s="38">
        <v>0</v>
      </c>
      <c r="T1111" s="38">
        <v>0</v>
      </c>
      <c r="V1111" s="38">
        <v>0</v>
      </c>
      <c r="Y1111" s="38" t="s">
        <v>45</v>
      </c>
      <c r="Z1111" s="42">
        <v>0.6098958333333333</v>
      </c>
    </row>
    <row r="1112" spans="1:26">
      <c r="A1112" s="38">
        <v>18</v>
      </c>
      <c r="B1112" s="38">
        <v>9</v>
      </c>
      <c r="C1112" s="38" t="s">
        <v>597</v>
      </c>
      <c r="D1112" s="38" t="s">
        <v>25</v>
      </c>
      <c r="E1112" s="38" t="s">
        <v>36</v>
      </c>
      <c r="G1112" s="38">
        <v>0.5</v>
      </c>
      <c r="H1112" s="38">
        <v>0.5</v>
      </c>
      <c r="I1112" s="38">
        <v>2659</v>
      </c>
      <c r="J1112" s="38">
        <v>6371</v>
      </c>
      <c r="L1112" s="38">
        <v>1525</v>
      </c>
      <c r="M1112" s="38">
        <v>3.2890000000000001</v>
      </c>
      <c r="N1112" s="38">
        <v>7.9180000000000001</v>
      </c>
      <c r="O1112" s="38">
        <v>4.6289999999999996</v>
      </c>
      <c r="Q1112" s="38">
        <v>0.214</v>
      </c>
      <c r="R1112" s="38">
        <v>1</v>
      </c>
      <c r="S1112" s="38">
        <v>0</v>
      </c>
      <c r="T1112" s="38">
        <v>0</v>
      </c>
      <c r="V1112" s="38">
        <v>0</v>
      </c>
      <c r="Y1112" s="38" t="s">
        <v>45</v>
      </c>
      <c r="Z1112" s="42">
        <v>0.62064814814814817</v>
      </c>
    </row>
    <row r="1113" spans="1:26">
      <c r="A1113" s="38">
        <v>19</v>
      </c>
      <c r="B1113" s="38">
        <v>9</v>
      </c>
      <c r="C1113" s="38" t="s">
        <v>597</v>
      </c>
      <c r="D1113" s="38" t="s">
        <v>25</v>
      </c>
      <c r="E1113" s="38" t="s">
        <v>36</v>
      </c>
      <c r="G1113" s="38">
        <v>0.5</v>
      </c>
      <c r="H1113" s="38">
        <v>0.5</v>
      </c>
      <c r="I1113" s="38">
        <v>2681</v>
      </c>
      <c r="J1113" s="38">
        <v>6397</v>
      </c>
      <c r="L1113" s="38">
        <v>1606</v>
      </c>
      <c r="M1113" s="38">
        <v>3.3180000000000001</v>
      </c>
      <c r="N1113" s="38">
        <v>7.9509999999999996</v>
      </c>
      <c r="O1113" s="38">
        <v>4.633</v>
      </c>
      <c r="Q1113" s="38">
        <v>0.22500000000000001</v>
      </c>
      <c r="R1113" s="38">
        <v>1</v>
      </c>
      <c r="S1113" s="38">
        <v>0</v>
      </c>
      <c r="T1113" s="38">
        <v>0</v>
      </c>
      <c r="V1113" s="38">
        <v>0</v>
      </c>
      <c r="Y1113" s="38" t="s">
        <v>45</v>
      </c>
      <c r="Z1113" s="42">
        <v>0.62675925925925924</v>
      </c>
    </row>
    <row r="1114" spans="1:26">
      <c r="A1114" s="38">
        <v>20</v>
      </c>
      <c r="B1114" s="38">
        <v>10</v>
      </c>
      <c r="C1114" s="38" t="s">
        <v>598</v>
      </c>
      <c r="D1114" s="38" t="s">
        <v>25</v>
      </c>
      <c r="E1114" s="38" t="s">
        <v>36</v>
      </c>
      <c r="G1114" s="38">
        <v>0.5</v>
      </c>
      <c r="H1114" s="38">
        <v>0.5</v>
      </c>
      <c r="I1114" s="38">
        <v>3298</v>
      </c>
      <c r="J1114" s="38">
        <v>5092</v>
      </c>
      <c r="L1114" s="38">
        <v>1594</v>
      </c>
      <c r="M1114" s="38">
        <v>4.1219999999999999</v>
      </c>
      <c r="N1114" s="38">
        <v>6.31</v>
      </c>
      <c r="O1114" s="38">
        <v>2.1880000000000002</v>
      </c>
      <c r="Q1114" s="38">
        <v>0.223</v>
      </c>
      <c r="R1114" s="38">
        <v>1</v>
      </c>
      <c r="S1114" s="38">
        <v>0</v>
      </c>
      <c r="T1114" s="38">
        <v>0</v>
      </c>
      <c r="V1114" s="38">
        <v>0</v>
      </c>
      <c r="Y1114" s="38" t="s">
        <v>45</v>
      </c>
      <c r="Z1114" s="42">
        <v>0.63748842592592592</v>
      </c>
    </row>
    <row r="1115" spans="1:26">
      <c r="A1115" s="38">
        <v>21</v>
      </c>
      <c r="B1115" s="38">
        <v>10</v>
      </c>
      <c r="C1115" s="38" t="s">
        <v>598</v>
      </c>
      <c r="D1115" s="38" t="s">
        <v>25</v>
      </c>
      <c r="E1115" s="38" t="s">
        <v>36</v>
      </c>
      <c r="G1115" s="38">
        <v>0.5</v>
      </c>
      <c r="H1115" s="38">
        <v>0.5</v>
      </c>
      <c r="I1115" s="38">
        <v>3351</v>
      </c>
      <c r="J1115" s="38">
        <v>5117</v>
      </c>
      <c r="L1115" s="38">
        <v>1682</v>
      </c>
      <c r="M1115" s="38">
        <v>4.1890000000000001</v>
      </c>
      <c r="N1115" s="38">
        <v>6.3419999999999996</v>
      </c>
      <c r="O1115" s="38">
        <v>2.1520000000000001</v>
      </c>
      <c r="Q1115" s="38">
        <v>0.23499999999999999</v>
      </c>
      <c r="R1115" s="38">
        <v>1</v>
      </c>
      <c r="S1115" s="38">
        <v>0</v>
      </c>
      <c r="T1115" s="38">
        <v>0</v>
      </c>
      <c r="V1115" s="38">
        <v>0</v>
      </c>
      <c r="Y1115" s="38" t="s">
        <v>45</v>
      </c>
      <c r="Z1115" s="42">
        <v>0.64361111111111113</v>
      </c>
    </row>
    <row r="1116" spans="1:26">
      <c r="A1116" s="38">
        <v>22</v>
      </c>
      <c r="B1116" s="38">
        <v>11</v>
      </c>
      <c r="C1116" s="38" t="s">
        <v>599</v>
      </c>
      <c r="D1116" s="38" t="s">
        <v>25</v>
      </c>
      <c r="E1116" s="38" t="s">
        <v>36</v>
      </c>
      <c r="G1116" s="38">
        <v>0.5</v>
      </c>
      <c r="H1116" s="38">
        <v>0.5</v>
      </c>
      <c r="I1116" s="38">
        <v>6807</v>
      </c>
      <c r="J1116" s="38">
        <v>13171</v>
      </c>
      <c r="L1116" s="38">
        <v>18557</v>
      </c>
      <c r="M1116" s="38">
        <v>8.6959999999999997</v>
      </c>
      <c r="N1116" s="38">
        <v>16.175000000000001</v>
      </c>
      <c r="O1116" s="38">
        <v>7.4790000000000001</v>
      </c>
      <c r="Q1116" s="38">
        <v>2.3849999999999998</v>
      </c>
      <c r="R1116" s="38">
        <v>1</v>
      </c>
      <c r="S1116" s="38">
        <v>0</v>
      </c>
      <c r="T1116" s="38">
        <v>0</v>
      </c>
      <c r="V1116" s="38">
        <v>0</v>
      </c>
      <c r="Y1116" s="38" t="s">
        <v>45</v>
      </c>
      <c r="Z1116" s="42">
        <v>0.65560185185185182</v>
      </c>
    </row>
    <row r="1117" spans="1:26">
      <c r="A1117" s="38">
        <v>23</v>
      </c>
      <c r="B1117" s="38">
        <v>11</v>
      </c>
      <c r="C1117" s="38" t="s">
        <v>599</v>
      </c>
      <c r="D1117" s="38" t="s">
        <v>25</v>
      </c>
      <c r="E1117" s="38" t="s">
        <v>36</v>
      </c>
      <c r="G1117" s="38">
        <v>0.5</v>
      </c>
      <c r="H1117" s="38">
        <v>0.5</v>
      </c>
      <c r="I1117" s="38">
        <v>6827</v>
      </c>
      <c r="J1117" s="38">
        <v>13187</v>
      </c>
      <c r="L1117" s="38">
        <v>18802</v>
      </c>
      <c r="M1117" s="38">
        <v>8.7219999999999995</v>
      </c>
      <c r="N1117" s="38">
        <v>16.193999999999999</v>
      </c>
      <c r="O1117" s="38">
        <v>7.4720000000000004</v>
      </c>
      <c r="Q1117" s="38">
        <v>2.415</v>
      </c>
      <c r="R1117" s="38">
        <v>1</v>
      </c>
      <c r="S1117" s="38">
        <v>0</v>
      </c>
      <c r="T1117" s="38">
        <v>0</v>
      </c>
      <c r="V1117" s="38">
        <v>0</v>
      </c>
      <c r="Y1117" s="38" t="s">
        <v>45</v>
      </c>
      <c r="Z1117" s="42">
        <v>0.66260416666666666</v>
      </c>
    </row>
    <row r="1118" spans="1:26">
      <c r="A1118" s="38">
        <v>24</v>
      </c>
      <c r="B1118" s="38">
        <v>12</v>
      </c>
      <c r="C1118" s="38" t="s">
        <v>600</v>
      </c>
      <c r="D1118" s="38" t="s">
        <v>25</v>
      </c>
      <c r="E1118" s="38" t="s">
        <v>36</v>
      </c>
      <c r="G1118" s="38">
        <v>0.5</v>
      </c>
      <c r="H1118" s="38">
        <v>0.5</v>
      </c>
      <c r="I1118" s="38">
        <v>3114</v>
      </c>
      <c r="J1118" s="38">
        <v>6523</v>
      </c>
      <c r="L1118" s="38">
        <v>1075</v>
      </c>
      <c r="M1118" s="38">
        <v>3.8820000000000001</v>
      </c>
      <c r="N1118" s="38">
        <v>8.1080000000000005</v>
      </c>
      <c r="O1118" s="38">
        <v>4.2270000000000003</v>
      </c>
      <c r="Q1118" s="38">
        <v>0.154</v>
      </c>
      <c r="R1118" s="38">
        <v>1</v>
      </c>
      <c r="S1118" s="38">
        <v>0</v>
      </c>
      <c r="T1118" s="38">
        <v>0</v>
      </c>
      <c r="V1118" s="38">
        <v>0</v>
      </c>
      <c r="Y1118" s="38" t="s">
        <v>45</v>
      </c>
      <c r="Z1118" s="42">
        <v>0.6734837962962964</v>
      </c>
    </row>
    <row r="1119" spans="1:26">
      <c r="A1119" s="38">
        <v>25</v>
      </c>
      <c r="B1119" s="38">
        <v>12</v>
      </c>
      <c r="C1119" s="38" t="s">
        <v>600</v>
      </c>
      <c r="D1119" s="38" t="s">
        <v>25</v>
      </c>
      <c r="E1119" s="38" t="s">
        <v>36</v>
      </c>
      <c r="G1119" s="38">
        <v>0.5</v>
      </c>
      <c r="H1119" s="38">
        <v>0.5</v>
      </c>
      <c r="I1119" s="38">
        <v>3032</v>
      </c>
      <c r="J1119" s="38">
        <v>6537</v>
      </c>
      <c r="L1119" s="38">
        <v>1089</v>
      </c>
      <c r="M1119" s="38">
        <v>3.7749999999999999</v>
      </c>
      <c r="N1119" s="38">
        <v>8.1259999999999994</v>
      </c>
      <c r="O1119" s="38">
        <v>4.351</v>
      </c>
      <c r="Q1119" s="38">
        <v>0.156</v>
      </c>
      <c r="R1119" s="38">
        <v>1</v>
      </c>
      <c r="S1119" s="38">
        <v>0</v>
      </c>
      <c r="T1119" s="38">
        <v>0</v>
      </c>
      <c r="V1119" s="38">
        <v>0</v>
      </c>
      <c r="Y1119" s="38" t="s">
        <v>45</v>
      </c>
      <c r="Z1119" s="42">
        <v>0.67962962962962958</v>
      </c>
    </row>
    <row r="1120" spans="1:26">
      <c r="A1120" s="38">
        <v>26</v>
      </c>
      <c r="B1120" s="38">
        <v>13</v>
      </c>
      <c r="C1120" s="38" t="s">
        <v>601</v>
      </c>
      <c r="D1120" s="38" t="s">
        <v>25</v>
      </c>
      <c r="E1120" s="38" t="s">
        <v>36</v>
      </c>
      <c r="G1120" s="38">
        <v>0.5</v>
      </c>
      <c r="H1120" s="38">
        <v>0.5</v>
      </c>
      <c r="I1120" s="38">
        <v>5650</v>
      </c>
      <c r="J1120" s="38">
        <v>8418</v>
      </c>
      <c r="L1120" s="38">
        <v>4771</v>
      </c>
      <c r="M1120" s="38">
        <v>7.1859999999999999</v>
      </c>
      <c r="N1120" s="38">
        <v>10.456</v>
      </c>
      <c r="O1120" s="38">
        <v>3.27</v>
      </c>
      <c r="Q1120" s="38">
        <v>0.64100000000000001</v>
      </c>
      <c r="R1120" s="38">
        <v>1</v>
      </c>
      <c r="S1120" s="38">
        <v>0</v>
      </c>
      <c r="T1120" s="38">
        <v>0</v>
      </c>
      <c r="V1120" s="38">
        <v>0</v>
      </c>
      <c r="Y1120" s="38" t="s">
        <v>45</v>
      </c>
      <c r="Z1120" s="42">
        <v>0.69059027777777782</v>
      </c>
    </row>
    <row r="1121" spans="1:26">
      <c r="A1121" s="38">
        <v>27</v>
      </c>
      <c r="B1121" s="38">
        <v>13</v>
      </c>
      <c r="C1121" s="38" t="s">
        <v>601</v>
      </c>
      <c r="D1121" s="38" t="s">
        <v>25</v>
      </c>
      <c r="E1121" s="38" t="s">
        <v>36</v>
      </c>
      <c r="G1121" s="38">
        <v>0.5</v>
      </c>
      <c r="H1121" s="38">
        <v>0.5</v>
      </c>
      <c r="I1121" s="38">
        <v>5575</v>
      </c>
      <c r="J1121" s="38">
        <v>8445</v>
      </c>
      <c r="L1121" s="38">
        <v>4752</v>
      </c>
      <c r="M1121" s="38">
        <v>7.0880000000000001</v>
      </c>
      <c r="N1121" s="38">
        <v>10.488</v>
      </c>
      <c r="O1121" s="38">
        <v>3.4</v>
      </c>
      <c r="Q1121" s="38">
        <v>0.63900000000000001</v>
      </c>
      <c r="R1121" s="38">
        <v>1</v>
      </c>
      <c r="S1121" s="38">
        <v>0</v>
      </c>
      <c r="T1121" s="38">
        <v>0</v>
      </c>
      <c r="V1121" s="38">
        <v>0</v>
      </c>
      <c r="Y1121" s="38" t="s">
        <v>45</v>
      </c>
      <c r="Z1121" s="42">
        <v>0.69682870370370376</v>
      </c>
    </row>
    <row r="1122" spans="1:26">
      <c r="A1122" s="38">
        <v>28</v>
      </c>
      <c r="B1122" s="38">
        <v>14</v>
      </c>
      <c r="C1122" s="38" t="s">
        <v>602</v>
      </c>
      <c r="D1122" s="38" t="s">
        <v>25</v>
      </c>
      <c r="E1122" s="38" t="s">
        <v>36</v>
      </c>
      <c r="G1122" s="38">
        <v>0.5</v>
      </c>
      <c r="H1122" s="38">
        <v>0.5</v>
      </c>
      <c r="I1122" s="38">
        <v>3719</v>
      </c>
      <c r="J1122" s="38">
        <v>6433</v>
      </c>
      <c r="L1122" s="38">
        <v>1579</v>
      </c>
      <c r="M1122" s="38">
        <v>4.6689999999999996</v>
      </c>
      <c r="N1122" s="38">
        <v>7.9960000000000004</v>
      </c>
      <c r="O1122" s="38">
        <v>3.327</v>
      </c>
      <c r="Q1122" s="38">
        <v>0.221</v>
      </c>
      <c r="R1122" s="38">
        <v>1</v>
      </c>
      <c r="S1122" s="38">
        <v>0</v>
      </c>
      <c r="T1122" s="38">
        <v>0</v>
      </c>
      <c r="V1122" s="38">
        <v>0</v>
      </c>
      <c r="Y1122" s="38" t="s">
        <v>45</v>
      </c>
      <c r="Z1122" s="42">
        <v>0.70768518518518519</v>
      </c>
    </row>
    <row r="1123" spans="1:26">
      <c r="A1123" s="38">
        <v>29</v>
      </c>
      <c r="B1123" s="38">
        <v>14</v>
      </c>
      <c r="C1123" s="38" t="s">
        <v>602</v>
      </c>
      <c r="D1123" s="38" t="s">
        <v>25</v>
      </c>
      <c r="E1123" s="38" t="s">
        <v>36</v>
      </c>
      <c r="G1123" s="38">
        <v>0.5</v>
      </c>
      <c r="H1123" s="38">
        <v>0.5</v>
      </c>
      <c r="I1123" s="38">
        <v>3712</v>
      </c>
      <c r="J1123" s="38">
        <v>6498</v>
      </c>
      <c r="L1123" s="38">
        <v>1620</v>
      </c>
      <c r="M1123" s="38">
        <v>4.66</v>
      </c>
      <c r="N1123" s="38">
        <v>8.077</v>
      </c>
      <c r="O1123" s="38">
        <v>3.4169999999999998</v>
      </c>
      <c r="Q1123" s="38">
        <v>0.22700000000000001</v>
      </c>
      <c r="R1123" s="38">
        <v>1</v>
      </c>
      <c r="S1123" s="38">
        <v>0</v>
      </c>
      <c r="T1123" s="38">
        <v>0</v>
      </c>
      <c r="V1123" s="38">
        <v>0</v>
      </c>
      <c r="Y1123" s="38" t="s">
        <v>45</v>
      </c>
      <c r="Z1123" s="42">
        <v>0.71388888888888891</v>
      </c>
    </row>
    <row r="1124" spans="1:26">
      <c r="A1124" s="38">
        <v>30</v>
      </c>
      <c r="B1124" s="38">
        <v>15</v>
      </c>
      <c r="C1124" s="38" t="s">
        <v>603</v>
      </c>
      <c r="D1124" s="38" t="s">
        <v>25</v>
      </c>
      <c r="E1124" s="38" t="s">
        <v>36</v>
      </c>
      <c r="G1124" s="38">
        <v>0.5</v>
      </c>
      <c r="H1124" s="38">
        <v>0.5</v>
      </c>
      <c r="I1124" s="38">
        <v>5735</v>
      </c>
      <c r="J1124" s="38">
        <v>9288</v>
      </c>
      <c r="L1124" s="38">
        <v>2015</v>
      </c>
      <c r="M1124" s="38">
        <v>7.2960000000000003</v>
      </c>
      <c r="N1124" s="38">
        <v>11.521000000000001</v>
      </c>
      <c r="O1124" s="38">
        <v>4.2249999999999996</v>
      </c>
      <c r="Q1124" s="38">
        <v>0.27900000000000003</v>
      </c>
      <c r="R1124" s="38">
        <v>1</v>
      </c>
      <c r="S1124" s="38">
        <v>0</v>
      </c>
      <c r="T1124" s="38">
        <v>0</v>
      </c>
      <c r="V1124" s="38">
        <v>0</v>
      </c>
      <c r="Y1124" s="38" t="s">
        <v>45</v>
      </c>
      <c r="Z1124" s="42">
        <v>0.72483796296296299</v>
      </c>
    </row>
    <row r="1125" spans="1:26">
      <c r="A1125" s="38">
        <v>31</v>
      </c>
      <c r="B1125" s="38">
        <v>15</v>
      </c>
      <c r="C1125" s="38" t="s">
        <v>603</v>
      </c>
      <c r="D1125" s="38" t="s">
        <v>25</v>
      </c>
      <c r="E1125" s="38" t="s">
        <v>36</v>
      </c>
      <c r="G1125" s="38">
        <v>0.5</v>
      </c>
      <c r="H1125" s="38">
        <v>0.5</v>
      </c>
      <c r="I1125" s="38">
        <v>5728</v>
      </c>
      <c r="J1125" s="38">
        <v>9303</v>
      </c>
      <c r="L1125" s="38">
        <v>2085</v>
      </c>
      <c r="M1125" s="38">
        <v>7.2880000000000003</v>
      </c>
      <c r="N1125" s="38">
        <v>11.539</v>
      </c>
      <c r="O1125" s="38">
        <v>4.25</v>
      </c>
      <c r="Q1125" s="38">
        <v>0.28799999999999998</v>
      </c>
      <c r="R1125" s="38">
        <v>1</v>
      </c>
      <c r="S1125" s="38">
        <v>0</v>
      </c>
      <c r="T1125" s="38">
        <v>0</v>
      </c>
      <c r="V1125" s="38">
        <v>0</v>
      </c>
      <c r="Y1125" s="38" t="s">
        <v>45</v>
      </c>
      <c r="Z1125" s="42">
        <v>0.73103009259259266</v>
      </c>
    </row>
    <row r="1126" spans="1:26">
      <c r="A1126" s="38">
        <v>32</v>
      </c>
      <c r="B1126" s="38">
        <v>16</v>
      </c>
      <c r="C1126" s="38" t="s">
        <v>604</v>
      </c>
      <c r="D1126" s="38" t="s">
        <v>25</v>
      </c>
      <c r="E1126" s="38" t="s">
        <v>36</v>
      </c>
      <c r="G1126" s="38">
        <v>0.5</v>
      </c>
      <c r="H1126" s="38">
        <v>0.5</v>
      </c>
      <c r="I1126" s="38">
        <v>3345</v>
      </c>
      <c r="J1126" s="38">
        <v>6978</v>
      </c>
      <c r="L1126" s="38">
        <v>1347</v>
      </c>
      <c r="M1126" s="38">
        <v>4.1820000000000004</v>
      </c>
      <c r="N1126" s="38">
        <v>8.6760000000000002</v>
      </c>
      <c r="O1126" s="38">
        <v>4.4939999999999998</v>
      </c>
      <c r="Q1126" s="38">
        <v>0.191</v>
      </c>
      <c r="R1126" s="38">
        <v>1</v>
      </c>
      <c r="S1126" s="38">
        <v>0</v>
      </c>
      <c r="T1126" s="38">
        <v>0</v>
      </c>
      <c r="V1126" s="38">
        <v>0</v>
      </c>
      <c r="Y1126" s="38" t="s">
        <v>45</v>
      </c>
      <c r="Z1126" s="42">
        <v>0.74197916666666675</v>
      </c>
    </row>
    <row r="1127" spans="1:26">
      <c r="A1127" s="38">
        <v>33</v>
      </c>
      <c r="B1127" s="38">
        <v>16</v>
      </c>
      <c r="C1127" s="38" t="s">
        <v>604</v>
      </c>
      <c r="D1127" s="38" t="s">
        <v>25</v>
      </c>
      <c r="E1127" s="38" t="s">
        <v>36</v>
      </c>
      <c r="G1127" s="38">
        <v>0.5</v>
      </c>
      <c r="H1127" s="38">
        <v>0.5</v>
      </c>
      <c r="I1127" s="38">
        <v>3344</v>
      </c>
      <c r="J1127" s="38">
        <v>6968</v>
      </c>
      <c r="L1127" s="38">
        <v>1419</v>
      </c>
      <c r="M1127" s="38">
        <v>4.181</v>
      </c>
      <c r="N1127" s="38">
        <v>8.6630000000000003</v>
      </c>
      <c r="O1127" s="38">
        <v>4.4809999999999999</v>
      </c>
      <c r="Q1127" s="38">
        <v>0.2</v>
      </c>
      <c r="R1127" s="38">
        <v>1</v>
      </c>
      <c r="S1127" s="38">
        <v>0</v>
      </c>
      <c r="T1127" s="38">
        <v>0</v>
      </c>
      <c r="V1127" s="38">
        <v>0</v>
      </c>
      <c r="Y1127" s="38" t="s">
        <v>45</v>
      </c>
      <c r="Z1127" s="42">
        <v>0.74802083333333336</v>
      </c>
    </row>
    <row r="1128" spans="1:26">
      <c r="A1128" s="38">
        <v>62</v>
      </c>
      <c r="B1128" s="38">
        <v>27</v>
      </c>
      <c r="C1128" s="38" t="s">
        <v>589</v>
      </c>
      <c r="D1128" s="38" t="s">
        <v>25</v>
      </c>
      <c r="E1128" s="38" t="s">
        <v>36</v>
      </c>
      <c r="G1128" s="38">
        <v>0.5</v>
      </c>
      <c r="H1128" s="38">
        <v>0.5</v>
      </c>
      <c r="I1128" s="38">
        <v>3684</v>
      </c>
      <c r="J1128" s="38">
        <v>5491</v>
      </c>
      <c r="L1128" s="38">
        <v>549</v>
      </c>
      <c r="M1128" s="38">
        <v>4.6230000000000002</v>
      </c>
      <c r="N1128" s="38">
        <v>6.8140000000000001</v>
      </c>
      <c r="O1128" s="38">
        <v>2.1909999999999998</v>
      </c>
      <c r="Q1128" s="38">
        <v>8.4000000000000005E-2</v>
      </c>
      <c r="R1128" s="38">
        <v>1</v>
      </c>
      <c r="S1128" s="38">
        <v>0</v>
      </c>
      <c r="T1128" s="38">
        <v>0</v>
      </c>
      <c r="V1128" s="38">
        <v>0</v>
      </c>
      <c r="Y1128" s="38" t="s">
        <v>45</v>
      </c>
      <c r="Z1128" s="42">
        <v>9.1435185185185185E-4</v>
      </c>
    </row>
    <row r="1129" spans="1:26">
      <c r="A1129" s="38">
        <v>63</v>
      </c>
      <c r="B1129" s="38">
        <v>28</v>
      </c>
      <c r="C1129" s="38" t="s">
        <v>605</v>
      </c>
      <c r="D1129" s="38" t="s">
        <v>25</v>
      </c>
      <c r="E1129" s="38" t="s">
        <v>36</v>
      </c>
      <c r="G1129" s="38">
        <v>0.5</v>
      </c>
      <c r="H1129" s="38">
        <v>0.5</v>
      </c>
      <c r="I1129" s="38">
        <v>3460</v>
      </c>
      <c r="J1129" s="38">
        <v>5939</v>
      </c>
      <c r="L1129" s="38">
        <v>1406</v>
      </c>
      <c r="M1129" s="38">
        <v>4.3319999999999999</v>
      </c>
      <c r="N1129" s="38">
        <v>7.3769999999999998</v>
      </c>
      <c r="O1129" s="38">
        <v>3.0449999999999999</v>
      </c>
      <c r="Q1129" s="38">
        <v>0.19800000000000001</v>
      </c>
      <c r="R1129" s="38">
        <v>1</v>
      </c>
      <c r="S1129" s="38">
        <v>0</v>
      </c>
      <c r="T1129" s="38">
        <v>0</v>
      </c>
      <c r="V1129" s="38">
        <v>0</v>
      </c>
      <c r="Y1129" s="38" t="s">
        <v>45</v>
      </c>
      <c r="Z1129" s="42">
        <v>1.1782407407407406E-2</v>
      </c>
    </row>
    <row r="1130" spans="1:26">
      <c r="A1130" s="38">
        <v>64</v>
      </c>
      <c r="B1130" s="38">
        <v>28</v>
      </c>
      <c r="C1130" s="38" t="s">
        <v>605</v>
      </c>
      <c r="D1130" s="38" t="s">
        <v>25</v>
      </c>
      <c r="E1130" s="38" t="s">
        <v>36</v>
      </c>
      <c r="G1130" s="38">
        <v>0.5</v>
      </c>
      <c r="H1130" s="38">
        <v>0.5</v>
      </c>
      <c r="I1130" s="38">
        <v>3431</v>
      </c>
      <c r="J1130" s="38">
        <v>5967</v>
      </c>
      <c r="L1130" s="38">
        <v>1443</v>
      </c>
      <c r="M1130" s="38">
        <v>4.2939999999999996</v>
      </c>
      <c r="N1130" s="38">
        <v>7.4119999999999999</v>
      </c>
      <c r="O1130" s="38">
        <v>3.1179999999999999</v>
      </c>
      <c r="Q1130" s="38">
        <v>0.20300000000000001</v>
      </c>
      <c r="R1130" s="38">
        <v>1</v>
      </c>
      <c r="S1130" s="38">
        <v>0</v>
      </c>
      <c r="T1130" s="38">
        <v>0</v>
      </c>
      <c r="V1130" s="38">
        <v>0</v>
      </c>
      <c r="Y1130" s="38" t="s">
        <v>45</v>
      </c>
      <c r="Z1130" s="42">
        <v>1.7928240740740741E-2</v>
      </c>
    </row>
    <row r="1131" spans="1:26">
      <c r="A1131" s="38">
        <v>65</v>
      </c>
      <c r="B1131" s="38">
        <v>29</v>
      </c>
      <c r="C1131" s="38" t="s">
        <v>606</v>
      </c>
      <c r="D1131" s="38" t="s">
        <v>25</v>
      </c>
      <c r="E1131" s="38" t="s">
        <v>36</v>
      </c>
      <c r="G1131" s="38">
        <v>0.5</v>
      </c>
      <c r="H1131" s="38">
        <v>0.5</v>
      </c>
      <c r="I1131" s="38">
        <v>3499</v>
      </c>
      <c r="J1131" s="38">
        <v>6355</v>
      </c>
      <c r="L1131" s="38">
        <v>1549</v>
      </c>
      <c r="M1131" s="38">
        <v>4.3819999999999997</v>
      </c>
      <c r="N1131" s="38">
        <v>7.899</v>
      </c>
      <c r="O1131" s="38">
        <v>3.516</v>
      </c>
      <c r="Q1131" s="38">
        <v>0.217</v>
      </c>
      <c r="R1131" s="38">
        <v>1</v>
      </c>
      <c r="S1131" s="38">
        <v>0</v>
      </c>
      <c r="T1131" s="38">
        <v>0</v>
      </c>
      <c r="V1131" s="38">
        <v>0</v>
      </c>
      <c r="Y1131" s="38" t="s">
        <v>45</v>
      </c>
      <c r="Z1131" s="42">
        <v>2.8749999999999998E-2</v>
      </c>
    </row>
    <row r="1132" spans="1:26">
      <c r="A1132" s="38">
        <v>66</v>
      </c>
      <c r="B1132" s="38">
        <v>29</v>
      </c>
      <c r="C1132" s="38" t="s">
        <v>606</v>
      </c>
      <c r="D1132" s="38" t="s">
        <v>25</v>
      </c>
      <c r="E1132" s="38" t="s">
        <v>36</v>
      </c>
      <c r="G1132" s="38">
        <v>0.5</v>
      </c>
      <c r="H1132" s="38">
        <v>0.5</v>
      </c>
      <c r="I1132" s="38">
        <v>3637</v>
      </c>
      <c r="J1132" s="38">
        <v>6376</v>
      </c>
      <c r="L1132" s="38">
        <v>1536</v>
      </c>
      <c r="M1132" s="38">
        <v>4.5620000000000003</v>
      </c>
      <c r="N1132" s="38">
        <v>7.9240000000000004</v>
      </c>
      <c r="O1132" s="38">
        <v>3.3620000000000001</v>
      </c>
      <c r="Q1132" s="38">
        <v>0.216</v>
      </c>
      <c r="R1132" s="38">
        <v>1</v>
      </c>
      <c r="S1132" s="38">
        <v>0</v>
      </c>
      <c r="T1132" s="38">
        <v>0</v>
      </c>
      <c r="V1132" s="38">
        <v>0</v>
      </c>
      <c r="Y1132" s="38" t="s">
        <v>45</v>
      </c>
      <c r="Z1132" s="42">
        <v>3.4907407407407408E-2</v>
      </c>
    </row>
    <row r="1133" spans="1:26">
      <c r="A1133" s="38">
        <v>67</v>
      </c>
      <c r="B1133" s="38">
        <v>30</v>
      </c>
      <c r="C1133" s="38" t="s">
        <v>607</v>
      </c>
      <c r="D1133" s="38" t="s">
        <v>25</v>
      </c>
      <c r="E1133" s="38" t="s">
        <v>36</v>
      </c>
      <c r="G1133" s="38">
        <v>0.5</v>
      </c>
      <c r="H1133" s="38">
        <v>0.5</v>
      </c>
      <c r="I1133" s="38">
        <v>3485</v>
      </c>
      <c r="J1133" s="38">
        <v>6347</v>
      </c>
      <c r="L1133" s="38">
        <v>1718</v>
      </c>
      <c r="M1133" s="38">
        <v>4.3650000000000002</v>
      </c>
      <c r="N1133" s="38">
        <v>7.8879999999999999</v>
      </c>
      <c r="O1133" s="38">
        <v>3.5230000000000001</v>
      </c>
      <c r="Q1133" s="38">
        <v>0.24</v>
      </c>
      <c r="R1133" s="38">
        <v>1</v>
      </c>
      <c r="S1133" s="38">
        <v>0</v>
      </c>
      <c r="T1133" s="38">
        <v>0</v>
      </c>
      <c r="V1133" s="38">
        <v>0</v>
      </c>
      <c r="Y1133" s="38" t="s">
        <v>45</v>
      </c>
      <c r="Z1133" s="42">
        <v>4.5763888888888889E-2</v>
      </c>
    </row>
    <row r="1134" spans="1:26">
      <c r="A1134" s="38">
        <v>68</v>
      </c>
      <c r="B1134" s="38">
        <v>30</v>
      </c>
      <c r="C1134" s="38" t="s">
        <v>607</v>
      </c>
      <c r="D1134" s="38" t="s">
        <v>25</v>
      </c>
      <c r="E1134" s="38" t="s">
        <v>36</v>
      </c>
      <c r="G1134" s="38">
        <v>0.5</v>
      </c>
      <c r="H1134" s="38">
        <v>0.5</v>
      </c>
      <c r="I1134" s="38">
        <v>3557</v>
      </c>
      <c r="J1134" s="38">
        <v>6952</v>
      </c>
      <c r="L1134" s="38">
        <v>1824</v>
      </c>
      <c r="M1134" s="38">
        <v>4.4580000000000002</v>
      </c>
      <c r="N1134" s="38">
        <v>8.6430000000000007</v>
      </c>
      <c r="O1134" s="38">
        <v>4.1840000000000002</v>
      </c>
      <c r="Q1134" s="38">
        <v>0.254</v>
      </c>
      <c r="R1134" s="38">
        <v>1</v>
      </c>
      <c r="S1134" s="38">
        <v>0</v>
      </c>
      <c r="T1134" s="38">
        <v>0</v>
      </c>
      <c r="V1134" s="38">
        <v>0</v>
      </c>
      <c r="Y1134" s="38" t="s">
        <v>45</v>
      </c>
      <c r="Z1134" s="42">
        <v>5.1990740740740747E-2</v>
      </c>
    </row>
  </sheetData>
  <conditionalFormatting sqref="L23:L1134">
    <cfRule type="cellIs" dxfId="7" priority="2" operator="greaterThan">
      <formula>16000</formula>
    </cfRule>
    <cfRule type="cellIs" dxfId="6" priority="3" operator="lessThan">
      <formula>800</formula>
    </cfRule>
  </conditionalFormatting>
  <conditionalFormatting sqref="I23:J1134">
    <cfRule type="cellIs" dxfId="5" priority="1" operator="lessThan">
      <formula>860</formula>
    </cfRule>
  </conditionalFormatting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1008"/>
  <sheetViews>
    <sheetView workbookViewId="0">
      <selection activeCell="J6" sqref="J6"/>
    </sheetView>
  </sheetViews>
  <sheetFormatPr baseColWidth="10" defaultColWidth="8.6640625" defaultRowHeight="15"/>
  <cols>
    <col min="1" max="2" width="8.6640625" style="38"/>
    <col min="3" max="3" width="36.83203125" style="38" customWidth="1"/>
    <col min="4" max="24" width="8.6640625" style="38"/>
    <col min="25" max="25" width="14.83203125" style="38" customWidth="1"/>
    <col min="26" max="26" width="13.5" style="38" customWidth="1"/>
    <col min="27" max="27" width="8.6640625" style="38"/>
    <col min="28" max="28" width="11.83203125" style="38" bestFit="1" customWidth="1"/>
    <col min="29" max="16384" width="8.6640625" style="38"/>
  </cols>
  <sheetData>
    <row r="1" spans="1:44">
      <c r="AB1" s="38" t="s">
        <v>76</v>
      </c>
    </row>
    <row r="2" spans="1:44">
      <c r="A2" s="38" t="s">
        <v>77</v>
      </c>
    </row>
    <row r="4" spans="1:44">
      <c r="A4" s="38" t="s">
        <v>78</v>
      </c>
    </row>
    <row r="5" spans="1:44">
      <c r="B5" s="38" t="s">
        <v>79</v>
      </c>
    </row>
    <row r="6" spans="1:44">
      <c r="B6" s="38" t="s">
        <v>80</v>
      </c>
    </row>
    <row r="10" spans="1:44" ht="64">
      <c r="D10" s="38" t="s">
        <v>3</v>
      </c>
      <c r="E10" s="38" t="s">
        <v>4</v>
      </c>
      <c r="F10" s="38" t="s">
        <v>5</v>
      </c>
      <c r="G10" s="38" t="s">
        <v>11</v>
      </c>
      <c r="H10" s="38" t="s">
        <v>12</v>
      </c>
      <c r="I10" s="38" t="s">
        <v>13</v>
      </c>
      <c r="J10" s="38" t="s">
        <v>14</v>
      </c>
      <c r="K10" s="38" t="s">
        <v>6</v>
      </c>
      <c r="L10" s="38" t="s">
        <v>15</v>
      </c>
      <c r="M10" s="38" t="s">
        <v>16</v>
      </c>
      <c r="N10" s="38" t="s">
        <v>17</v>
      </c>
      <c r="O10" s="38" t="s">
        <v>18</v>
      </c>
      <c r="P10" s="38" t="s">
        <v>7</v>
      </c>
      <c r="Q10" s="38" t="s">
        <v>19</v>
      </c>
      <c r="AI10" s="1" t="s">
        <v>608</v>
      </c>
      <c r="AJ10" s="1" t="s">
        <v>609</v>
      </c>
      <c r="AK10" s="1" t="s">
        <v>610</v>
      </c>
      <c r="AL10" s="1" t="s">
        <v>67</v>
      </c>
      <c r="AM10" s="1" t="s">
        <v>68</v>
      </c>
      <c r="AN10" s="1" t="s">
        <v>69</v>
      </c>
      <c r="AP10" s="1" t="s">
        <v>611</v>
      </c>
      <c r="AQ10" s="1" t="s">
        <v>612</v>
      </c>
      <c r="AR10" s="1" t="s">
        <v>613</v>
      </c>
    </row>
    <row r="11" spans="1:44">
      <c r="A11" s="38" t="s">
        <v>10</v>
      </c>
      <c r="G11" s="38">
        <v>0.5</v>
      </c>
      <c r="H11" s="38">
        <v>0.5</v>
      </c>
      <c r="I11" s="39">
        <f>AVERAGE(I23:I1008)</f>
        <v>3828.7281947261663</v>
      </c>
      <c r="J11" s="39">
        <f>AVERAGE(J23:J1008)</f>
        <v>6954.3275862068967</v>
      </c>
      <c r="K11" s="39"/>
      <c r="L11" s="39">
        <f>AVERAGE(L23:L1008)</f>
        <v>2761.7789046653143</v>
      </c>
      <c r="M11" s="40">
        <f>AVERAGE(M23:M1008)</f>
        <v>4.8132261663285885</v>
      </c>
      <c r="N11" s="40">
        <f>AVERAGE(N23:N1008)</f>
        <v>8.6309117647058731</v>
      </c>
      <c r="O11" s="40">
        <f>AVERAGE(O23:O1008)</f>
        <v>3.8176825557809346</v>
      </c>
      <c r="P11" s="40"/>
      <c r="Q11" s="40">
        <f>AVERAGE(Q23:Q1008)</f>
        <v>0.37404462474645017</v>
      </c>
      <c r="AI11" s="43">
        <f>M11</f>
        <v>4.8132261663285885</v>
      </c>
      <c r="AJ11" s="43">
        <f>N11</f>
        <v>8.6309117647058731</v>
      </c>
      <c r="AK11" s="43">
        <f>Q11</f>
        <v>0.37404462474645017</v>
      </c>
      <c r="AL11" s="36">
        <f>I11/(G11*AI11)</f>
        <v>1590.9197126494585</v>
      </c>
      <c r="AM11" s="36">
        <f>J11/(H11*AJ11)</f>
        <v>1611.4931483009752</v>
      </c>
      <c r="AN11" s="37">
        <f>L11/(H11*AK11)</f>
        <v>14767.109173336808</v>
      </c>
      <c r="AP11" s="38">
        <f>AI11*0.3/1000</f>
        <v>1.4439678498985764E-3</v>
      </c>
      <c r="AQ11" s="38">
        <f t="shared" ref="AQ11:AR16" si="0">AJ11*0.3/1000</f>
        <v>2.5892735294117618E-3</v>
      </c>
      <c r="AR11" s="38">
        <f t="shared" si="0"/>
        <v>1.1221338742393505E-4</v>
      </c>
    </row>
    <row r="12" spans="1:44">
      <c r="A12" s="38" t="s">
        <v>81</v>
      </c>
      <c r="G12" s="38">
        <v>0.5</v>
      </c>
      <c r="H12" s="38">
        <v>0.5</v>
      </c>
      <c r="I12" s="39">
        <f>MEDIAN(I23:I1008)</f>
        <v>3428.5</v>
      </c>
      <c r="J12" s="39">
        <f>MEDIAN(J23:J1008)</f>
        <v>6519</v>
      </c>
      <c r="K12" s="39"/>
      <c r="L12" s="39">
        <f>MEDIAN(L23:L1008)</f>
        <v>1743</v>
      </c>
      <c r="M12" s="40">
        <f>MEDIAN(M23:M1008)</f>
        <v>4.2904999999999998</v>
      </c>
      <c r="N12" s="40">
        <f>MEDIAN(N23:N1008)</f>
        <v>8.1029999999999998</v>
      </c>
      <c r="O12" s="40">
        <f>MEDIAN(O23:O1008)</f>
        <v>3.5354999999999999</v>
      </c>
      <c r="P12" s="40"/>
      <c r="Q12" s="40">
        <f>MEDIAN(Q23:Q1008)</f>
        <v>0.24299999999999999</v>
      </c>
      <c r="AI12" s="43">
        <f t="shared" ref="AI12:AJ16" si="1">M12</f>
        <v>4.2904999999999998</v>
      </c>
      <c r="AJ12" s="43">
        <f t="shared" si="1"/>
        <v>8.1029999999999998</v>
      </c>
      <c r="AK12" s="43">
        <f t="shared" ref="AK12:AK16" si="2">Q12</f>
        <v>0.24299999999999999</v>
      </c>
      <c r="AL12" s="36">
        <f t="shared" ref="AL12:AM16" si="3">I12/(G12*AI12)</f>
        <v>1598.182030066426</v>
      </c>
      <c r="AM12" s="36">
        <f t="shared" si="3"/>
        <v>1609.033691225472</v>
      </c>
      <c r="AN12" s="37">
        <f t="shared" ref="AN12:AN16" si="4">L12/(H12*AK12)</f>
        <v>14345.679012345679</v>
      </c>
      <c r="AP12" s="38">
        <f t="shared" ref="AP12:AP16" si="5">AI12*0.3/1000</f>
        <v>1.2871499999999997E-3</v>
      </c>
      <c r="AQ12" s="38">
        <f t="shared" si="0"/>
        <v>2.4308999999999997E-3</v>
      </c>
      <c r="AR12" s="38">
        <f t="shared" si="0"/>
        <v>7.2899999999999997E-5</v>
      </c>
    </row>
    <row r="13" spans="1:44">
      <c r="A13" s="38" t="s">
        <v>26</v>
      </c>
      <c r="G13" s="38">
        <v>0.5</v>
      </c>
      <c r="H13" s="38">
        <v>0.5</v>
      </c>
      <c r="I13" s="39">
        <f>MIN(I23:I1008)</f>
        <v>1501</v>
      </c>
      <c r="J13" s="39">
        <f>MIN(J23:J1008)</f>
        <v>3174</v>
      </c>
      <c r="K13" s="39"/>
      <c r="L13" s="39">
        <f>MIN(L23:L1008)</f>
        <v>511</v>
      </c>
      <c r="M13" s="39">
        <f>MIN(M23:M1008)</f>
        <v>1.784</v>
      </c>
      <c r="N13" s="39">
        <f>MIN(N23:N1008)</f>
        <v>3.8650000000000002</v>
      </c>
      <c r="O13" s="39">
        <f>MIN(O23:O1008)</f>
        <v>1.2889999999999999</v>
      </c>
      <c r="P13" s="39"/>
      <c r="Q13" s="39">
        <f>MIN(Q23:Q1008)</f>
        <v>7.9000000000000001E-2</v>
      </c>
      <c r="AI13" s="43">
        <f t="shared" si="1"/>
        <v>1.784</v>
      </c>
      <c r="AJ13" s="43">
        <f t="shared" si="1"/>
        <v>3.8650000000000002</v>
      </c>
      <c r="AK13" s="43">
        <f t="shared" si="2"/>
        <v>7.9000000000000001E-2</v>
      </c>
      <c r="AL13" s="36">
        <f t="shared" si="3"/>
        <v>1682.7354260089685</v>
      </c>
      <c r="AM13" s="36">
        <f t="shared" si="3"/>
        <v>1642.4320827943077</v>
      </c>
      <c r="AN13" s="37">
        <f t="shared" si="4"/>
        <v>12936.708860759494</v>
      </c>
      <c r="AP13" s="38">
        <f t="shared" si="5"/>
        <v>5.352E-4</v>
      </c>
      <c r="AQ13" s="38">
        <f t="shared" si="0"/>
        <v>1.1594999999999999E-3</v>
      </c>
      <c r="AR13" s="38">
        <f t="shared" si="0"/>
        <v>2.37E-5</v>
      </c>
    </row>
    <row r="14" spans="1:44">
      <c r="A14" s="38" t="s">
        <v>28</v>
      </c>
      <c r="G14" s="38">
        <v>0.5</v>
      </c>
      <c r="H14" s="38">
        <v>0.5</v>
      </c>
      <c r="I14" s="39">
        <f>MAX(I23:I1008)</f>
        <v>10917</v>
      </c>
      <c r="J14" s="39">
        <f>MAX(J23:J1008)</f>
        <v>13276</v>
      </c>
      <c r="K14" s="39"/>
      <c r="L14" s="39">
        <f>MAX(L23:L1008)</f>
        <v>40036</v>
      </c>
      <c r="M14" s="39">
        <f>MAX(M23:M1008)</f>
        <v>14.071</v>
      </c>
      <c r="N14" s="39">
        <f>MAX(N23:N1008)</f>
        <v>16.297999999999998</v>
      </c>
      <c r="O14" s="39">
        <f>MAX(O23:O1008)</f>
        <v>10.532999999999999</v>
      </c>
      <c r="P14" s="39"/>
      <c r="Q14" s="39">
        <f>MAX(Q23:Q1008)</f>
        <v>4.875</v>
      </c>
      <c r="AI14" s="43">
        <f t="shared" si="1"/>
        <v>14.071</v>
      </c>
      <c r="AJ14" s="43">
        <f t="shared" si="1"/>
        <v>16.297999999999998</v>
      </c>
      <c r="AK14" s="43">
        <f t="shared" si="2"/>
        <v>4.875</v>
      </c>
      <c r="AL14" s="36">
        <f t="shared" si="3"/>
        <v>1551.7020822969228</v>
      </c>
      <c r="AM14" s="36">
        <f t="shared" si="3"/>
        <v>1629.1569517732239</v>
      </c>
      <c r="AN14" s="37">
        <f t="shared" si="4"/>
        <v>16425.025641025641</v>
      </c>
      <c r="AP14" s="38">
        <f t="shared" si="5"/>
        <v>4.221299999999999E-3</v>
      </c>
      <c r="AQ14" s="38">
        <f t="shared" si="0"/>
        <v>4.8893999999999995E-3</v>
      </c>
      <c r="AR14" s="38">
        <f t="shared" si="0"/>
        <v>1.4624999999999998E-3</v>
      </c>
    </row>
    <row r="15" spans="1:44">
      <c r="A15" s="38" t="s">
        <v>82</v>
      </c>
      <c r="G15" s="38">
        <v>0.5</v>
      </c>
      <c r="H15" s="38">
        <v>0.5</v>
      </c>
      <c r="I15" s="39">
        <f>_xlfn.PERCENTILE.INC(I23:I1008,0.15)</f>
        <v>2691</v>
      </c>
      <c r="J15" s="39">
        <f>_xlfn.PERCENTILE.INC(J23:J1008,0.15)</f>
        <v>5530.75</v>
      </c>
      <c r="K15" s="39"/>
      <c r="L15" s="39">
        <f>_xlfn.PERCENTILE.INC(L23:L1008,0.15)</f>
        <v>1260.5</v>
      </c>
      <c r="M15" s="40">
        <f>_xlfn.PERCENTILE.INC(M23:M1008,0.15)</f>
        <v>3.33175</v>
      </c>
      <c r="N15" s="40">
        <f>_xlfn.PERCENTILE.INC(N23:N1008,0.15)</f>
        <v>6.8629999999999995</v>
      </c>
      <c r="O15" s="40">
        <f>_xlfn.PERCENTILE.INC(O23:O1008,0.15)</f>
        <v>2.722</v>
      </c>
      <c r="P15" s="40"/>
      <c r="Q15" s="40">
        <f>_xlfn.PERCENTILE.INC(Q23:Q1008,0.15)</f>
        <v>0.17874999999999999</v>
      </c>
      <c r="AB15" s="41"/>
      <c r="AC15" s="41"/>
      <c r="AD15" s="41"/>
      <c r="AE15" s="41"/>
      <c r="AF15" s="41"/>
      <c r="AG15" s="41"/>
      <c r="AH15" s="41"/>
      <c r="AI15" s="43">
        <f t="shared" si="1"/>
        <v>3.33175</v>
      </c>
      <c r="AJ15" s="43">
        <f t="shared" si="1"/>
        <v>6.8629999999999995</v>
      </c>
      <c r="AK15" s="43">
        <f t="shared" si="2"/>
        <v>0.17874999999999999</v>
      </c>
      <c r="AL15" s="36">
        <f t="shared" si="3"/>
        <v>1615.367299467247</v>
      </c>
      <c r="AM15" s="36">
        <f t="shared" si="3"/>
        <v>1611.758706105202</v>
      </c>
      <c r="AN15" s="37">
        <f t="shared" si="4"/>
        <v>14103.496503496504</v>
      </c>
      <c r="AP15" s="38">
        <f t="shared" si="5"/>
        <v>9.9952500000000002E-4</v>
      </c>
      <c r="AQ15" s="38">
        <f t="shared" si="0"/>
        <v>2.0588999999999998E-3</v>
      </c>
      <c r="AR15" s="38">
        <f t="shared" si="0"/>
        <v>5.3625000000000002E-5</v>
      </c>
    </row>
    <row r="16" spans="1:44">
      <c r="A16" s="38" t="s">
        <v>83</v>
      </c>
      <c r="G16" s="38">
        <v>0.5</v>
      </c>
      <c r="H16" s="38">
        <v>0.5</v>
      </c>
      <c r="I16" s="39">
        <f>_xlfn.PERCENTILE.INC(I23:I1008,0.85)</f>
        <v>5039.5</v>
      </c>
      <c r="J16" s="39">
        <f>_xlfn.PERCENTILE.INC(J23:J1008,0.85)</f>
        <v>8322.25</v>
      </c>
      <c r="K16" s="39"/>
      <c r="L16" s="39">
        <f>_xlfn.PERCENTILE.INC(L23:L1008,0.85)</f>
        <v>3344.25</v>
      </c>
      <c r="M16" s="40">
        <f>_xlfn.PERCENTILE.INC(M23:M1008,0.85)</f>
        <v>6.3895</v>
      </c>
      <c r="N16" s="40">
        <f>_xlfn.PERCENTILE.INC(N23:N1008,0.85)</f>
        <v>10.338000000000001</v>
      </c>
      <c r="O16" s="40">
        <f>_xlfn.PERCENTILE.INC(O23:O1008,0.85)</f>
        <v>4.8380000000000001</v>
      </c>
      <c r="P16" s="40"/>
      <c r="Q16" s="40">
        <f>_xlfn.PERCENTILE.INC(Q23:Q1008,0.85)</f>
        <v>0.45425000000000004</v>
      </c>
      <c r="AB16" s="41"/>
      <c r="AC16" s="41"/>
      <c r="AD16" s="41"/>
      <c r="AE16" s="41"/>
      <c r="AF16" s="41"/>
      <c r="AG16" s="41"/>
      <c r="AH16" s="41"/>
      <c r="AI16" s="43">
        <f t="shared" si="1"/>
        <v>6.3895</v>
      </c>
      <c r="AJ16" s="43">
        <f t="shared" si="1"/>
        <v>10.338000000000001</v>
      </c>
      <c r="AK16" s="43">
        <f t="shared" si="2"/>
        <v>0.45425000000000004</v>
      </c>
      <c r="AL16" s="36">
        <f t="shared" si="3"/>
        <v>1577.4317239220597</v>
      </c>
      <c r="AM16" s="36">
        <f t="shared" si="3"/>
        <v>1610.0309537628166</v>
      </c>
      <c r="AN16" s="37">
        <f t="shared" si="4"/>
        <v>14724.270776004401</v>
      </c>
      <c r="AP16" s="38">
        <f t="shared" si="5"/>
        <v>1.9168499999999999E-3</v>
      </c>
      <c r="AQ16" s="38">
        <f t="shared" si="0"/>
        <v>3.1014000000000003E-3</v>
      </c>
      <c r="AR16" s="38">
        <f t="shared" si="0"/>
        <v>1.3627500000000002E-4</v>
      </c>
    </row>
    <row r="17" spans="1:40">
      <c r="A17" s="38" t="s">
        <v>84</v>
      </c>
      <c r="G17" s="38">
        <v>0.5</v>
      </c>
      <c r="H17" s="38">
        <v>0.5</v>
      </c>
      <c r="I17" s="38">
        <f>COUNT(I23:I1008)</f>
        <v>986</v>
      </c>
      <c r="J17" s="38">
        <f>COUNT(J23:J1008)</f>
        <v>986</v>
      </c>
      <c r="L17" s="38">
        <f>COUNT(L23:L1008)</f>
        <v>986</v>
      </c>
      <c r="M17" s="38">
        <f>COUNT(M23:M1008)</f>
        <v>986</v>
      </c>
      <c r="N17" s="38">
        <f>COUNT(N23:N1008)</f>
        <v>986</v>
      </c>
      <c r="O17" s="38">
        <f>COUNT(O23:O1008)</f>
        <v>986</v>
      </c>
      <c r="Q17" s="38">
        <f>COUNT(Q23:Q1008)</f>
        <v>986</v>
      </c>
      <c r="AB17" s="41"/>
      <c r="AC17" s="41"/>
      <c r="AD17" s="41"/>
      <c r="AE17" s="41"/>
      <c r="AF17" s="41"/>
      <c r="AG17" s="41"/>
      <c r="AH17" s="41"/>
      <c r="AI17" s="43"/>
      <c r="AJ17" s="43"/>
      <c r="AK17" s="43"/>
      <c r="AL17" s="36"/>
      <c r="AM17" s="36"/>
      <c r="AN17" s="37"/>
    </row>
    <row r="18" spans="1:40">
      <c r="A18" s="38" t="s">
        <v>85</v>
      </c>
      <c r="G18" s="38">
        <v>0.5</v>
      </c>
      <c r="H18" s="38">
        <v>0.5</v>
      </c>
      <c r="I18" s="38">
        <f>COUNTIF(I23:I1008,"&gt; 16000")</f>
        <v>0</v>
      </c>
      <c r="J18" s="38">
        <f>COUNTIF(J23:J1008,"&gt; 16000")</f>
        <v>0</v>
      </c>
      <c r="L18" s="38">
        <f>COUNTIF(L23:L1008,"&gt; 16000")</f>
        <v>13</v>
      </c>
      <c r="M18" s="38">
        <f>COUNTIF(M23:M1008,"&gt; 16000")</f>
        <v>0</v>
      </c>
      <c r="N18" s="38">
        <f>COUNTIF(N23:N1008,"&gt; 16000")</f>
        <v>0</v>
      </c>
      <c r="O18" s="38">
        <f>COUNTIF(O23:O1008,"&gt; 16000")</f>
        <v>0</v>
      </c>
      <c r="Q18" s="38">
        <f>COUNTIF(Q23:Q1008,"&gt; 16000")</f>
        <v>0</v>
      </c>
      <c r="AB18" s="41"/>
      <c r="AC18" s="41"/>
      <c r="AD18" s="41"/>
      <c r="AE18" s="41"/>
      <c r="AF18" s="41"/>
      <c r="AG18" s="41"/>
      <c r="AH18" s="41"/>
      <c r="AI18" s="43"/>
      <c r="AJ18" s="43"/>
      <c r="AK18" s="43"/>
      <c r="AL18" s="36"/>
      <c r="AM18" s="36"/>
      <c r="AN18" s="37"/>
    </row>
    <row r="19" spans="1:40">
      <c r="A19" s="38" t="s">
        <v>86</v>
      </c>
      <c r="G19" s="38">
        <v>0.5</v>
      </c>
      <c r="H19" s="38">
        <v>0.5</v>
      </c>
      <c r="I19" s="38">
        <f>COUNTIF(I23:I1008,"&lt; 800")</f>
        <v>0</v>
      </c>
      <c r="J19" s="38">
        <f t="shared" ref="J19:Q19" si="6">COUNTIF(J23:J1008,"&lt; 800")</f>
        <v>0</v>
      </c>
      <c r="L19" s="38">
        <f t="shared" si="6"/>
        <v>4</v>
      </c>
      <c r="M19" s="38">
        <f t="shared" si="6"/>
        <v>986</v>
      </c>
      <c r="N19" s="38">
        <f t="shared" si="6"/>
        <v>986</v>
      </c>
      <c r="O19" s="38">
        <f t="shared" si="6"/>
        <v>986</v>
      </c>
      <c r="Q19" s="38">
        <f t="shared" si="6"/>
        <v>986</v>
      </c>
      <c r="AB19" s="41"/>
      <c r="AC19" s="41"/>
      <c r="AD19" s="41"/>
      <c r="AE19" s="41"/>
      <c r="AF19" s="41"/>
      <c r="AG19" s="41"/>
      <c r="AH19" s="41"/>
      <c r="AI19" s="43"/>
      <c r="AJ19" s="43"/>
      <c r="AK19" s="43"/>
      <c r="AL19" s="36"/>
      <c r="AM19" s="36"/>
      <c r="AN19" s="37"/>
    </row>
    <row r="20" spans="1:40">
      <c r="AB20" s="41"/>
      <c r="AC20" s="41"/>
      <c r="AD20" s="41"/>
      <c r="AE20" s="41"/>
      <c r="AF20" s="41"/>
      <c r="AG20" s="41"/>
      <c r="AH20" s="41"/>
      <c r="AI20" s="41"/>
    </row>
    <row r="22" spans="1:40">
      <c r="A22" s="38" t="s">
        <v>0</v>
      </c>
      <c r="B22" s="38" t="s">
        <v>1</v>
      </c>
      <c r="C22" s="38" t="s">
        <v>2</v>
      </c>
      <c r="D22" s="38" t="s">
        <v>3</v>
      </c>
      <c r="E22" s="38" t="s">
        <v>4</v>
      </c>
      <c r="F22" s="38" t="s">
        <v>5</v>
      </c>
      <c r="G22" s="38" t="s">
        <v>11</v>
      </c>
      <c r="H22" s="38" t="s">
        <v>12</v>
      </c>
      <c r="I22" s="38" t="s">
        <v>13</v>
      </c>
      <c r="J22" s="38" t="s">
        <v>14</v>
      </c>
      <c r="K22" s="38" t="s">
        <v>6</v>
      </c>
      <c r="L22" s="38" t="s">
        <v>15</v>
      </c>
      <c r="M22" s="38" t="s">
        <v>16</v>
      </c>
      <c r="N22" s="38" t="s">
        <v>17</v>
      </c>
      <c r="O22" s="38" t="s">
        <v>18</v>
      </c>
      <c r="P22" s="38" t="s">
        <v>7</v>
      </c>
      <c r="Q22" s="38" t="s">
        <v>19</v>
      </c>
      <c r="R22" s="38" t="s">
        <v>8</v>
      </c>
      <c r="S22" s="38" t="s">
        <v>20</v>
      </c>
      <c r="T22" s="38" t="s">
        <v>21</v>
      </c>
      <c r="U22" s="38" t="s">
        <v>9</v>
      </c>
      <c r="V22" s="38" t="s">
        <v>22</v>
      </c>
      <c r="W22" s="38" t="s">
        <v>23</v>
      </c>
      <c r="X22" s="38" t="s">
        <v>24</v>
      </c>
      <c r="Y22" s="38" t="s">
        <v>62</v>
      </c>
      <c r="Z22" s="38" t="s">
        <v>63</v>
      </c>
    </row>
    <row r="23" spans="1:40">
      <c r="A23" s="38">
        <v>29</v>
      </c>
      <c r="B23" s="38">
        <v>14</v>
      </c>
      <c r="C23" s="38" t="s">
        <v>87</v>
      </c>
      <c r="D23" s="38" t="s">
        <v>25</v>
      </c>
      <c r="E23" s="38" t="s">
        <v>36</v>
      </c>
      <c r="G23" s="38">
        <v>0.5</v>
      </c>
      <c r="H23" s="38">
        <v>0.5</v>
      </c>
      <c r="I23" s="38">
        <v>3473</v>
      </c>
      <c r="J23" s="38">
        <v>6215</v>
      </c>
      <c r="L23" s="38">
        <v>1395</v>
      </c>
      <c r="M23" s="38">
        <v>4.3490000000000002</v>
      </c>
      <c r="N23" s="38">
        <v>7.7220000000000004</v>
      </c>
      <c r="O23" s="38">
        <v>3.3740000000000001</v>
      </c>
      <c r="Q23" s="38">
        <v>0.19700000000000001</v>
      </c>
      <c r="R23" s="38">
        <v>1</v>
      </c>
      <c r="S23" s="38">
        <v>0</v>
      </c>
      <c r="T23" s="38">
        <v>0</v>
      </c>
      <c r="V23" s="38">
        <v>0</v>
      </c>
      <c r="Y23" s="38" t="s">
        <v>88</v>
      </c>
      <c r="Z23" s="42">
        <v>1.3541666666666667E-3</v>
      </c>
    </row>
    <row r="24" spans="1:40">
      <c r="A24" s="38">
        <v>30</v>
      </c>
      <c r="B24" s="38">
        <v>15</v>
      </c>
      <c r="C24" s="38" t="s">
        <v>89</v>
      </c>
      <c r="D24" s="38" t="s">
        <v>25</v>
      </c>
      <c r="E24" s="38" t="s">
        <v>36</v>
      </c>
      <c r="G24" s="38">
        <v>0.5</v>
      </c>
      <c r="H24" s="38">
        <v>0.5</v>
      </c>
      <c r="I24" s="38">
        <v>3105</v>
      </c>
      <c r="J24" s="38">
        <v>5787</v>
      </c>
      <c r="L24" s="38">
        <v>1363</v>
      </c>
      <c r="M24" s="38">
        <v>3.87</v>
      </c>
      <c r="N24" s="38">
        <v>7.1870000000000003</v>
      </c>
      <c r="O24" s="38">
        <v>3.3170000000000002</v>
      </c>
      <c r="Q24" s="38">
        <v>0.193</v>
      </c>
      <c r="R24" s="38">
        <v>1</v>
      </c>
      <c r="S24" s="38">
        <v>0</v>
      </c>
      <c r="T24" s="38">
        <v>0</v>
      </c>
      <c r="V24" s="38">
        <v>0</v>
      </c>
      <c r="Y24" s="38" t="s">
        <v>88</v>
      </c>
      <c r="Z24" s="42">
        <v>1.8553240740740742E-2</v>
      </c>
    </row>
    <row r="25" spans="1:40">
      <c r="A25" s="38">
        <v>31</v>
      </c>
      <c r="B25" s="38">
        <v>15</v>
      </c>
      <c r="C25" s="38" t="s">
        <v>89</v>
      </c>
      <c r="D25" s="38" t="s">
        <v>25</v>
      </c>
      <c r="E25" s="38" t="s">
        <v>36</v>
      </c>
      <c r="G25" s="38">
        <v>0.5</v>
      </c>
      <c r="H25" s="38">
        <v>0.5</v>
      </c>
      <c r="I25" s="38">
        <v>3098</v>
      </c>
      <c r="J25" s="38">
        <v>5863</v>
      </c>
      <c r="L25" s="38">
        <v>1364</v>
      </c>
      <c r="M25" s="38">
        <v>3.8610000000000002</v>
      </c>
      <c r="N25" s="38">
        <v>7.2809999999999997</v>
      </c>
      <c r="O25" s="38">
        <v>3.42</v>
      </c>
      <c r="Q25" s="38">
        <v>0.193</v>
      </c>
      <c r="R25" s="38">
        <v>1</v>
      </c>
      <c r="S25" s="38">
        <v>0</v>
      </c>
      <c r="T25" s="38">
        <v>0</v>
      </c>
      <c r="V25" s="38">
        <v>0</v>
      </c>
      <c r="Y25" s="38" t="s">
        <v>88</v>
      </c>
      <c r="Z25" s="42">
        <v>2.4999999999999998E-2</v>
      </c>
    </row>
    <row r="26" spans="1:40">
      <c r="A26" s="38">
        <v>32</v>
      </c>
      <c r="B26" s="38">
        <v>16</v>
      </c>
      <c r="C26" s="38" t="s">
        <v>90</v>
      </c>
      <c r="D26" s="38" t="s">
        <v>25</v>
      </c>
      <c r="E26" s="38" t="s">
        <v>36</v>
      </c>
      <c r="G26" s="38">
        <v>0.5</v>
      </c>
      <c r="H26" s="38">
        <v>0.5</v>
      </c>
      <c r="I26" s="38">
        <v>3624</v>
      </c>
      <c r="J26" s="38">
        <v>6281</v>
      </c>
      <c r="L26" s="38">
        <v>1747</v>
      </c>
      <c r="M26" s="38">
        <v>4.5449999999999999</v>
      </c>
      <c r="N26" s="38">
        <v>7.806</v>
      </c>
      <c r="O26" s="38">
        <v>3.2610000000000001</v>
      </c>
      <c r="Q26" s="38">
        <v>0.24299999999999999</v>
      </c>
      <c r="R26" s="38">
        <v>1</v>
      </c>
      <c r="S26" s="38">
        <v>0</v>
      </c>
      <c r="T26" s="38">
        <v>0</v>
      </c>
      <c r="V26" s="38">
        <v>0</v>
      </c>
      <c r="Y26" s="38" t="s">
        <v>88</v>
      </c>
      <c r="Z26" s="42">
        <v>4.2326388888888893E-2</v>
      </c>
    </row>
    <row r="27" spans="1:40">
      <c r="A27" s="38">
        <v>33</v>
      </c>
      <c r="B27" s="38">
        <v>16</v>
      </c>
      <c r="C27" s="38" t="s">
        <v>90</v>
      </c>
      <c r="D27" s="38" t="s">
        <v>25</v>
      </c>
      <c r="E27" s="38" t="s">
        <v>36</v>
      </c>
      <c r="G27" s="38">
        <v>0.5</v>
      </c>
      <c r="H27" s="38">
        <v>0.5</v>
      </c>
      <c r="I27" s="38">
        <v>3586</v>
      </c>
      <c r="J27" s="38">
        <v>6267</v>
      </c>
      <c r="L27" s="38">
        <v>1740</v>
      </c>
      <c r="M27" s="38">
        <v>4.4960000000000004</v>
      </c>
      <c r="N27" s="38">
        <v>7.7880000000000003</v>
      </c>
      <c r="O27" s="38">
        <v>3.2930000000000001</v>
      </c>
      <c r="Q27" s="38">
        <v>0.24299999999999999</v>
      </c>
      <c r="R27" s="38">
        <v>1</v>
      </c>
      <c r="S27" s="38">
        <v>0</v>
      </c>
      <c r="T27" s="38">
        <v>0</v>
      </c>
      <c r="V27" s="38">
        <v>0</v>
      </c>
      <c r="Y27" s="38" t="s">
        <v>88</v>
      </c>
      <c r="Z27" s="42">
        <v>4.8784722222222222E-2</v>
      </c>
    </row>
    <row r="28" spans="1:40">
      <c r="A28" s="38">
        <v>36</v>
      </c>
      <c r="B28" s="38">
        <v>18</v>
      </c>
      <c r="C28" s="38" t="s">
        <v>90</v>
      </c>
      <c r="D28" s="38" t="s">
        <v>25</v>
      </c>
      <c r="E28" s="38" t="s">
        <v>36</v>
      </c>
      <c r="G28" s="38">
        <v>0.5</v>
      </c>
      <c r="H28" s="38">
        <v>0.5</v>
      </c>
      <c r="I28" s="38">
        <v>5712</v>
      </c>
      <c r="J28" s="38">
        <v>10212</v>
      </c>
      <c r="L28" s="38">
        <v>2969</v>
      </c>
      <c r="M28" s="38">
        <v>7.2670000000000003</v>
      </c>
      <c r="N28" s="38">
        <v>12.643000000000001</v>
      </c>
      <c r="O28" s="38">
        <v>5.3769999999999998</v>
      </c>
      <c r="Q28" s="38">
        <v>0.40500000000000003</v>
      </c>
      <c r="R28" s="38">
        <v>1</v>
      </c>
      <c r="S28" s="38">
        <v>0</v>
      </c>
      <c r="T28" s="38">
        <v>0</v>
      </c>
      <c r="V28" s="38">
        <v>0</v>
      </c>
      <c r="Y28" s="38" t="s">
        <v>88</v>
      </c>
      <c r="Z28" s="42">
        <v>9.0335648148148151E-2</v>
      </c>
    </row>
    <row r="29" spans="1:40">
      <c r="A29" s="38">
        <v>37</v>
      </c>
      <c r="B29" s="38">
        <v>18</v>
      </c>
      <c r="C29" s="38" t="s">
        <v>90</v>
      </c>
      <c r="D29" s="38" t="s">
        <v>25</v>
      </c>
      <c r="E29" s="38" t="s">
        <v>36</v>
      </c>
      <c r="G29" s="38">
        <v>0.5</v>
      </c>
      <c r="H29" s="38">
        <v>0.5</v>
      </c>
      <c r="I29" s="38">
        <v>5682</v>
      </c>
      <c r="J29" s="38">
        <v>10225</v>
      </c>
      <c r="L29" s="38">
        <v>2990</v>
      </c>
      <c r="M29" s="38">
        <v>7.2270000000000003</v>
      </c>
      <c r="N29" s="38">
        <v>12.659000000000001</v>
      </c>
      <c r="O29" s="38">
        <v>5.431</v>
      </c>
      <c r="Q29" s="38">
        <v>0.40799999999999997</v>
      </c>
      <c r="R29" s="38">
        <v>1</v>
      </c>
      <c r="S29" s="38">
        <v>0</v>
      </c>
      <c r="T29" s="38">
        <v>0</v>
      </c>
      <c r="V29" s="38">
        <v>0</v>
      </c>
      <c r="Y29" s="38" t="s">
        <v>88</v>
      </c>
      <c r="Z29" s="42">
        <v>9.6979166666666672E-2</v>
      </c>
    </row>
    <row r="30" spans="1:40">
      <c r="A30" s="38">
        <v>45</v>
      </c>
      <c r="B30" s="38">
        <v>19</v>
      </c>
      <c r="C30" s="38" t="s">
        <v>91</v>
      </c>
      <c r="D30" s="38" t="s">
        <v>25</v>
      </c>
      <c r="E30" s="38" t="s">
        <v>36</v>
      </c>
      <c r="G30" s="38">
        <v>0.5</v>
      </c>
      <c r="H30" s="38">
        <v>0.5</v>
      </c>
      <c r="I30" s="38">
        <v>4281</v>
      </c>
      <c r="J30" s="38">
        <v>7529</v>
      </c>
      <c r="L30" s="38">
        <v>7389</v>
      </c>
      <c r="M30" s="38">
        <v>5.4009999999999998</v>
      </c>
      <c r="N30" s="38">
        <v>9.36</v>
      </c>
      <c r="O30" s="38">
        <v>3.9590000000000001</v>
      </c>
      <c r="Q30" s="38">
        <v>0.98099999999999998</v>
      </c>
      <c r="R30" s="38">
        <v>1</v>
      </c>
      <c r="S30" s="38">
        <v>0</v>
      </c>
      <c r="T30" s="38">
        <v>0</v>
      </c>
      <c r="V30" s="38">
        <v>0</v>
      </c>
      <c r="Y30" s="38" t="s">
        <v>88</v>
      </c>
      <c r="Z30" s="42">
        <v>0.18872685185185187</v>
      </c>
    </row>
    <row r="31" spans="1:40">
      <c r="A31" s="38">
        <v>46</v>
      </c>
      <c r="B31" s="38">
        <v>19</v>
      </c>
      <c r="C31" s="38" t="s">
        <v>91</v>
      </c>
      <c r="D31" s="38" t="s">
        <v>25</v>
      </c>
      <c r="E31" s="38" t="s">
        <v>36</v>
      </c>
      <c r="G31" s="38">
        <v>0.5</v>
      </c>
      <c r="H31" s="38">
        <v>0.5</v>
      </c>
      <c r="I31" s="38">
        <v>4277</v>
      </c>
      <c r="J31" s="38">
        <v>7485</v>
      </c>
      <c r="L31" s="38">
        <v>7420</v>
      </c>
      <c r="M31" s="38">
        <v>5.3959999999999999</v>
      </c>
      <c r="N31" s="38">
        <v>9.3049999999999997</v>
      </c>
      <c r="O31" s="38">
        <v>3.9089999999999998</v>
      </c>
      <c r="Q31" s="38">
        <v>0.98499999999999999</v>
      </c>
      <c r="R31" s="38">
        <v>1</v>
      </c>
      <c r="S31" s="38">
        <v>0</v>
      </c>
      <c r="T31" s="38">
        <v>0</v>
      </c>
      <c r="V31" s="38">
        <v>0</v>
      </c>
      <c r="Y31" s="38" t="s">
        <v>88</v>
      </c>
      <c r="Z31" s="42">
        <v>0.19519675925925925</v>
      </c>
    </row>
    <row r="32" spans="1:40">
      <c r="A32" s="38">
        <v>47</v>
      </c>
      <c r="B32" s="38">
        <v>20</v>
      </c>
      <c r="C32" s="38" t="s">
        <v>92</v>
      </c>
      <c r="D32" s="38" t="s">
        <v>25</v>
      </c>
      <c r="E32" s="38" t="s">
        <v>36</v>
      </c>
      <c r="G32" s="38">
        <v>0.5</v>
      </c>
      <c r="H32" s="38">
        <v>0.5</v>
      </c>
      <c r="I32" s="38">
        <v>3404</v>
      </c>
      <c r="J32" s="38">
        <v>6235</v>
      </c>
      <c r="L32" s="38">
        <v>1550</v>
      </c>
      <c r="M32" s="38">
        <v>4.2590000000000003</v>
      </c>
      <c r="N32" s="38">
        <v>7.7480000000000002</v>
      </c>
      <c r="O32" s="38">
        <v>3.4889999999999999</v>
      </c>
      <c r="Q32" s="38">
        <v>0.217</v>
      </c>
      <c r="R32" s="38">
        <v>1</v>
      </c>
      <c r="S32" s="38">
        <v>0</v>
      </c>
      <c r="T32" s="38">
        <v>0</v>
      </c>
      <c r="V32" s="38">
        <v>0</v>
      </c>
      <c r="Y32" s="38" t="s">
        <v>88</v>
      </c>
      <c r="Z32" s="42">
        <v>0.21251157407407406</v>
      </c>
    </row>
    <row r="33" spans="1:26">
      <c r="A33" s="38">
        <v>48</v>
      </c>
      <c r="B33" s="38">
        <v>20</v>
      </c>
      <c r="C33" s="38" t="s">
        <v>92</v>
      </c>
      <c r="D33" s="38" t="s">
        <v>25</v>
      </c>
      <c r="E33" s="38" t="s">
        <v>36</v>
      </c>
      <c r="G33" s="38">
        <v>0.5</v>
      </c>
      <c r="H33" s="38">
        <v>0.5</v>
      </c>
      <c r="I33" s="38">
        <v>3373</v>
      </c>
      <c r="J33" s="38">
        <v>6102</v>
      </c>
      <c r="L33" s="38">
        <v>1559</v>
      </c>
      <c r="M33" s="38">
        <v>4.2190000000000003</v>
      </c>
      <c r="N33" s="38">
        <v>7.5810000000000004</v>
      </c>
      <c r="O33" s="38">
        <v>3.3620000000000001</v>
      </c>
      <c r="Q33" s="38">
        <v>0.219</v>
      </c>
      <c r="R33" s="38">
        <v>1</v>
      </c>
      <c r="S33" s="38">
        <v>0</v>
      </c>
      <c r="T33" s="38">
        <v>0</v>
      </c>
      <c r="V33" s="38">
        <v>0</v>
      </c>
      <c r="Y33" s="38" t="s">
        <v>88</v>
      </c>
      <c r="Z33" s="42">
        <v>0.21886574074074075</v>
      </c>
    </row>
    <row r="34" spans="1:26">
      <c r="A34" s="38">
        <v>49</v>
      </c>
      <c r="B34" s="38">
        <v>21</v>
      </c>
      <c r="C34" s="38" t="s">
        <v>93</v>
      </c>
      <c r="D34" s="38" t="s">
        <v>25</v>
      </c>
      <c r="E34" s="38" t="s">
        <v>36</v>
      </c>
      <c r="G34" s="38">
        <v>0.5</v>
      </c>
      <c r="H34" s="38">
        <v>0.5</v>
      </c>
      <c r="I34" s="38">
        <v>2792</v>
      </c>
      <c r="J34" s="38">
        <v>6177</v>
      </c>
      <c r="L34" s="38">
        <v>2228</v>
      </c>
      <c r="M34" s="38">
        <v>3.4630000000000001</v>
      </c>
      <c r="N34" s="38">
        <v>7.6760000000000002</v>
      </c>
      <c r="O34" s="38">
        <v>4.2130000000000001</v>
      </c>
      <c r="Q34" s="38">
        <v>0.307</v>
      </c>
      <c r="R34" s="38">
        <v>1</v>
      </c>
      <c r="S34" s="38">
        <v>0</v>
      </c>
      <c r="T34" s="38">
        <v>0</v>
      </c>
      <c r="V34" s="38">
        <v>0</v>
      </c>
      <c r="Y34" s="38" t="s">
        <v>88</v>
      </c>
      <c r="Z34" s="42">
        <v>0.23604166666666668</v>
      </c>
    </row>
    <row r="35" spans="1:26">
      <c r="A35" s="38">
        <v>50</v>
      </c>
      <c r="B35" s="38">
        <v>21</v>
      </c>
      <c r="C35" s="38" t="s">
        <v>93</v>
      </c>
      <c r="D35" s="38" t="s">
        <v>25</v>
      </c>
      <c r="E35" s="38" t="s">
        <v>36</v>
      </c>
      <c r="G35" s="38">
        <v>0.5</v>
      </c>
      <c r="H35" s="38">
        <v>0.5</v>
      </c>
      <c r="I35" s="38">
        <v>2774</v>
      </c>
      <c r="J35" s="38">
        <v>6215</v>
      </c>
      <c r="L35" s="38">
        <v>2248</v>
      </c>
      <c r="M35" s="38">
        <v>3.4390000000000001</v>
      </c>
      <c r="N35" s="38">
        <v>7.7229999999999999</v>
      </c>
      <c r="O35" s="38">
        <v>4.2850000000000001</v>
      </c>
      <c r="Q35" s="38">
        <v>0.31</v>
      </c>
      <c r="R35" s="38">
        <v>1</v>
      </c>
      <c r="S35" s="38">
        <v>0</v>
      </c>
      <c r="T35" s="38">
        <v>0</v>
      </c>
      <c r="V35" s="38">
        <v>0</v>
      </c>
      <c r="Y35" s="38" t="s">
        <v>88</v>
      </c>
      <c r="Z35" s="42">
        <v>0.24233796296296295</v>
      </c>
    </row>
    <row r="36" spans="1:26">
      <c r="A36" s="38">
        <v>51</v>
      </c>
      <c r="B36" s="38">
        <v>22</v>
      </c>
      <c r="C36" s="38" t="s">
        <v>94</v>
      </c>
      <c r="D36" s="38" t="s">
        <v>25</v>
      </c>
      <c r="E36" s="38" t="s">
        <v>36</v>
      </c>
      <c r="G36" s="38">
        <v>0.5</v>
      </c>
      <c r="H36" s="38">
        <v>0.5</v>
      </c>
      <c r="I36" s="38">
        <v>3554</v>
      </c>
      <c r="J36" s="38">
        <v>6263</v>
      </c>
      <c r="L36" s="38">
        <v>2196</v>
      </c>
      <c r="M36" s="38">
        <v>4.4550000000000001</v>
      </c>
      <c r="N36" s="38">
        <v>7.7830000000000004</v>
      </c>
      <c r="O36" s="38">
        <v>3.3279999999999998</v>
      </c>
      <c r="Q36" s="38">
        <v>0.30299999999999999</v>
      </c>
      <c r="R36" s="38">
        <v>1</v>
      </c>
      <c r="S36" s="38">
        <v>0</v>
      </c>
      <c r="T36" s="38">
        <v>0</v>
      </c>
      <c r="V36" s="38">
        <v>0</v>
      </c>
      <c r="Y36" s="38" t="s">
        <v>88</v>
      </c>
      <c r="Z36" s="42">
        <v>0.2596296296296296</v>
      </c>
    </row>
    <row r="37" spans="1:26">
      <c r="A37" s="38">
        <v>52</v>
      </c>
      <c r="B37" s="38">
        <v>22</v>
      </c>
      <c r="C37" s="38" t="s">
        <v>94</v>
      </c>
      <c r="D37" s="38" t="s">
        <v>25</v>
      </c>
      <c r="E37" s="38" t="s">
        <v>36</v>
      </c>
      <c r="G37" s="38">
        <v>0.5</v>
      </c>
      <c r="H37" s="38">
        <v>0.5</v>
      </c>
      <c r="I37" s="38">
        <v>3610</v>
      </c>
      <c r="J37" s="38">
        <v>6259</v>
      </c>
      <c r="L37" s="38">
        <v>2198</v>
      </c>
      <c r="M37" s="38">
        <v>4.5279999999999996</v>
      </c>
      <c r="N37" s="38">
        <v>7.7779999999999996</v>
      </c>
      <c r="O37" s="38">
        <v>3.25</v>
      </c>
      <c r="Q37" s="38">
        <v>0.30299999999999999</v>
      </c>
      <c r="R37" s="38">
        <v>1</v>
      </c>
      <c r="S37" s="38">
        <v>0</v>
      </c>
      <c r="T37" s="38">
        <v>0</v>
      </c>
      <c r="V37" s="38">
        <v>0</v>
      </c>
      <c r="Y37" s="38" t="s">
        <v>88</v>
      </c>
      <c r="Z37" s="42">
        <v>0.26600694444444445</v>
      </c>
    </row>
    <row r="38" spans="1:26">
      <c r="A38" s="38">
        <v>53</v>
      </c>
      <c r="B38" s="38">
        <v>23</v>
      </c>
      <c r="C38" s="38" t="s">
        <v>95</v>
      </c>
      <c r="D38" s="38" t="s">
        <v>25</v>
      </c>
      <c r="E38" s="38" t="s">
        <v>36</v>
      </c>
      <c r="G38" s="38">
        <v>0.5</v>
      </c>
      <c r="H38" s="38">
        <v>0.5</v>
      </c>
      <c r="I38" s="38">
        <v>2779</v>
      </c>
      <c r="J38" s="38">
        <v>6292</v>
      </c>
      <c r="L38" s="38">
        <v>1905</v>
      </c>
      <c r="M38" s="38">
        <v>3.4460000000000002</v>
      </c>
      <c r="N38" s="38">
        <v>7.819</v>
      </c>
      <c r="O38" s="38">
        <v>4.3730000000000002</v>
      </c>
      <c r="Q38" s="38">
        <v>0.26400000000000001</v>
      </c>
      <c r="R38" s="38">
        <v>1</v>
      </c>
      <c r="S38" s="38">
        <v>0</v>
      </c>
      <c r="T38" s="38">
        <v>0</v>
      </c>
      <c r="V38" s="38">
        <v>0</v>
      </c>
      <c r="Y38" s="38" t="s">
        <v>88</v>
      </c>
      <c r="Z38" s="42">
        <v>0.2832291666666667</v>
      </c>
    </row>
    <row r="39" spans="1:26">
      <c r="A39" s="38">
        <v>54</v>
      </c>
      <c r="B39" s="38">
        <v>23</v>
      </c>
      <c r="C39" s="38" t="s">
        <v>95</v>
      </c>
      <c r="D39" s="38" t="s">
        <v>25</v>
      </c>
      <c r="E39" s="38" t="s">
        <v>36</v>
      </c>
      <c r="G39" s="38">
        <v>0.5</v>
      </c>
      <c r="H39" s="38">
        <v>0.5</v>
      </c>
      <c r="I39" s="38">
        <v>2850</v>
      </c>
      <c r="J39" s="38">
        <v>6237</v>
      </c>
      <c r="L39" s="38">
        <v>1894</v>
      </c>
      <c r="M39" s="38">
        <v>3.5379999999999998</v>
      </c>
      <c r="N39" s="38">
        <v>7.7510000000000003</v>
      </c>
      <c r="O39" s="38">
        <v>4.2119999999999997</v>
      </c>
      <c r="Q39" s="38">
        <v>0.26300000000000001</v>
      </c>
      <c r="R39" s="38">
        <v>1</v>
      </c>
      <c r="S39" s="38">
        <v>0</v>
      </c>
      <c r="T39" s="38">
        <v>0</v>
      </c>
      <c r="V39" s="38">
        <v>0</v>
      </c>
      <c r="Y39" s="38" t="s">
        <v>88</v>
      </c>
      <c r="Z39" s="42">
        <v>0.28961805555555559</v>
      </c>
    </row>
    <row r="40" spans="1:26">
      <c r="A40" s="38">
        <v>55</v>
      </c>
      <c r="B40" s="38">
        <v>24</v>
      </c>
      <c r="C40" s="38" t="s">
        <v>96</v>
      </c>
      <c r="D40" s="38" t="s">
        <v>25</v>
      </c>
      <c r="E40" s="38" t="s">
        <v>36</v>
      </c>
      <c r="G40" s="38">
        <v>0.5</v>
      </c>
      <c r="H40" s="38">
        <v>0.5</v>
      </c>
      <c r="I40" s="38">
        <v>2666</v>
      </c>
      <c r="J40" s="38">
        <v>6265</v>
      </c>
      <c r="L40" s="38">
        <v>1841</v>
      </c>
      <c r="M40" s="38">
        <v>3.2989999999999999</v>
      </c>
      <c r="N40" s="38">
        <v>7.7850000000000001</v>
      </c>
      <c r="O40" s="38">
        <v>4.4870000000000001</v>
      </c>
      <c r="Q40" s="38">
        <v>0.25600000000000001</v>
      </c>
      <c r="R40" s="38">
        <v>1</v>
      </c>
      <c r="S40" s="38">
        <v>0</v>
      </c>
      <c r="T40" s="38">
        <v>0</v>
      </c>
      <c r="V40" s="38">
        <v>0</v>
      </c>
      <c r="Y40" s="38" t="s">
        <v>88</v>
      </c>
      <c r="Z40" s="42">
        <v>0.3067361111111111</v>
      </c>
    </row>
    <row r="41" spans="1:26">
      <c r="A41" s="38">
        <v>56</v>
      </c>
      <c r="B41" s="38">
        <v>24</v>
      </c>
      <c r="C41" s="38" t="s">
        <v>96</v>
      </c>
      <c r="D41" s="38" t="s">
        <v>25</v>
      </c>
      <c r="E41" s="38" t="s">
        <v>36</v>
      </c>
      <c r="G41" s="38">
        <v>0.5</v>
      </c>
      <c r="H41" s="38">
        <v>0.5</v>
      </c>
      <c r="I41" s="38">
        <v>2621</v>
      </c>
      <c r="J41" s="38">
        <v>6324</v>
      </c>
      <c r="L41" s="38">
        <v>1842</v>
      </c>
      <c r="M41" s="38">
        <v>3.24</v>
      </c>
      <c r="N41" s="38">
        <v>7.859</v>
      </c>
      <c r="O41" s="38">
        <v>4.6189999999999998</v>
      </c>
      <c r="Q41" s="38">
        <v>0.25600000000000001</v>
      </c>
      <c r="R41" s="38">
        <v>1</v>
      </c>
      <c r="S41" s="38">
        <v>0</v>
      </c>
      <c r="T41" s="38">
        <v>0</v>
      </c>
      <c r="V41" s="38">
        <v>0</v>
      </c>
      <c r="Y41" s="38" t="s">
        <v>88</v>
      </c>
      <c r="Z41" s="42">
        <v>0.31310185185185185</v>
      </c>
    </row>
    <row r="42" spans="1:26">
      <c r="A42" s="38">
        <v>57</v>
      </c>
      <c r="B42" s="38">
        <v>25</v>
      </c>
      <c r="C42" s="38" t="s">
        <v>97</v>
      </c>
      <c r="D42" s="38" t="s">
        <v>25</v>
      </c>
      <c r="E42" s="38" t="s">
        <v>36</v>
      </c>
      <c r="G42" s="38">
        <v>0.5</v>
      </c>
      <c r="H42" s="38">
        <v>0.5</v>
      </c>
      <c r="I42" s="38">
        <v>2887</v>
      </c>
      <c r="J42" s="38">
        <v>5717</v>
      </c>
      <c r="L42" s="38">
        <v>1377</v>
      </c>
      <c r="M42" s="38">
        <v>3.5859999999999999</v>
      </c>
      <c r="N42" s="38">
        <v>7.0970000000000004</v>
      </c>
      <c r="O42" s="38">
        <v>3.512</v>
      </c>
      <c r="Q42" s="38">
        <v>0.19400000000000001</v>
      </c>
      <c r="R42" s="38">
        <v>1</v>
      </c>
      <c r="S42" s="38">
        <v>0</v>
      </c>
      <c r="T42" s="38">
        <v>0</v>
      </c>
      <c r="V42" s="38">
        <v>0</v>
      </c>
      <c r="Y42" s="38" t="s">
        <v>88</v>
      </c>
      <c r="Z42" s="42">
        <v>0.3303240740740741</v>
      </c>
    </row>
    <row r="43" spans="1:26">
      <c r="A43" s="38">
        <v>58</v>
      </c>
      <c r="B43" s="38">
        <v>25</v>
      </c>
      <c r="C43" s="38" t="s">
        <v>97</v>
      </c>
      <c r="D43" s="38" t="s">
        <v>25</v>
      </c>
      <c r="E43" s="38" t="s">
        <v>36</v>
      </c>
      <c r="G43" s="38">
        <v>0.5</v>
      </c>
      <c r="H43" s="38">
        <v>0.5</v>
      </c>
      <c r="I43" s="38">
        <v>2832</v>
      </c>
      <c r="J43" s="38">
        <v>5712</v>
      </c>
      <c r="L43" s="38">
        <v>1395</v>
      </c>
      <c r="M43" s="38">
        <v>3.5150000000000001</v>
      </c>
      <c r="N43" s="38">
        <v>7.0919999999999996</v>
      </c>
      <c r="O43" s="38">
        <v>3.577</v>
      </c>
      <c r="Q43" s="38">
        <v>0.19700000000000001</v>
      </c>
      <c r="R43" s="38">
        <v>1</v>
      </c>
      <c r="S43" s="38">
        <v>0</v>
      </c>
      <c r="T43" s="38">
        <v>0</v>
      </c>
      <c r="V43" s="38">
        <v>0</v>
      </c>
      <c r="Y43" s="38" t="s">
        <v>88</v>
      </c>
      <c r="Z43" s="42">
        <v>0.33664351851851854</v>
      </c>
    </row>
    <row r="44" spans="1:26">
      <c r="A44" s="38">
        <v>59</v>
      </c>
      <c r="B44" s="38">
        <v>26</v>
      </c>
      <c r="C44" s="38" t="s">
        <v>98</v>
      </c>
      <c r="D44" s="38" t="s">
        <v>25</v>
      </c>
      <c r="E44" s="38" t="s">
        <v>36</v>
      </c>
      <c r="G44" s="38">
        <v>0.5</v>
      </c>
      <c r="H44" s="38">
        <v>0.5</v>
      </c>
      <c r="I44" s="38">
        <v>3115</v>
      </c>
      <c r="J44" s="38">
        <v>5774</v>
      </c>
      <c r="L44" s="38">
        <v>1423</v>
      </c>
      <c r="M44" s="38">
        <v>3.883</v>
      </c>
      <c r="N44" s="38">
        <v>7.1689999999999996</v>
      </c>
      <c r="O44" s="38">
        <v>3.286</v>
      </c>
      <c r="Q44" s="38">
        <v>0.20100000000000001</v>
      </c>
      <c r="R44" s="38">
        <v>1</v>
      </c>
      <c r="S44" s="38">
        <v>0</v>
      </c>
      <c r="T44" s="38">
        <v>0</v>
      </c>
      <c r="V44" s="38">
        <v>0</v>
      </c>
      <c r="Y44" s="38" t="s">
        <v>88</v>
      </c>
      <c r="Z44" s="42">
        <v>0.35393518518518513</v>
      </c>
    </row>
    <row r="45" spans="1:26">
      <c r="A45" s="38">
        <v>60</v>
      </c>
      <c r="B45" s="38">
        <v>26</v>
      </c>
      <c r="C45" s="38" t="s">
        <v>98</v>
      </c>
      <c r="D45" s="38" t="s">
        <v>25</v>
      </c>
      <c r="E45" s="38" t="s">
        <v>36</v>
      </c>
      <c r="G45" s="38">
        <v>0.5</v>
      </c>
      <c r="H45" s="38">
        <v>0.5</v>
      </c>
      <c r="I45" s="38">
        <v>3074</v>
      </c>
      <c r="J45" s="38">
        <v>5746</v>
      </c>
      <c r="L45" s="38">
        <v>1361</v>
      </c>
      <c r="M45" s="38">
        <v>3.8290000000000002</v>
      </c>
      <c r="N45" s="38">
        <v>7.1349999999999998</v>
      </c>
      <c r="O45" s="38">
        <v>3.306</v>
      </c>
      <c r="Q45" s="38">
        <v>0.192</v>
      </c>
      <c r="R45" s="38">
        <v>1</v>
      </c>
      <c r="S45" s="38">
        <v>0</v>
      </c>
      <c r="T45" s="38">
        <v>0</v>
      </c>
      <c r="V45" s="38">
        <v>0</v>
      </c>
      <c r="Y45" s="38" t="s">
        <v>88</v>
      </c>
      <c r="Z45" s="42">
        <v>0.36030092592592594</v>
      </c>
    </row>
    <row r="46" spans="1:26">
      <c r="A46" s="38">
        <v>61</v>
      </c>
      <c r="B46" s="38">
        <v>27</v>
      </c>
      <c r="C46" s="38" t="s">
        <v>99</v>
      </c>
      <c r="D46" s="38" t="s">
        <v>25</v>
      </c>
      <c r="E46" s="38" t="s">
        <v>36</v>
      </c>
      <c r="G46" s="38">
        <v>0.5</v>
      </c>
      <c r="H46" s="38">
        <v>0.5</v>
      </c>
      <c r="I46" s="38">
        <v>2965</v>
      </c>
      <c r="J46" s="38">
        <v>5779</v>
      </c>
      <c r="L46" s="38">
        <v>1463</v>
      </c>
      <c r="M46" s="38">
        <v>3.6880000000000002</v>
      </c>
      <c r="N46" s="38">
        <v>7.1760000000000002</v>
      </c>
      <c r="O46" s="38">
        <v>3.488</v>
      </c>
      <c r="Q46" s="38">
        <v>0.20599999999999999</v>
      </c>
      <c r="R46" s="38">
        <v>1</v>
      </c>
      <c r="S46" s="38">
        <v>0</v>
      </c>
      <c r="T46" s="38">
        <v>0</v>
      </c>
      <c r="V46" s="38">
        <v>0</v>
      </c>
      <c r="Y46" s="38" t="s">
        <v>88</v>
      </c>
      <c r="Z46" s="42">
        <v>0.37740740740740741</v>
      </c>
    </row>
    <row r="47" spans="1:26">
      <c r="A47" s="38">
        <v>62</v>
      </c>
      <c r="B47" s="38">
        <v>27</v>
      </c>
      <c r="C47" s="38" t="s">
        <v>99</v>
      </c>
      <c r="D47" s="38" t="s">
        <v>25</v>
      </c>
      <c r="E47" s="38" t="s">
        <v>36</v>
      </c>
      <c r="G47" s="38">
        <v>0.5</v>
      </c>
      <c r="H47" s="38">
        <v>0.5</v>
      </c>
      <c r="I47" s="38">
        <v>2978</v>
      </c>
      <c r="J47" s="38">
        <v>5833</v>
      </c>
      <c r="L47" s="38">
        <v>1512</v>
      </c>
      <c r="M47" s="38">
        <v>3.7050000000000001</v>
      </c>
      <c r="N47" s="38">
        <v>7.2439999999999998</v>
      </c>
      <c r="O47" s="38">
        <v>3.5390000000000001</v>
      </c>
      <c r="Q47" s="38">
        <v>0.21199999999999999</v>
      </c>
      <c r="R47" s="38">
        <v>1</v>
      </c>
      <c r="S47" s="38">
        <v>0</v>
      </c>
      <c r="T47" s="38">
        <v>0</v>
      </c>
      <c r="V47" s="38">
        <v>0</v>
      </c>
      <c r="Y47" s="38" t="s">
        <v>88</v>
      </c>
      <c r="Z47" s="42">
        <v>0.38376157407407407</v>
      </c>
    </row>
    <row r="48" spans="1:26">
      <c r="A48" s="38">
        <v>63</v>
      </c>
      <c r="B48" s="38">
        <v>28</v>
      </c>
      <c r="C48" s="38" t="s">
        <v>100</v>
      </c>
      <c r="D48" s="38" t="s">
        <v>25</v>
      </c>
      <c r="E48" s="38" t="s">
        <v>36</v>
      </c>
      <c r="G48" s="38">
        <v>0.5</v>
      </c>
      <c r="H48" s="38">
        <v>0.5</v>
      </c>
      <c r="I48" s="38">
        <v>3413</v>
      </c>
      <c r="J48" s="38">
        <v>6083</v>
      </c>
      <c r="L48" s="38">
        <v>1299</v>
      </c>
      <c r="M48" s="38">
        <v>4.2709999999999999</v>
      </c>
      <c r="N48" s="38">
        <v>7.5570000000000004</v>
      </c>
      <c r="O48" s="38">
        <v>3.286</v>
      </c>
      <c r="Q48" s="38">
        <v>0.184</v>
      </c>
      <c r="R48" s="38">
        <v>1</v>
      </c>
      <c r="S48" s="38">
        <v>0</v>
      </c>
      <c r="T48" s="38">
        <v>0</v>
      </c>
      <c r="V48" s="38">
        <v>0</v>
      </c>
      <c r="Y48" s="38" t="s">
        <v>88</v>
      </c>
      <c r="Z48" s="42">
        <v>0.40096064814814819</v>
      </c>
    </row>
    <row r="49" spans="1:26">
      <c r="A49" s="38">
        <v>64</v>
      </c>
      <c r="B49" s="38">
        <v>28</v>
      </c>
      <c r="C49" s="38" t="s">
        <v>100</v>
      </c>
      <c r="D49" s="38" t="s">
        <v>25</v>
      </c>
      <c r="E49" s="38" t="s">
        <v>36</v>
      </c>
      <c r="G49" s="38">
        <v>0.5</v>
      </c>
      <c r="H49" s="38">
        <v>0.5</v>
      </c>
      <c r="I49" s="38">
        <v>3387</v>
      </c>
      <c r="J49" s="38">
        <v>6059</v>
      </c>
      <c r="L49" s="38">
        <v>1303</v>
      </c>
      <c r="M49" s="38">
        <v>4.2370000000000001</v>
      </c>
      <c r="N49" s="38">
        <v>7.5279999999999996</v>
      </c>
      <c r="O49" s="38">
        <v>3.29</v>
      </c>
      <c r="Q49" s="38">
        <v>0.185</v>
      </c>
      <c r="R49" s="38">
        <v>1</v>
      </c>
      <c r="S49" s="38">
        <v>0</v>
      </c>
      <c r="T49" s="38">
        <v>0</v>
      </c>
      <c r="V49" s="38">
        <v>0</v>
      </c>
      <c r="Y49" s="38" t="s">
        <v>88</v>
      </c>
      <c r="Z49" s="42">
        <v>0.40726851851851853</v>
      </c>
    </row>
    <row r="50" spans="1:26">
      <c r="A50" s="38">
        <v>65</v>
      </c>
      <c r="B50" s="38">
        <v>29</v>
      </c>
      <c r="C50" s="38" t="s">
        <v>101</v>
      </c>
      <c r="D50" s="38" t="s">
        <v>25</v>
      </c>
      <c r="E50" s="38" t="s">
        <v>36</v>
      </c>
      <c r="G50" s="38">
        <v>0.5</v>
      </c>
      <c r="H50" s="38">
        <v>0.5</v>
      </c>
      <c r="I50" s="38">
        <v>3069</v>
      </c>
      <c r="J50" s="38">
        <v>5824</v>
      </c>
      <c r="L50" s="38">
        <v>1223</v>
      </c>
      <c r="M50" s="38">
        <v>3.823</v>
      </c>
      <c r="N50" s="38">
        <v>7.2320000000000002</v>
      </c>
      <c r="O50" s="38">
        <v>3.41</v>
      </c>
      <c r="Q50" s="38">
        <v>0.17399999999999999</v>
      </c>
      <c r="R50" s="38">
        <v>1</v>
      </c>
      <c r="S50" s="38">
        <v>0</v>
      </c>
      <c r="T50" s="38">
        <v>0</v>
      </c>
      <c r="V50" s="38">
        <v>0</v>
      </c>
      <c r="Y50" s="38" t="s">
        <v>88</v>
      </c>
      <c r="Z50" s="42">
        <v>0.42450231481481482</v>
      </c>
    </row>
    <row r="51" spans="1:26">
      <c r="A51" s="38">
        <v>66</v>
      </c>
      <c r="B51" s="38">
        <v>29</v>
      </c>
      <c r="C51" s="38" t="s">
        <v>101</v>
      </c>
      <c r="D51" s="38" t="s">
        <v>25</v>
      </c>
      <c r="E51" s="38" t="s">
        <v>36</v>
      </c>
      <c r="G51" s="38">
        <v>0.5</v>
      </c>
      <c r="H51" s="38">
        <v>0.5</v>
      </c>
      <c r="I51" s="38">
        <v>3138</v>
      </c>
      <c r="J51" s="38">
        <v>5747</v>
      </c>
      <c r="L51" s="38">
        <v>1184</v>
      </c>
      <c r="M51" s="38">
        <v>3.9119999999999999</v>
      </c>
      <c r="N51" s="38">
        <v>7.1360000000000001</v>
      </c>
      <c r="O51" s="38">
        <v>3.2229999999999999</v>
      </c>
      <c r="Q51" s="38">
        <v>0.16900000000000001</v>
      </c>
      <c r="R51" s="38">
        <v>1</v>
      </c>
      <c r="S51" s="38">
        <v>0</v>
      </c>
      <c r="T51" s="38">
        <v>0</v>
      </c>
      <c r="V51" s="38">
        <v>0</v>
      </c>
      <c r="Y51" s="38" t="s">
        <v>88</v>
      </c>
      <c r="Z51" s="42">
        <v>0.43083333333333335</v>
      </c>
    </row>
    <row r="52" spans="1:26">
      <c r="A52" s="38">
        <v>67</v>
      </c>
      <c r="B52" s="38">
        <v>30</v>
      </c>
      <c r="C52" s="38" t="s">
        <v>102</v>
      </c>
      <c r="D52" s="38" t="s">
        <v>25</v>
      </c>
      <c r="E52" s="38" t="s">
        <v>36</v>
      </c>
      <c r="G52" s="38">
        <v>0.5</v>
      </c>
      <c r="H52" s="38">
        <v>0.5</v>
      </c>
      <c r="I52" s="38">
        <v>8891</v>
      </c>
      <c r="J52" s="38">
        <v>11797</v>
      </c>
      <c r="L52" s="38">
        <v>1316</v>
      </c>
      <c r="M52" s="38">
        <v>11.419</v>
      </c>
      <c r="N52" s="38">
        <v>14.547000000000001</v>
      </c>
      <c r="O52" s="38">
        <v>3.1280000000000001</v>
      </c>
      <c r="Q52" s="38">
        <v>0.186</v>
      </c>
      <c r="R52" s="38">
        <v>1</v>
      </c>
      <c r="S52" s="38">
        <v>0</v>
      </c>
      <c r="T52" s="38">
        <v>0</v>
      </c>
      <c r="V52" s="38">
        <v>0</v>
      </c>
      <c r="Y52" s="38" t="s">
        <v>88</v>
      </c>
      <c r="Z52" s="42">
        <v>0.44858796296296299</v>
      </c>
    </row>
    <row r="53" spans="1:26">
      <c r="A53" s="38">
        <v>68</v>
      </c>
      <c r="B53" s="38">
        <v>30</v>
      </c>
      <c r="C53" s="38" t="s">
        <v>102</v>
      </c>
      <c r="D53" s="38" t="s">
        <v>25</v>
      </c>
      <c r="E53" s="38" t="s">
        <v>36</v>
      </c>
      <c r="G53" s="38">
        <v>0.5</v>
      </c>
      <c r="H53" s="38">
        <v>0.5</v>
      </c>
      <c r="I53" s="38">
        <v>8853</v>
      </c>
      <c r="J53" s="38">
        <v>11787</v>
      </c>
      <c r="L53" s="38">
        <v>1370</v>
      </c>
      <c r="M53" s="38">
        <v>11.369</v>
      </c>
      <c r="N53" s="38">
        <v>14.535</v>
      </c>
      <c r="O53" s="38">
        <v>3.1659999999999999</v>
      </c>
      <c r="Q53" s="38">
        <v>0.19400000000000001</v>
      </c>
      <c r="R53" s="38">
        <v>1</v>
      </c>
      <c r="S53" s="38">
        <v>0</v>
      </c>
      <c r="T53" s="38">
        <v>0</v>
      </c>
      <c r="V53" s="38">
        <v>0</v>
      </c>
      <c r="Y53" s="38" t="s">
        <v>88</v>
      </c>
      <c r="Z53" s="42">
        <v>0.45524305555555555</v>
      </c>
    </row>
    <row r="54" spans="1:26">
      <c r="A54" s="38">
        <v>10</v>
      </c>
      <c r="B54" s="38">
        <v>5</v>
      </c>
      <c r="C54" s="38" t="s">
        <v>103</v>
      </c>
      <c r="D54" s="38" t="s">
        <v>25</v>
      </c>
      <c r="E54" s="38" t="s">
        <v>36</v>
      </c>
      <c r="G54" s="38">
        <v>0.5</v>
      </c>
      <c r="H54" s="38">
        <v>0.5</v>
      </c>
      <c r="I54" s="38">
        <v>2493</v>
      </c>
      <c r="J54" s="38">
        <v>6377</v>
      </c>
      <c r="L54" s="38">
        <v>1861</v>
      </c>
      <c r="M54" s="38">
        <v>3.0739999999999998</v>
      </c>
      <c r="N54" s="38">
        <v>7.9249999999999998</v>
      </c>
      <c r="O54" s="38">
        <v>4.851</v>
      </c>
      <c r="Q54" s="38">
        <v>0.25900000000000001</v>
      </c>
      <c r="R54" s="38">
        <v>1</v>
      </c>
      <c r="S54" s="38">
        <v>0</v>
      </c>
      <c r="T54" s="38">
        <v>0</v>
      </c>
      <c r="V54" s="38">
        <v>0</v>
      </c>
      <c r="Y54" s="38" t="s">
        <v>104</v>
      </c>
      <c r="Z54" s="42">
        <v>0.61730324074074072</v>
      </c>
    </row>
    <row r="55" spans="1:26">
      <c r="A55" s="38">
        <v>11</v>
      </c>
      <c r="B55" s="38">
        <v>5</v>
      </c>
      <c r="C55" s="38" t="s">
        <v>103</v>
      </c>
      <c r="D55" s="38" t="s">
        <v>25</v>
      </c>
      <c r="E55" s="38" t="s">
        <v>36</v>
      </c>
      <c r="G55" s="38">
        <v>0.5</v>
      </c>
      <c r="H55" s="38">
        <v>0.5</v>
      </c>
      <c r="I55" s="38">
        <v>2573</v>
      </c>
      <c r="J55" s="38">
        <v>6441</v>
      </c>
      <c r="L55" s="38">
        <v>1921</v>
      </c>
      <c r="M55" s="38">
        <v>3.177</v>
      </c>
      <c r="N55" s="38">
        <v>8.0050000000000008</v>
      </c>
      <c r="O55" s="38">
        <v>4.8280000000000003</v>
      </c>
      <c r="Q55" s="38">
        <v>0.26700000000000002</v>
      </c>
      <c r="R55" s="38">
        <v>1</v>
      </c>
      <c r="S55" s="38">
        <v>0</v>
      </c>
      <c r="T55" s="38">
        <v>0</v>
      </c>
      <c r="V55" s="38">
        <v>0</v>
      </c>
      <c r="Y55" s="38" t="s">
        <v>104</v>
      </c>
      <c r="Z55" s="42">
        <v>0.62336805555555552</v>
      </c>
    </row>
    <row r="56" spans="1:26">
      <c r="A56" s="38">
        <v>12</v>
      </c>
      <c r="B56" s="38">
        <v>6</v>
      </c>
      <c r="C56" s="38" t="s">
        <v>105</v>
      </c>
      <c r="D56" s="38" t="s">
        <v>25</v>
      </c>
      <c r="E56" s="38" t="s">
        <v>36</v>
      </c>
      <c r="G56" s="38">
        <v>0.5</v>
      </c>
      <c r="H56" s="38">
        <v>0.5</v>
      </c>
      <c r="I56" s="38">
        <v>2603</v>
      </c>
      <c r="J56" s="38">
        <v>6271</v>
      </c>
      <c r="L56" s="38">
        <v>1864</v>
      </c>
      <c r="M56" s="38">
        <v>3.2160000000000002</v>
      </c>
      <c r="N56" s="38">
        <v>7.7939999999999996</v>
      </c>
      <c r="O56" s="38">
        <v>4.5780000000000003</v>
      </c>
      <c r="Q56" s="38">
        <v>0.25900000000000001</v>
      </c>
      <c r="R56" s="38">
        <v>1</v>
      </c>
      <c r="S56" s="38">
        <v>0</v>
      </c>
      <c r="T56" s="38">
        <v>0</v>
      </c>
      <c r="V56" s="38">
        <v>0</v>
      </c>
      <c r="Y56" s="38" t="s">
        <v>104</v>
      </c>
      <c r="Z56" s="42">
        <v>0.6338773148148148</v>
      </c>
    </row>
    <row r="57" spans="1:26">
      <c r="A57" s="38">
        <v>13</v>
      </c>
      <c r="B57" s="38">
        <v>6</v>
      </c>
      <c r="C57" s="38" t="s">
        <v>105</v>
      </c>
      <c r="D57" s="38" t="s">
        <v>25</v>
      </c>
      <c r="E57" s="38" t="s">
        <v>36</v>
      </c>
      <c r="G57" s="38">
        <v>0.5</v>
      </c>
      <c r="H57" s="38">
        <v>0.5</v>
      </c>
      <c r="I57" s="38">
        <v>2600</v>
      </c>
      <c r="J57" s="38">
        <v>6367</v>
      </c>
      <c r="L57" s="38">
        <v>1833</v>
      </c>
      <c r="M57" s="38">
        <v>3.2120000000000002</v>
      </c>
      <c r="N57" s="38">
        <v>7.9130000000000003</v>
      </c>
      <c r="O57" s="38">
        <v>4.7009999999999996</v>
      </c>
      <c r="Q57" s="38">
        <v>0.255</v>
      </c>
      <c r="R57" s="38">
        <v>1</v>
      </c>
      <c r="S57" s="38">
        <v>0</v>
      </c>
      <c r="T57" s="38">
        <v>0</v>
      </c>
      <c r="V57" s="38">
        <v>0</v>
      </c>
      <c r="Y57" s="38" t="s">
        <v>104</v>
      </c>
      <c r="Z57" s="42">
        <v>0.64</v>
      </c>
    </row>
    <row r="58" spans="1:26">
      <c r="A58" s="38">
        <v>14</v>
      </c>
      <c r="B58" s="38">
        <v>7</v>
      </c>
      <c r="C58" s="38" t="s">
        <v>106</v>
      </c>
      <c r="D58" s="38" t="s">
        <v>25</v>
      </c>
      <c r="E58" s="38" t="s">
        <v>36</v>
      </c>
      <c r="G58" s="38">
        <v>0.5</v>
      </c>
      <c r="H58" s="38">
        <v>0.5</v>
      </c>
      <c r="I58" s="38">
        <v>4474</v>
      </c>
      <c r="J58" s="38">
        <v>8180</v>
      </c>
      <c r="L58" s="38">
        <v>10854</v>
      </c>
      <c r="M58" s="38">
        <v>5.6529999999999996</v>
      </c>
      <c r="N58" s="38">
        <v>10.164</v>
      </c>
      <c r="O58" s="38">
        <v>4.5110000000000001</v>
      </c>
      <c r="Q58" s="38">
        <v>1.4239999999999999</v>
      </c>
      <c r="R58" s="38">
        <v>1</v>
      </c>
      <c r="S58" s="38">
        <v>0</v>
      </c>
      <c r="T58" s="38">
        <v>0</v>
      </c>
      <c r="V58" s="38">
        <v>0</v>
      </c>
      <c r="Y58" s="38" t="s">
        <v>104</v>
      </c>
      <c r="Z58" s="42">
        <v>0.65063657407407405</v>
      </c>
    </row>
    <row r="59" spans="1:26">
      <c r="A59" s="38">
        <v>15</v>
      </c>
      <c r="B59" s="38">
        <v>7</v>
      </c>
      <c r="C59" s="38" t="s">
        <v>106</v>
      </c>
      <c r="D59" s="38" t="s">
        <v>25</v>
      </c>
      <c r="E59" s="38" t="s">
        <v>36</v>
      </c>
      <c r="G59" s="38">
        <v>0.5</v>
      </c>
      <c r="H59" s="38">
        <v>0.5</v>
      </c>
      <c r="I59" s="38">
        <v>4510</v>
      </c>
      <c r="J59" s="38">
        <v>8203</v>
      </c>
      <c r="L59" s="38">
        <v>10937</v>
      </c>
      <c r="M59" s="38">
        <v>5.7</v>
      </c>
      <c r="N59" s="38">
        <v>10.191000000000001</v>
      </c>
      <c r="O59" s="38">
        <v>4.4909999999999997</v>
      </c>
      <c r="Q59" s="38">
        <v>1.4350000000000001</v>
      </c>
      <c r="R59" s="38">
        <v>1</v>
      </c>
      <c r="S59" s="38">
        <v>0</v>
      </c>
      <c r="T59" s="38">
        <v>0</v>
      </c>
      <c r="V59" s="38">
        <v>0</v>
      </c>
      <c r="Y59" s="38" t="s">
        <v>104</v>
      </c>
      <c r="Z59" s="42">
        <v>0.65678240740740745</v>
      </c>
    </row>
    <row r="60" spans="1:26">
      <c r="A60" s="38">
        <v>16</v>
      </c>
      <c r="B60" s="38">
        <v>8</v>
      </c>
      <c r="C60" s="38" t="s">
        <v>107</v>
      </c>
      <c r="D60" s="38" t="s">
        <v>25</v>
      </c>
      <c r="E60" s="38" t="s">
        <v>36</v>
      </c>
      <c r="G60" s="38">
        <v>0.5</v>
      </c>
      <c r="H60" s="38">
        <v>0.5</v>
      </c>
      <c r="I60" s="38">
        <v>2434</v>
      </c>
      <c r="J60" s="38">
        <v>5513</v>
      </c>
      <c r="L60" s="38">
        <v>1895</v>
      </c>
      <c r="M60" s="38">
        <v>2.9969999999999999</v>
      </c>
      <c r="N60" s="38">
        <v>6.8410000000000002</v>
      </c>
      <c r="O60" s="38">
        <v>3.8439999999999999</v>
      </c>
      <c r="Q60" s="38">
        <v>0.26300000000000001</v>
      </c>
      <c r="R60" s="38">
        <v>1</v>
      </c>
      <c r="S60" s="38">
        <v>0</v>
      </c>
      <c r="T60" s="38">
        <v>0</v>
      </c>
      <c r="V60" s="38">
        <v>0</v>
      </c>
      <c r="Y60" s="38" t="s">
        <v>104</v>
      </c>
      <c r="Z60" s="42">
        <v>0.6673958333333333</v>
      </c>
    </row>
    <row r="61" spans="1:26">
      <c r="A61" s="38">
        <v>17</v>
      </c>
      <c r="B61" s="38">
        <v>8</v>
      </c>
      <c r="C61" s="38" t="s">
        <v>107</v>
      </c>
      <c r="D61" s="38" t="s">
        <v>25</v>
      </c>
      <c r="E61" s="38" t="s">
        <v>36</v>
      </c>
      <c r="G61" s="38">
        <v>0.5</v>
      </c>
      <c r="H61" s="38">
        <v>0.5</v>
      </c>
      <c r="I61" s="38">
        <v>2442</v>
      </c>
      <c r="J61" s="38">
        <v>5830</v>
      </c>
      <c r="L61" s="38">
        <v>2022</v>
      </c>
      <c r="M61" s="38">
        <v>3.0070000000000001</v>
      </c>
      <c r="N61" s="38">
        <v>7.24</v>
      </c>
      <c r="O61" s="38">
        <v>4.2329999999999997</v>
      </c>
      <c r="Q61" s="38">
        <v>0.28000000000000003</v>
      </c>
      <c r="R61" s="38">
        <v>1</v>
      </c>
      <c r="S61" s="38">
        <v>0</v>
      </c>
      <c r="T61" s="38">
        <v>0</v>
      </c>
      <c r="V61" s="38">
        <v>0</v>
      </c>
      <c r="Y61" s="38" t="s">
        <v>104</v>
      </c>
      <c r="Z61" s="42">
        <v>0.67344907407407406</v>
      </c>
    </row>
    <row r="62" spans="1:26">
      <c r="A62" s="38">
        <v>18</v>
      </c>
      <c r="B62" s="38">
        <v>9</v>
      </c>
      <c r="C62" s="38" t="s">
        <v>108</v>
      </c>
      <c r="D62" s="38" t="s">
        <v>25</v>
      </c>
      <c r="E62" s="38" t="s">
        <v>36</v>
      </c>
      <c r="G62" s="38">
        <v>0.5</v>
      </c>
      <c r="H62" s="38">
        <v>0.5</v>
      </c>
      <c r="I62" s="38">
        <v>2490</v>
      </c>
      <c r="J62" s="38">
        <v>5473</v>
      </c>
      <c r="L62" s="38">
        <v>1413</v>
      </c>
      <c r="M62" s="38">
        <v>3.069</v>
      </c>
      <c r="N62" s="38">
        <v>6.7910000000000004</v>
      </c>
      <c r="O62" s="38">
        <v>3.7210000000000001</v>
      </c>
      <c r="Q62" s="38">
        <v>0.19900000000000001</v>
      </c>
      <c r="R62" s="38">
        <v>1</v>
      </c>
      <c r="S62" s="38">
        <v>0</v>
      </c>
      <c r="T62" s="38">
        <v>0</v>
      </c>
      <c r="V62" s="38">
        <v>0</v>
      </c>
      <c r="Y62" s="38" t="s">
        <v>104</v>
      </c>
      <c r="Z62" s="42">
        <v>0.68401620370370375</v>
      </c>
    </row>
    <row r="63" spans="1:26">
      <c r="A63" s="38">
        <v>19</v>
      </c>
      <c r="B63" s="38">
        <v>9</v>
      </c>
      <c r="C63" s="38" t="s">
        <v>108</v>
      </c>
      <c r="D63" s="38" t="s">
        <v>25</v>
      </c>
      <c r="E63" s="38" t="s">
        <v>36</v>
      </c>
      <c r="G63" s="38">
        <v>0.5</v>
      </c>
      <c r="H63" s="38">
        <v>0.5</v>
      </c>
      <c r="I63" s="38">
        <v>2501</v>
      </c>
      <c r="J63" s="38">
        <v>5471</v>
      </c>
      <c r="L63" s="38">
        <v>1394</v>
      </c>
      <c r="M63" s="38">
        <v>3.0840000000000001</v>
      </c>
      <c r="N63" s="38">
        <v>6.7889999999999997</v>
      </c>
      <c r="O63" s="38">
        <v>3.7050000000000001</v>
      </c>
      <c r="Q63" s="38">
        <v>0.19700000000000001</v>
      </c>
      <c r="R63" s="38">
        <v>1</v>
      </c>
      <c r="S63" s="38">
        <v>0</v>
      </c>
      <c r="T63" s="38">
        <v>0</v>
      </c>
      <c r="V63" s="38">
        <v>0</v>
      </c>
      <c r="Y63" s="38" t="s">
        <v>104</v>
      </c>
      <c r="Z63" s="42">
        <v>0.69008101851851855</v>
      </c>
    </row>
    <row r="64" spans="1:26">
      <c r="A64" s="38">
        <v>22</v>
      </c>
      <c r="B64" s="38">
        <v>11</v>
      </c>
      <c r="C64" s="38" t="s">
        <v>109</v>
      </c>
      <c r="D64" s="38" t="s">
        <v>25</v>
      </c>
      <c r="E64" s="38" t="s">
        <v>36</v>
      </c>
      <c r="G64" s="38">
        <v>0.5</v>
      </c>
      <c r="H64" s="38">
        <v>0.5</v>
      </c>
      <c r="I64" s="38">
        <v>3168</v>
      </c>
      <c r="J64" s="38">
        <v>5761</v>
      </c>
      <c r="L64" s="38">
        <v>1559</v>
      </c>
      <c r="M64" s="38">
        <v>3.952</v>
      </c>
      <c r="N64" s="38">
        <v>7.1539999999999999</v>
      </c>
      <c r="O64" s="38">
        <v>3.202</v>
      </c>
      <c r="Q64" s="38">
        <v>0.219</v>
      </c>
      <c r="R64" s="38">
        <v>1</v>
      </c>
      <c r="S64" s="38">
        <v>0</v>
      </c>
      <c r="T64" s="38">
        <v>0</v>
      </c>
      <c r="V64" s="38">
        <v>0</v>
      </c>
      <c r="Y64" s="38" t="s">
        <v>104</v>
      </c>
      <c r="Z64" s="42">
        <v>0.71745370370370365</v>
      </c>
    </row>
    <row r="65" spans="1:26">
      <c r="A65" s="38">
        <v>23</v>
      </c>
      <c r="B65" s="38">
        <v>11</v>
      </c>
      <c r="C65" s="38" t="s">
        <v>109</v>
      </c>
      <c r="D65" s="38" t="s">
        <v>25</v>
      </c>
      <c r="E65" s="38" t="s">
        <v>36</v>
      </c>
      <c r="G65" s="38">
        <v>0.5</v>
      </c>
      <c r="H65" s="38">
        <v>0.5</v>
      </c>
      <c r="I65" s="38">
        <v>3164</v>
      </c>
      <c r="J65" s="38">
        <v>6074</v>
      </c>
      <c r="L65" s="38">
        <v>1633</v>
      </c>
      <c r="M65" s="38">
        <v>3.9460000000000002</v>
      </c>
      <c r="N65" s="38">
        <v>7.5469999999999997</v>
      </c>
      <c r="O65" s="38">
        <v>3.601</v>
      </c>
      <c r="Q65" s="38">
        <v>0.22800000000000001</v>
      </c>
      <c r="R65" s="38">
        <v>1</v>
      </c>
      <c r="S65" s="38">
        <v>0</v>
      </c>
      <c r="T65" s="38">
        <v>0</v>
      </c>
      <c r="V65" s="38">
        <v>0</v>
      </c>
      <c r="Y65" s="38" t="s">
        <v>104</v>
      </c>
      <c r="Z65" s="42">
        <v>0.72357638888888898</v>
      </c>
    </row>
    <row r="66" spans="1:26">
      <c r="A66" s="38">
        <v>24</v>
      </c>
      <c r="B66" s="38">
        <v>12</v>
      </c>
      <c r="C66" s="38" t="s">
        <v>110</v>
      </c>
      <c r="D66" s="38" t="s">
        <v>25</v>
      </c>
      <c r="E66" s="38" t="s">
        <v>36</v>
      </c>
      <c r="G66" s="38">
        <v>0.5</v>
      </c>
      <c r="H66" s="38">
        <v>0.5</v>
      </c>
      <c r="I66" s="38">
        <v>3082</v>
      </c>
      <c r="J66" s="38">
        <v>5831</v>
      </c>
      <c r="L66" s="38">
        <v>1434</v>
      </c>
      <c r="M66" s="38">
        <v>3.84</v>
      </c>
      <c r="N66" s="38">
        <v>7.2409999999999997</v>
      </c>
      <c r="O66" s="38">
        <v>3.4009999999999998</v>
      </c>
      <c r="Q66" s="38">
        <v>0.20200000000000001</v>
      </c>
      <c r="R66" s="38">
        <v>1</v>
      </c>
      <c r="S66" s="38">
        <v>0</v>
      </c>
      <c r="T66" s="38">
        <v>0</v>
      </c>
      <c r="V66" s="38">
        <v>0</v>
      </c>
      <c r="Y66" s="38" t="s">
        <v>104</v>
      </c>
      <c r="Z66" s="42">
        <v>0.73416666666666675</v>
      </c>
    </row>
    <row r="67" spans="1:26">
      <c r="A67" s="38">
        <v>25</v>
      </c>
      <c r="B67" s="38">
        <v>12</v>
      </c>
      <c r="C67" s="38" t="s">
        <v>110</v>
      </c>
      <c r="D67" s="38" t="s">
        <v>25</v>
      </c>
      <c r="E67" s="38" t="s">
        <v>36</v>
      </c>
      <c r="G67" s="38">
        <v>0.5</v>
      </c>
      <c r="H67" s="38">
        <v>0.5</v>
      </c>
      <c r="I67" s="38">
        <v>3099</v>
      </c>
      <c r="J67" s="38">
        <v>5891</v>
      </c>
      <c r="L67" s="38">
        <v>1451</v>
      </c>
      <c r="M67" s="38">
        <v>3.8620000000000001</v>
      </c>
      <c r="N67" s="38">
        <v>7.3170000000000002</v>
      </c>
      <c r="O67" s="38">
        <v>3.4540000000000002</v>
      </c>
      <c r="Q67" s="38">
        <v>0.20399999999999999</v>
      </c>
      <c r="R67" s="38">
        <v>1</v>
      </c>
      <c r="S67" s="38">
        <v>0</v>
      </c>
      <c r="T67" s="38">
        <v>0</v>
      </c>
      <c r="V67" s="38">
        <v>0</v>
      </c>
      <c r="Y67" s="38" t="s">
        <v>104</v>
      </c>
      <c r="Z67" s="42">
        <v>0.74028935185185185</v>
      </c>
    </row>
    <row r="68" spans="1:26">
      <c r="A68" s="38">
        <v>26</v>
      </c>
      <c r="B68" s="38">
        <v>13</v>
      </c>
      <c r="C68" s="38" t="s">
        <v>111</v>
      </c>
      <c r="D68" s="38" t="s">
        <v>25</v>
      </c>
      <c r="E68" s="38" t="s">
        <v>36</v>
      </c>
      <c r="G68" s="38">
        <v>0.5</v>
      </c>
      <c r="H68" s="38">
        <v>0.5</v>
      </c>
      <c r="I68" s="38">
        <v>3728</v>
      </c>
      <c r="J68" s="38">
        <v>6312</v>
      </c>
      <c r="L68" s="38">
        <v>1379</v>
      </c>
      <c r="M68" s="38">
        <v>4.681</v>
      </c>
      <c r="N68" s="38">
        <v>7.8449999999999998</v>
      </c>
      <c r="O68" s="38">
        <v>3.1640000000000001</v>
      </c>
      <c r="Q68" s="38">
        <v>0.19500000000000001</v>
      </c>
      <c r="R68" s="38">
        <v>1</v>
      </c>
      <c r="S68" s="38">
        <v>0</v>
      </c>
      <c r="T68" s="38">
        <v>0</v>
      </c>
      <c r="V68" s="38">
        <v>0</v>
      </c>
      <c r="Y68" s="38" t="s">
        <v>104</v>
      </c>
      <c r="Z68" s="42">
        <v>0.75089120370370377</v>
      </c>
    </row>
    <row r="69" spans="1:26">
      <c r="A69" s="38">
        <v>27</v>
      </c>
      <c r="B69" s="38">
        <v>13</v>
      </c>
      <c r="C69" s="38" t="s">
        <v>111</v>
      </c>
      <c r="D69" s="38" t="s">
        <v>25</v>
      </c>
      <c r="E69" s="38" t="s">
        <v>36</v>
      </c>
      <c r="G69" s="38">
        <v>0.5</v>
      </c>
      <c r="H69" s="38">
        <v>0.5</v>
      </c>
      <c r="I69" s="38">
        <v>3772</v>
      </c>
      <c r="J69" s="38">
        <v>6325</v>
      </c>
      <c r="L69" s="38">
        <v>1422</v>
      </c>
      <c r="M69" s="38">
        <v>4.7380000000000004</v>
      </c>
      <c r="N69" s="38">
        <v>7.86</v>
      </c>
      <c r="O69" s="38">
        <v>3.1219999999999999</v>
      </c>
      <c r="Q69" s="38">
        <v>0.2</v>
      </c>
      <c r="R69" s="38">
        <v>1</v>
      </c>
      <c r="S69" s="38">
        <v>0</v>
      </c>
      <c r="T69" s="38">
        <v>0</v>
      </c>
      <c r="V69" s="38">
        <v>0</v>
      </c>
      <c r="Y69" s="38" t="s">
        <v>104</v>
      </c>
      <c r="Z69" s="42">
        <v>0.7569907407407408</v>
      </c>
    </row>
    <row r="70" spans="1:26">
      <c r="A70" s="38">
        <v>28</v>
      </c>
      <c r="B70" s="38">
        <v>14</v>
      </c>
      <c r="C70" s="38" t="s">
        <v>112</v>
      </c>
      <c r="D70" s="38" t="s">
        <v>25</v>
      </c>
      <c r="E70" s="38" t="s">
        <v>36</v>
      </c>
      <c r="G70" s="38">
        <v>0.5</v>
      </c>
      <c r="H70" s="38">
        <v>0.5</v>
      </c>
      <c r="I70" s="38">
        <v>3542</v>
      </c>
      <c r="J70" s="38">
        <v>6411</v>
      </c>
      <c r="L70" s="38">
        <v>4575</v>
      </c>
      <c r="M70" s="38">
        <v>4.4390000000000001</v>
      </c>
      <c r="N70" s="38">
        <v>7.968</v>
      </c>
      <c r="O70" s="38">
        <v>3.53</v>
      </c>
      <c r="Q70" s="38">
        <v>0.61499999999999999</v>
      </c>
      <c r="R70" s="38">
        <v>1</v>
      </c>
      <c r="S70" s="38">
        <v>0</v>
      </c>
      <c r="T70" s="38">
        <v>0</v>
      </c>
      <c r="V70" s="38">
        <v>0</v>
      </c>
      <c r="Y70" s="38" t="s">
        <v>104</v>
      </c>
      <c r="Z70" s="42">
        <v>0.76752314814814815</v>
      </c>
    </row>
    <row r="71" spans="1:26">
      <c r="A71" s="38">
        <v>29</v>
      </c>
      <c r="B71" s="38">
        <v>14</v>
      </c>
      <c r="C71" s="38" t="s">
        <v>112</v>
      </c>
      <c r="D71" s="38" t="s">
        <v>25</v>
      </c>
      <c r="E71" s="38" t="s">
        <v>36</v>
      </c>
      <c r="G71" s="38">
        <v>0.5</v>
      </c>
      <c r="H71" s="38">
        <v>0.5</v>
      </c>
      <c r="I71" s="38">
        <v>3606</v>
      </c>
      <c r="J71" s="38">
        <v>6713</v>
      </c>
      <c r="L71" s="38">
        <v>4887</v>
      </c>
      <c r="M71" s="38">
        <v>4.5220000000000002</v>
      </c>
      <c r="N71" s="38">
        <v>8.3460000000000001</v>
      </c>
      <c r="O71" s="38">
        <v>3.8239999999999998</v>
      </c>
      <c r="Q71" s="38">
        <v>0.65600000000000003</v>
      </c>
      <c r="R71" s="38">
        <v>1</v>
      </c>
      <c r="S71" s="38">
        <v>0</v>
      </c>
      <c r="T71" s="38">
        <v>0</v>
      </c>
      <c r="V71" s="38">
        <v>0</v>
      </c>
      <c r="Y71" s="38" t="s">
        <v>104</v>
      </c>
      <c r="Z71" s="42">
        <v>0.77378472222222217</v>
      </c>
    </row>
    <row r="72" spans="1:26">
      <c r="A72" s="38">
        <v>30</v>
      </c>
      <c r="B72" s="38">
        <v>15</v>
      </c>
      <c r="C72" s="38" t="s">
        <v>113</v>
      </c>
      <c r="D72" s="38" t="s">
        <v>25</v>
      </c>
      <c r="E72" s="38" t="s">
        <v>36</v>
      </c>
      <c r="G72" s="38">
        <v>0.5</v>
      </c>
      <c r="H72" s="38">
        <v>0.5</v>
      </c>
      <c r="I72" s="38">
        <v>3125</v>
      </c>
      <c r="J72" s="38">
        <v>5800</v>
      </c>
      <c r="L72" s="38">
        <v>1348</v>
      </c>
      <c r="M72" s="38">
        <v>3.8959999999999999</v>
      </c>
      <c r="N72" s="38">
        <v>7.202</v>
      </c>
      <c r="O72" s="38">
        <v>3.306</v>
      </c>
      <c r="Q72" s="38">
        <v>0.191</v>
      </c>
      <c r="R72" s="38">
        <v>1</v>
      </c>
      <c r="S72" s="38">
        <v>0</v>
      </c>
      <c r="T72" s="38">
        <v>0</v>
      </c>
      <c r="V72" s="38">
        <v>0</v>
      </c>
      <c r="Y72" s="38" t="s">
        <v>104</v>
      </c>
      <c r="Z72" s="42">
        <v>0.78442129629629631</v>
      </c>
    </row>
    <row r="73" spans="1:26">
      <c r="A73" s="38">
        <v>31</v>
      </c>
      <c r="B73" s="38">
        <v>15</v>
      </c>
      <c r="C73" s="38" t="s">
        <v>113</v>
      </c>
      <c r="D73" s="38" t="s">
        <v>25</v>
      </c>
      <c r="E73" s="38" t="s">
        <v>36</v>
      </c>
      <c r="G73" s="38">
        <v>0.5</v>
      </c>
      <c r="H73" s="38">
        <v>0.5</v>
      </c>
      <c r="I73" s="38">
        <v>3181</v>
      </c>
      <c r="J73" s="38">
        <v>5951</v>
      </c>
      <c r="L73" s="38">
        <v>1404</v>
      </c>
      <c r="M73" s="38">
        <v>3.9689999999999999</v>
      </c>
      <c r="N73" s="38">
        <v>7.391</v>
      </c>
      <c r="O73" s="38">
        <v>3.4220000000000002</v>
      </c>
      <c r="Q73" s="38">
        <v>0.19800000000000001</v>
      </c>
      <c r="R73" s="38">
        <v>1</v>
      </c>
      <c r="S73" s="38">
        <v>0</v>
      </c>
      <c r="T73" s="38">
        <v>0</v>
      </c>
      <c r="V73" s="38">
        <v>0</v>
      </c>
      <c r="Y73" s="38" t="s">
        <v>104</v>
      </c>
      <c r="Z73" s="42">
        <v>0.79049768518518526</v>
      </c>
    </row>
    <row r="74" spans="1:26">
      <c r="A74" s="38">
        <v>32</v>
      </c>
      <c r="B74" s="38">
        <v>16</v>
      </c>
      <c r="C74" s="38" t="s">
        <v>114</v>
      </c>
      <c r="D74" s="38" t="s">
        <v>25</v>
      </c>
      <c r="E74" s="38" t="s">
        <v>36</v>
      </c>
      <c r="G74" s="38">
        <v>0.5</v>
      </c>
      <c r="H74" s="38">
        <v>0.5</v>
      </c>
      <c r="I74" s="38">
        <v>10456</v>
      </c>
      <c r="J74" s="38">
        <v>12976</v>
      </c>
      <c r="L74" s="38">
        <v>1974</v>
      </c>
      <c r="M74" s="38">
        <v>13.468</v>
      </c>
      <c r="N74" s="38">
        <v>15.945</v>
      </c>
      <c r="O74" s="38">
        <v>2.4769999999999999</v>
      </c>
      <c r="Q74" s="38">
        <v>0.27400000000000002</v>
      </c>
      <c r="R74" s="38">
        <v>1</v>
      </c>
      <c r="S74" s="38">
        <v>0</v>
      </c>
      <c r="T74" s="38">
        <v>0</v>
      </c>
      <c r="V74" s="38">
        <v>0</v>
      </c>
      <c r="Y74" s="38" t="s">
        <v>104</v>
      </c>
      <c r="Z74" s="42">
        <v>0.80174768518518524</v>
      </c>
    </row>
    <row r="75" spans="1:26">
      <c r="A75" s="38">
        <v>33</v>
      </c>
      <c r="B75" s="38">
        <v>16</v>
      </c>
      <c r="C75" s="38" t="s">
        <v>114</v>
      </c>
      <c r="D75" s="38" t="s">
        <v>25</v>
      </c>
      <c r="E75" s="38" t="s">
        <v>36</v>
      </c>
      <c r="G75" s="38">
        <v>0.5</v>
      </c>
      <c r="H75" s="38">
        <v>0.5</v>
      </c>
      <c r="I75" s="38">
        <v>10428</v>
      </c>
      <c r="J75" s="38">
        <v>12955</v>
      </c>
      <c r="L75" s="38">
        <v>1963</v>
      </c>
      <c r="M75" s="38">
        <v>13.430999999999999</v>
      </c>
      <c r="N75" s="38">
        <v>15.92</v>
      </c>
      <c r="O75" s="38">
        <v>2.4889999999999999</v>
      </c>
      <c r="Q75" s="38">
        <v>0.27200000000000002</v>
      </c>
      <c r="R75" s="38">
        <v>1</v>
      </c>
      <c r="S75" s="38">
        <v>0</v>
      </c>
      <c r="T75" s="38">
        <v>0</v>
      </c>
      <c r="V75" s="38">
        <v>0</v>
      </c>
      <c r="Y75" s="38" t="s">
        <v>104</v>
      </c>
      <c r="Z75" s="42">
        <v>0.80825231481481474</v>
      </c>
    </row>
    <row r="76" spans="1:26">
      <c r="A76" s="38">
        <v>45</v>
      </c>
      <c r="B76" s="38">
        <v>19</v>
      </c>
      <c r="C76" s="38" t="s">
        <v>115</v>
      </c>
      <c r="D76" s="38" t="s">
        <v>25</v>
      </c>
      <c r="E76" s="38" t="s">
        <v>36</v>
      </c>
      <c r="G76" s="38">
        <v>0.5</v>
      </c>
      <c r="H76" s="38">
        <v>0.5</v>
      </c>
      <c r="I76" s="38">
        <v>2678</v>
      </c>
      <c r="J76" s="38">
        <v>6278</v>
      </c>
      <c r="L76" s="38">
        <v>1607</v>
      </c>
      <c r="M76" s="38">
        <v>3.3140000000000001</v>
      </c>
      <c r="N76" s="38">
        <v>7.8019999999999996</v>
      </c>
      <c r="O76" s="38">
        <v>4.4870000000000001</v>
      </c>
      <c r="Q76" s="38">
        <v>0.22500000000000001</v>
      </c>
      <c r="R76" s="38">
        <v>1</v>
      </c>
      <c r="S76" s="38">
        <v>0</v>
      </c>
      <c r="T76" s="38">
        <v>0</v>
      </c>
      <c r="V76" s="38">
        <v>0</v>
      </c>
      <c r="Y76" s="38" t="s">
        <v>104</v>
      </c>
      <c r="Z76" s="42">
        <v>0.90771990740740749</v>
      </c>
    </row>
    <row r="77" spans="1:26">
      <c r="A77" s="38">
        <v>46</v>
      </c>
      <c r="B77" s="38">
        <v>19</v>
      </c>
      <c r="C77" s="38" t="s">
        <v>115</v>
      </c>
      <c r="D77" s="38" t="s">
        <v>25</v>
      </c>
      <c r="E77" s="38" t="s">
        <v>36</v>
      </c>
      <c r="G77" s="38">
        <v>0.5</v>
      </c>
      <c r="H77" s="38">
        <v>0.5</v>
      </c>
      <c r="I77" s="38">
        <v>2786</v>
      </c>
      <c r="J77" s="38">
        <v>6282</v>
      </c>
      <c r="L77" s="38">
        <v>1537</v>
      </c>
      <c r="M77" s="38">
        <v>3.4540000000000002</v>
      </c>
      <c r="N77" s="38">
        <v>7.806</v>
      </c>
      <c r="O77" s="38">
        <v>4.3520000000000003</v>
      </c>
      <c r="Q77" s="38">
        <v>0.216</v>
      </c>
      <c r="R77" s="38">
        <v>1</v>
      </c>
      <c r="S77" s="38">
        <v>0</v>
      </c>
      <c r="T77" s="38">
        <v>0</v>
      </c>
      <c r="V77" s="38">
        <v>0</v>
      </c>
      <c r="Y77" s="38" t="s">
        <v>104</v>
      </c>
      <c r="Z77" s="42">
        <v>0.91398148148148151</v>
      </c>
    </row>
    <row r="78" spans="1:26">
      <c r="A78" s="38">
        <v>47</v>
      </c>
      <c r="B78" s="38">
        <v>20</v>
      </c>
      <c r="C78" s="38" t="s">
        <v>116</v>
      </c>
      <c r="D78" s="38" t="s">
        <v>25</v>
      </c>
      <c r="E78" s="38" t="s">
        <v>36</v>
      </c>
      <c r="G78" s="38">
        <v>0.5</v>
      </c>
      <c r="H78" s="38">
        <v>0.5</v>
      </c>
      <c r="I78" s="38">
        <v>2431</v>
      </c>
      <c r="J78" s="38">
        <v>6196</v>
      </c>
      <c r="L78" s="38">
        <v>2183</v>
      </c>
      <c r="M78" s="38">
        <v>2.992</v>
      </c>
      <c r="N78" s="38">
        <v>7.6989999999999998</v>
      </c>
      <c r="O78" s="38">
        <v>4.7060000000000004</v>
      </c>
      <c r="Q78" s="38">
        <v>0.30099999999999999</v>
      </c>
      <c r="R78" s="38">
        <v>1</v>
      </c>
      <c r="S78" s="38">
        <v>0</v>
      </c>
      <c r="T78" s="38">
        <v>0</v>
      </c>
      <c r="V78" s="38">
        <v>0</v>
      </c>
      <c r="Y78" s="38" t="s">
        <v>104</v>
      </c>
      <c r="Z78" s="42">
        <v>0.92445601851851855</v>
      </c>
    </row>
    <row r="79" spans="1:26">
      <c r="A79" s="38">
        <v>48</v>
      </c>
      <c r="B79" s="38">
        <v>20</v>
      </c>
      <c r="C79" s="38" t="s">
        <v>116</v>
      </c>
      <c r="D79" s="38" t="s">
        <v>25</v>
      </c>
      <c r="E79" s="38" t="s">
        <v>36</v>
      </c>
      <c r="G79" s="38">
        <v>0.5</v>
      </c>
      <c r="H79" s="38">
        <v>0.5</v>
      </c>
      <c r="I79" s="38">
        <v>2472</v>
      </c>
      <c r="J79" s="38">
        <v>6243</v>
      </c>
      <c r="L79" s="38">
        <v>2251</v>
      </c>
      <c r="M79" s="38">
        <v>3.0459999999999998</v>
      </c>
      <c r="N79" s="38">
        <v>7.758</v>
      </c>
      <c r="O79" s="38">
        <v>4.7119999999999997</v>
      </c>
      <c r="Q79" s="38">
        <v>0.31</v>
      </c>
      <c r="R79" s="38">
        <v>1</v>
      </c>
      <c r="S79" s="38">
        <v>0</v>
      </c>
      <c r="T79" s="38">
        <v>0</v>
      </c>
      <c r="V79" s="38">
        <v>0</v>
      </c>
      <c r="Y79" s="38" t="s">
        <v>104</v>
      </c>
      <c r="Z79" s="42">
        <v>0.93064814814814811</v>
      </c>
    </row>
    <row r="80" spans="1:26">
      <c r="A80" s="38">
        <v>53</v>
      </c>
      <c r="B80" s="38">
        <v>23</v>
      </c>
      <c r="C80" s="38" t="s">
        <v>119</v>
      </c>
      <c r="D80" s="38" t="s">
        <v>25</v>
      </c>
      <c r="E80" s="38" t="s">
        <v>36</v>
      </c>
      <c r="G80" s="38">
        <v>0.5</v>
      </c>
      <c r="H80" s="38">
        <v>0.5</v>
      </c>
      <c r="I80" s="38">
        <v>3974</v>
      </c>
      <c r="J80" s="38">
        <v>6549</v>
      </c>
      <c r="L80" s="38">
        <v>1498</v>
      </c>
      <c r="M80" s="38">
        <v>5.0019999999999998</v>
      </c>
      <c r="N80" s="38">
        <v>8.14</v>
      </c>
      <c r="O80" s="38">
        <v>3.1379999999999999</v>
      </c>
      <c r="Q80" s="38">
        <v>0.21</v>
      </c>
      <c r="R80" s="38">
        <v>1</v>
      </c>
      <c r="S80" s="38">
        <v>0</v>
      </c>
      <c r="T80" s="38">
        <v>0</v>
      </c>
      <c r="V80" s="38">
        <v>0</v>
      </c>
      <c r="Y80" s="38" t="s">
        <v>104</v>
      </c>
      <c r="Z80" s="42">
        <v>0.97494212962962967</v>
      </c>
    </row>
    <row r="81" spans="1:26">
      <c r="A81" s="38">
        <v>54</v>
      </c>
      <c r="B81" s="38">
        <v>23</v>
      </c>
      <c r="C81" s="38" t="s">
        <v>119</v>
      </c>
      <c r="D81" s="38" t="s">
        <v>25</v>
      </c>
      <c r="E81" s="38" t="s">
        <v>36</v>
      </c>
      <c r="G81" s="38">
        <v>0.5</v>
      </c>
      <c r="H81" s="38">
        <v>0.5</v>
      </c>
      <c r="I81" s="38">
        <v>3924</v>
      </c>
      <c r="J81" s="38">
        <v>6562</v>
      </c>
      <c r="L81" s="38">
        <v>1544</v>
      </c>
      <c r="M81" s="38">
        <v>4.9359999999999999</v>
      </c>
      <c r="N81" s="38">
        <v>8.157</v>
      </c>
      <c r="O81" s="38">
        <v>3.2210000000000001</v>
      </c>
      <c r="Q81" s="38">
        <v>0.217</v>
      </c>
      <c r="R81" s="38">
        <v>1</v>
      </c>
      <c r="S81" s="38">
        <v>0</v>
      </c>
      <c r="T81" s="38">
        <v>0</v>
      </c>
      <c r="V81" s="38">
        <v>0</v>
      </c>
      <c r="Y81" s="38" t="s">
        <v>104</v>
      </c>
      <c r="Z81" s="42">
        <v>0.98108796296296286</v>
      </c>
    </row>
    <row r="82" spans="1:26">
      <c r="A82" s="38">
        <v>55</v>
      </c>
      <c r="B82" s="38">
        <v>24</v>
      </c>
      <c r="C82" s="38" t="s">
        <v>120</v>
      </c>
      <c r="D82" s="38" t="s">
        <v>25</v>
      </c>
      <c r="E82" s="38" t="s">
        <v>36</v>
      </c>
      <c r="G82" s="38">
        <v>0.5</v>
      </c>
      <c r="H82" s="38">
        <v>0.5</v>
      </c>
      <c r="I82" s="38">
        <v>2684</v>
      </c>
      <c r="J82" s="38">
        <v>5566</v>
      </c>
      <c r="L82" s="38">
        <v>1756</v>
      </c>
      <c r="M82" s="38">
        <v>3.3220000000000001</v>
      </c>
      <c r="N82" s="38">
        <v>6.907</v>
      </c>
      <c r="O82" s="38">
        <v>3.5859999999999999</v>
      </c>
      <c r="Q82" s="38">
        <v>0.245</v>
      </c>
      <c r="R82" s="38">
        <v>1</v>
      </c>
      <c r="S82" s="38">
        <v>0</v>
      </c>
      <c r="T82" s="38">
        <v>0</v>
      </c>
      <c r="V82" s="38">
        <v>0</v>
      </c>
      <c r="Y82" s="38" t="s">
        <v>104</v>
      </c>
      <c r="Z82" s="42">
        <v>0.99164351851851851</v>
      </c>
    </row>
    <row r="83" spans="1:26">
      <c r="A83" s="38">
        <v>56</v>
      </c>
      <c r="B83" s="38">
        <v>24</v>
      </c>
      <c r="C83" s="38" t="s">
        <v>120</v>
      </c>
      <c r="D83" s="38" t="s">
        <v>25</v>
      </c>
      <c r="E83" s="38" t="s">
        <v>36</v>
      </c>
      <c r="G83" s="38">
        <v>0.5</v>
      </c>
      <c r="H83" s="38">
        <v>0.5</v>
      </c>
      <c r="I83" s="38">
        <v>2706</v>
      </c>
      <c r="J83" s="38">
        <v>5235</v>
      </c>
      <c r="L83" s="38">
        <v>1669</v>
      </c>
      <c r="M83" s="38">
        <v>3.35</v>
      </c>
      <c r="N83" s="38">
        <v>6.4909999999999997</v>
      </c>
      <c r="O83" s="38">
        <v>3.14</v>
      </c>
      <c r="Q83" s="38">
        <v>0.23300000000000001</v>
      </c>
      <c r="R83" s="38">
        <v>1</v>
      </c>
      <c r="S83" s="38">
        <v>0</v>
      </c>
      <c r="T83" s="38">
        <v>0</v>
      </c>
      <c r="V83" s="38">
        <v>0</v>
      </c>
      <c r="Y83" s="38" t="s">
        <v>104</v>
      </c>
      <c r="Z83" s="42">
        <v>0.99774305555555554</v>
      </c>
    </row>
    <row r="84" spans="1:26">
      <c r="A84" s="38">
        <v>10</v>
      </c>
      <c r="B84" s="38">
        <v>5</v>
      </c>
      <c r="C84" s="38" t="s">
        <v>121</v>
      </c>
      <c r="D84" s="38" t="s">
        <v>25</v>
      </c>
      <c r="E84" s="38" t="s">
        <v>36</v>
      </c>
      <c r="G84" s="38">
        <v>0.5</v>
      </c>
      <c r="H84" s="38">
        <v>0.5</v>
      </c>
      <c r="I84" s="38">
        <v>2871</v>
      </c>
      <c r="J84" s="38">
        <v>5817</v>
      </c>
      <c r="L84" s="38">
        <v>1981</v>
      </c>
      <c r="M84" s="38">
        <v>3.5659999999999998</v>
      </c>
      <c r="N84" s="38">
        <v>7.2229999999999999</v>
      </c>
      <c r="O84" s="38">
        <v>3.6579999999999999</v>
      </c>
      <c r="Q84" s="38">
        <v>0.27500000000000002</v>
      </c>
      <c r="R84" s="38">
        <v>1</v>
      </c>
      <c r="S84" s="38">
        <v>0</v>
      </c>
      <c r="T84" s="38">
        <v>0</v>
      </c>
      <c r="V84" s="38">
        <v>0</v>
      </c>
      <c r="Y84" s="38" t="s">
        <v>122</v>
      </c>
      <c r="Z84" s="42">
        <v>0.5242013888888889</v>
      </c>
    </row>
    <row r="85" spans="1:26">
      <c r="A85" s="38">
        <v>11</v>
      </c>
      <c r="B85" s="38">
        <v>5</v>
      </c>
      <c r="C85" s="38" t="s">
        <v>121</v>
      </c>
      <c r="D85" s="38" t="s">
        <v>25</v>
      </c>
      <c r="E85" s="38" t="s">
        <v>36</v>
      </c>
      <c r="G85" s="38">
        <v>0.5</v>
      </c>
      <c r="H85" s="38">
        <v>0.5</v>
      </c>
      <c r="I85" s="38">
        <v>2908</v>
      </c>
      <c r="J85" s="38">
        <v>5569</v>
      </c>
      <c r="L85" s="38">
        <v>1867</v>
      </c>
      <c r="M85" s="38">
        <v>3.613</v>
      </c>
      <c r="N85" s="38">
        <v>6.9109999999999996</v>
      </c>
      <c r="O85" s="38">
        <v>3.298</v>
      </c>
      <c r="Q85" s="38">
        <v>0.25900000000000001</v>
      </c>
      <c r="R85" s="38">
        <v>1</v>
      </c>
      <c r="S85" s="38">
        <v>0</v>
      </c>
      <c r="T85" s="38">
        <v>0</v>
      </c>
      <c r="V85" s="38">
        <v>0</v>
      </c>
      <c r="Y85" s="38" t="s">
        <v>122</v>
      </c>
      <c r="Z85" s="42">
        <v>0.53031249999999996</v>
      </c>
    </row>
    <row r="86" spans="1:26">
      <c r="A86" s="38">
        <v>12</v>
      </c>
      <c r="B86" s="38">
        <v>6</v>
      </c>
      <c r="C86" s="38" t="s">
        <v>123</v>
      </c>
      <c r="D86" s="38" t="s">
        <v>25</v>
      </c>
      <c r="E86" s="38" t="s">
        <v>36</v>
      </c>
      <c r="G86" s="38">
        <v>0.5</v>
      </c>
      <c r="H86" s="38">
        <v>0.5</v>
      </c>
      <c r="I86" s="38">
        <v>2665</v>
      </c>
      <c r="J86" s="38">
        <v>5759</v>
      </c>
      <c r="L86" s="38">
        <v>1623</v>
      </c>
      <c r="M86" s="38">
        <v>3.298</v>
      </c>
      <c r="N86" s="38">
        <v>7.15</v>
      </c>
      <c r="O86" s="38">
        <v>3.8530000000000002</v>
      </c>
      <c r="Q86" s="38">
        <v>0.22700000000000001</v>
      </c>
      <c r="R86" s="38">
        <v>1</v>
      </c>
      <c r="S86" s="38">
        <v>0</v>
      </c>
      <c r="T86" s="38">
        <v>0</v>
      </c>
      <c r="V86" s="38">
        <v>0</v>
      </c>
      <c r="Y86" s="38" t="s">
        <v>122</v>
      </c>
      <c r="Z86" s="42">
        <v>0.54089120370370369</v>
      </c>
    </row>
    <row r="87" spans="1:26">
      <c r="A87" s="38">
        <v>13</v>
      </c>
      <c r="B87" s="38">
        <v>6</v>
      </c>
      <c r="C87" s="38" t="s">
        <v>123</v>
      </c>
      <c r="D87" s="38" t="s">
        <v>25</v>
      </c>
      <c r="E87" s="38" t="s">
        <v>36</v>
      </c>
      <c r="G87" s="38">
        <v>0.5</v>
      </c>
      <c r="H87" s="38">
        <v>0.5</v>
      </c>
      <c r="I87" s="38">
        <v>2723</v>
      </c>
      <c r="J87" s="38">
        <v>5816</v>
      </c>
      <c r="L87" s="38">
        <v>1624</v>
      </c>
      <c r="M87" s="38">
        <v>3.3730000000000002</v>
      </c>
      <c r="N87" s="38">
        <v>7.2220000000000004</v>
      </c>
      <c r="O87" s="38">
        <v>3.85</v>
      </c>
      <c r="Q87" s="38">
        <v>0.22700000000000001</v>
      </c>
      <c r="R87" s="38">
        <v>1</v>
      </c>
      <c r="S87" s="38">
        <v>0</v>
      </c>
      <c r="T87" s="38">
        <v>0</v>
      </c>
      <c r="V87" s="38">
        <v>0</v>
      </c>
      <c r="Y87" s="38" t="s">
        <v>122</v>
      </c>
      <c r="Z87" s="42">
        <v>0.54696759259259264</v>
      </c>
    </row>
    <row r="88" spans="1:26">
      <c r="A88" s="38">
        <v>14</v>
      </c>
      <c r="B88" s="38">
        <v>7</v>
      </c>
      <c r="C88" s="38" t="s">
        <v>124</v>
      </c>
      <c r="D88" s="38" t="s">
        <v>25</v>
      </c>
      <c r="E88" s="38" t="s">
        <v>36</v>
      </c>
      <c r="G88" s="38">
        <v>0.5</v>
      </c>
      <c r="H88" s="38">
        <v>0.5</v>
      </c>
      <c r="I88" s="38">
        <v>3759</v>
      </c>
      <c r="J88" s="38">
        <v>6427</v>
      </c>
      <c r="L88" s="38">
        <v>1369</v>
      </c>
      <c r="M88" s="38">
        <v>4.7210000000000001</v>
      </c>
      <c r="N88" s="38">
        <v>7.9880000000000004</v>
      </c>
      <c r="O88" s="38">
        <v>3.266</v>
      </c>
      <c r="Q88" s="38">
        <v>0.193</v>
      </c>
      <c r="R88" s="38">
        <v>1</v>
      </c>
      <c r="S88" s="38">
        <v>0</v>
      </c>
      <c r="T88" s="38">
        <v>0</v>
      </c>
      <c r="V88" s="38">
        <v>0</v>
      </c>
      <c r="Y88" s="38" t="s">
        <v>122</v>
      </c>
      <c r="Z88" s="42">
        <v>0.55763888888888891</v>
      </c>
    </row>
    <row r="89" spans="1:26">
      <c r="A89" s="38">
        <v>15</v>
      </c>
      <c r="B89" s="38">
        <v>7</v>
      </c>
      <c r="C89" s="38" t="s">
        <v>124</v>
      </c>
      <c r="D89" s="38" t="s">
        <v>25</v>
      </c>
      <c r="E89" s="38" t="s">
        <v>36</v>
      </c>
      <c r="G89" s="38">
        <v>0.5</v>
      </c>
      <c r="H89" s="38">
        <v>0.5</v>
      </c>
      <c r="I89" s="38">
        <v>3740</v>
      </c>
      <c r="J89" s="38">
        <v>6319</v>
      </c>
      <c r="L89" s="38">
        <v>1339</v>
      </c>
      <c r="M89" s="38">
        <v>4.6959999999999997</v>
      </c>
      <c r="N89" s="38">
        <v>7.8540000000000001</v>
      </c>
      <c r="O89" s="38">
        <v>3.157</v>
      </c>
      <c r="Q89" s="38">
        <v>0.189</v>
      </c>
      <c r="R89" s="38">
        <v>1</v>
      </c>
      <c r="S89" s="38">
        <v>0</v>
      </c>
      <c r="T89" s="38">
        <v>0</v>
      </c>
      <c r="V89" s="38">
        <v>0</v>
      </c>
      <c r="Y89" s="38" t="s">
        <v>122</v>
      </c>
      <c r="Z89" s="42">
        <v>0.56374999999999997</v>
      </c>
    </row>
    <row r="90" spans="1:26">
      <c r="A90" s="38">
        <v>16</v>
      </c>
      <c r="B90" s="38">
        <v>8</v>
      </c>
      <c r="C90" s="38" t="s">
        <v>125</v>
      </c>
      <c r="D90" s="38" t="s">
        <v>25</v>
      </c>
      <c r="E90" s="38" t="s">
        <v>36</v>
      </c>
      <c r="G90" s="38">
        <v>0.5</v>
      </c>
      <c r="H90" s="38">
        <v>0.5</v>
      </c>
      <c r="I90" s="38">
        <v>3573</v>
      </c>
      <c r="J90" s="38">
        <v>5944</v>
      </c>
      <c r="L90" s="38">
        <v>1807</v>
      </c>
      <c r="M90" s="38">
        <v>4.4790000000000001</v>
      </c>
      <c r="N90" s="38">
        <v>7.383</v>
      </c>
      <c r="O90" s="38">
        <v>2.9039999999999999</v>
      </c>
      <c r="Q90" s="38">
        <v>0.251</v>
      </c>
      <c r="R90" s="38">
        <v>1</v>
      </c>
      <c r="S90" s="38">
        <v>0</v>
      </c>
      <c r="T90" s="38">
        <v>0</v>
      </c>
      <c r="V90" s="38">
        <v>0</v>
      </c>
      <c r="Y90" s="38" t="s">
        <v>122</v>
      </c>
      <c r="Z90" s="42">
        <v>0.57450231481481484</v>
      </c>
    </row>
    <row r="91" spans="1:26">
      <c r="A91" s="38">
        <v>17</v>
      </c>
      <c r="B91" s="38">
        <v>8</v>
      </c>
      <c r="C91" s="38" t="s">
        <v>125</v>
      </c>
      <c r="D91" s="38" t="s">
        <v>25</v>
      </c>
      <c r="E91" s="38" t="s">
        <v>36</v>
      </c>
      <c r="G91" s="38">
        <v>0.5</v>
      </c>
      <c r="H91" s="38">
        <v>0.5</v>
      </c>
      <c r="I91" s="38">
        <v>3527</v>
      </c>
      <c r="J91" s="38">
        <v>6201</v>
      </c>
      <c r="L91" s="38">
        <v>1953</v>
      </c>
      <c r="M91" s="38">
        <v>4.42</v>
      </c>
      <c r="N91" s="38">
        <v>7.7050000000000001</v>
      </c>
      <c r="O91" s="38">
        <v>3.2850000000000001</v>
      </c>
      <c r="Q91" s="38">
        <v>0.27100000000000002</v>
      </c>
      <c r="R91" s="38">
        <v>1</v>
      </c>
      <c r="S91" s="38">
        <v>0</v>
      </c>
      <c r="T91" s="38">
        <v>0</v>
      </c>
      <c r="V91" s="38">
        <v>0</v>
      </c>
      <c r="Y91" s="38" t="s">
        <v>122</v>
      </c>
      <c r="Z91" s="42">
        <v>0.58067129629629632</v>
      </c>
    </row>
    <row r="92" spans="1:26">
      <c r="A92" s="38">
        <v>18</v>
      </c>
      <c r="B92" s="38">
        <v>9</v>
      </c>
      <c r="C92" s="38" t="s">
        <v>126</v>
      </c>
      <c r="D92" s="38" t="s">
        <v>25</v>
      </c>
      <c r="E92" s="38" t="s">
        <v>36</v>
      </c>
      <c r="G92" s="38">
        <v>0.5</v>
      </c>
      <c r="H92" s="38">
        <v>0.5</v>
      </c>
      <c r="I92" s="38">
        <v>3401</v>
      </c>
      <c r="J92" s="38">
        <v>6123</v>
      </c>
      <c r="L92" s="38">
        <v>1883</v>
      </c>
      <c r="M92" s="38">
        <v>4.2549999999999999</v>
      </c>
      <c r="N92" s="38">
        <v>7.6079999999999997</v>
      </c>
      <c r="O92" s="38">
        <v>3.3530000000000002</v>
      </c>
      <c r="Q92" s="38">
        <v>0.26100000000000001</v>
      </c>
      <c r="R92" s="38">
        <v>1</v>
      </c>
      <c r="S92" s="38">
        <v>0</v>
      </c>
      <c r="T92" s="38">
        <v>0</v>
      </c>
      <c r="V92" s="38">
        <v>0</v>
      </c>
      <c r="Y92" s="38" t="s">
        <v>122</v>
      </c>
      <c r="Z92" s="42">
        <v>0.59124999999999994</v>
      </c>
    </row>
    <row r="93" spans="1:26">
      <c r="A93" s="38">
        <v>19</v>
      </c>
      <c r="B93" s="38">
        <v>9</v>
      </c>
      <c r="C93" s="38" t="s">
        <v>126</v>
      </c>
      <c r="D93" s="38" t="s">
        <v>25</v>
      </c>
      <c r="E93" s="38" t="s">
        <v>36</v>
      </c>
      <c r="G93" s="38">
        <v>0.5</v>
      </c>
      <c r="H93" s="38">
        <v>0.5</v>
      </c>
      <c r="I93" s="38">
        <v>3454</v>
      </c>
      <c r="J93" s="38">
        <v>6201</v>
      </c>
      <c r="L93" s="38">
        <v>1890</v>
      </c>
      <c r="M93" s="38">
        <v>4.3239999999999998</v>
      </c>
      <c r="N93" s="38">
        <v>7.7050000000000001</v>
      </c>
      <c r="O93" s="38">
        <v>3.3809999999999998</v>
      </c>
      <c r="Q93" s="38">
        <v>0.26200000000000001</v>
      </c>
      <c r="R93" s="38">
        <v>1</v>
      </c>
      <c r="S93" s="38">
        <v>0</v>
      </c>
      <c r="T93" s="38">
        <v>0</v>
      </c>
      <c r="V93" s="38">
        <v>0</v>
      </c>
      <c r="Y93" s="38" t="s">
        <v>122</v>
      </c>
      <c r="Z93" s="42">
        <v>0.59739583333333335</v>
      </c>
    </row>
    <row r="94" spans="1:26">
      <c r="A94" s="38">
        <v>20</v>
      </c>
      <c r="B94" s="38">
        <v>10</v>
      </c>
      <c r="C94" s="38" t="s">
        <v>127</v>
      </c>
      <c r="D94" s="38" t="s">
        <v>25</v>
      </c>
      <c r="E94" s="38" t="s">
        <v>36</v>
      </c>
      <c r="G94" s="38">
        <v>0.5</v>
      </c>
      <c r="H94" s="38">
        <v>0.5</v>
      </c>
      <c r="I94" s="38">
        <v>3608</v>
      </c>
      <c r="J94" s="38">
        <v>6739</v>
      </c>
      <c r="L94" s="38">
        <v>5075</v>
      </c>
      <c r="M94" s="38">
        <v>4.524</v>
      </c>
      <c r="N94" s="38">
        <v>8.3780000000000001</v>
      </c>
      <c r="O94" s="38">
        <v>3.8530000000000002</v>
      </c>
      <c r="Q94" s="38">
        <v>0.68100000000000005</v>
      </c>
      <c r="R94" s="38">
        <v>1</v>
      </c>
      <c r="S94" s="38">
        <v>0</v>
      </c>
      <c r="T94" s="38">
        <v>0</v>
      </c>
      <c r="V94" s="38">
        <v>0</v>
      </c>
      <c r="Y94" s="38" t="s">
        <v>122</v>
      </c>
      <c r="Z94" s="42">
        <v>0.60792824074074081</v>
      </c>
    </row>
    <row r="95" spans="1:26">
      <c r="A95" s="38">
        <v>21</v>
      </c>
      <c r="B95" s="38">
        <v>10</v>
      </c>
      <c r="C95" s="38" t="s">
        <v>127</v>
      </c>
      <c r="D95" s="38" t="s">
        <v>25</v>
      </c>
      <c r="E95" s="38" t="s">
        <v>36</v>
      </c>
      <c r="G95" s="38">
        <v>0.5</v>
      </c>
      <c r="H95" s="38">
        <v>0.5</v>
      </c>
      <c r="I95" s="38">
        <v>3671</v>
      </c>
      <c r="J95" s="38">
        <v>6361</v>
      </c>
      <c r="L95" s="38">
        <v>4638</v>
      </c>
      <c r="M95" s="38">
        <v>4.6059999999999999</v>
      </c>
      <c r="N95" s="38">
        <v>7.9059999999999997</v>
      </c>
      <c r="O95" s="38">
        <v>3.3</v>
      </c>
      <c r="Q95" s="38">
        <v>0.624</v>
      </c>
      <c r="R95" s="38">
        <v>1</v>
      </c>
      <c r="S95" s="38">
        <v>0</v>
      </c>
      <c r="T95" s="38">
        <v>0</v>
      </c>
      <c r="V95" s="38">
        <v>0</v>
      </c>
      <c r="Y95" s="38" t="s">
        <v>122</v>
      </c>
      <c r="Z95" s="42">
        <v>0.61402777777777773</v>
      </c>
    </row>
    <row r="96" spans="1:26">
      <c r="A96" s="38">
        <v>22</v>
      </c>
      <c r="B96" s="38">
        <v>11</v>
      </c>
      <c r="C96" s="38" t="s">
        <v>128</v>
      </c>
      <c r="D96" s="38" t="s">
        <v>25</v>
      </c>
      <c r="E96" s="38" t="s">
        <v>36</v>
      </c>
      <c r="G96" s="38">
        <v>0.5</v>
      </c>
      <c r="H96" s="38">
        <v>0.5</v>
      </c>
      <c r="I96" s="38">
        <v>3865</v>
      </c>
      <c r="J96" s="38">
        <v>7094</v>
      </c>
      <c r="L96" s="38">
        <v>5911</v>
      </c>
      <c r="M96" s="38">
        <v>4.859</v>
      </c>
      <c r="N96" s="38">
        <v>8.82</v>
      </c>
      <c r="O96" s="38">
        <v>3.96</v>
      </c>
      <c r="Q96" s="38">
        <v>0.79</v>
      </c>
      <c r="R96" s="38">
        <v>1</v>
      </c>
      <c r="S96" s="38">
        <v>0</v>
      </c>
      <c r="T96" s="38">
        <v>0</v>
      </c>
      <c r="V96" s="38">
        <v>0</v>
      </c>
      <c r="Y96" s="38" t="s">
        <v>122</v>
      </c>
      <c r="Z96" s="42">
        <v>0.62476851851851845</v>
      </c>
    </row>
    <row r="97" spans="1:26">
      <c r="A97" s="38">
        <v>23</v>
      </c>
      <c r="B97" s="38">
        <v>11</v>
      </c>
      <c r="C97" s="38" t="s">
        <v>128</v>
      </c>
      <c r="D97" s="38" t="s">
        <v>25</v>
      </c>
      <c r="E97" s="38" t="s">
        <v>36</v>
      </c>
      <c r="G97" s="38">
        <v>0.5</v>
      </c>
      <c r="H97" s="38">
        <v>0.5</v>
      </c>
      <c r="I97" s="38">
        <v>3914</v>
      </c>
      <c r="J97" s="38">
        <v>7101</v>
      </c>
      <c r="L97" s="38">
        <v>5976</v>
      </c>
      <c r="M97" s="38">
        <v>4.923</v>
      </c>
      <c r="N97" s="38">
        <v>8.8290000000000006</v>
      </c>
      <c r="O97" s="38">
        <v>3.9060000000000001</v>
      </c>
      <c r="Q97" s="38">
        <v>0.79800000000000004</v>
      </c>
      <c r="R97" s="38">
        <v>1</v>
      </c>
      <c r="S97" s="38">
        <v>0</v>
      </c>
      <c r="T97" s="38">
        <v>0</v>
      </c>
      <c r="V97" s="38">
        <v>0</v>
      </c>
      <c r="Y97" s="38" t="s">
        <v>122</v>
      </c>
      <c r="Z97" s="42">
        <v>0.63093750000000004</v>
      </c>
    </row>
    <row r="98" spans="1:26">
      <c r="A98" s="38">
        <v>24</v>
      </c>
      <c r="B98" s="38">
        <v>12</v>
      </c>
      <c r="C98" s="38" t="s">
        <v>129</v>
      </c>
      <c r="D98" s="38" t="s">
        <v>25</v>
      </c>
      <c r="E98" s="38" t="s">
        <v>36</v>
      </c>
      <c r="G98" s="38">
        <v>0.5</v>
      </c>
      <c r="H98" s="38">
        <v>0.5</v>
      </c>
      <c r="I98" s="38">
        <v>10870</v>
      </c>
      <c r="J98" s="38">
        <v>13276</v>
      </c>
      <c r="L98" s="38">
        <v>1829</v>
      </c>
      <c r="M98" s="38">
        <v>14.009</v>
      </c>
      <c r="N98" s="38">
        <v>16.297999999999998</v>
      </c>
      <c r="O98" s="38">
        <v>2.2890000000000001</v>
      </c>
      <c r="Q98" s="38">
        <v>0.254</v>
      </c>
      <c r="R98" s="38">
        <v>1</v>
      </c>
      <c r="S98" s="38">
        <v>0</v>
      </c>
      <c r="T98" s="38">
        <v>0</v>
      </c>
      <c r="V98" s="38">
        <v>0</v>
      </c>
      <c r="Y98" s="38" t="s">
        <v>122</v>
      </c>
      <c r="Z98" s="42">
        <v>0.64217592592592598</v>
      </c>
    </row>
    <row r="99" spans="1:26">
      <c r="A99" s="38">
        <v>25</v>
      </c>
      <c r="B99" s="38">
        <v>12</v>
      </c>
      <c r="C99" s="38" t="s">
        <v>129</v>
      </c>
      <c r="D99" s="38" t="s">
        <v>25</v>
      </c>
      <c r="E99" s="38" t="s">
        <v>36</v>
      </c>
      <c r="G99" s="38">
        <v>0.5</v>
      </c>
      <c r="H99" s="38">
        <v>0.5</v>
      </c>
      <c r="I99" s="38">
        <v>10917</v>
      </c>
      <c r="J99" s="38">
        <v>13214</v>
      </c>
      <c r="L99" s="38">
        <v>1847</v>
      </c>
      <c r="M99" s="38">
        <v>14.071</v>
      </c>
      <c r="N99" s="38">
        <v>16.225999999999999</v>
      </c>
      <c r="O99" s="38">
        <v>2.1549999999999998</v>
      </c>
      <c r="Q99" s="38">
        <v>0.25700000000000001</v>
      </c>
      <c r="R99" s="38">
        <v>1</v>
      </c>
      <c r="S99" s="38">
        <v>0</v>
      </c>
      <c r="T99" s="38">
        <v>0</v>
      </c>
      <c r="V99" s="38">
        <v>0</v>
      </c>
      <c r="Y99" s="38" t="s">
        <v>122</v>
      </c>
      <c r="Z99" s="42">
        <v>0.6485995370370371</v>
      </c>
    </row>
    <row r="100" spans="1:26">
      <c r="A100" s="38">
        <v>26</v>
      </c>
      <c r="B100" s="38">
        <v>13</v>
      </c>
      <c r="C100" s="38" t="s">
        <v>130</v>
      </c>
      <c r="D100" s="38" t="s">
        <v>25</v>
      </c>
      <c r="E100" s="38" t="s">
        <v>36</v>
      </c>
      <c r="G100" s="38">
        <v>0.5</v>
      </c>
      <c r="H100" s="38">
        <v>0.5</v>
      </c>
      <c r="I100" s="38">
        <v>3331</v>
      </c>
      <c r="J100" s="38">
        <v>6228</v>
      </c>
      <c r="L100" s="38">
        <v>1561</v>
      </c>
      <c r="M100" s="38">
        <v>4.165</v>
      </c>
      <c r="N100" s="38">
        <v>7.7389999999999999</v>
      </c>
      <c r="O100" s="38">
        <v>3.5750000000000002</v>
      </c>
      <c r="Q100" s="38">
        <v>0.219</v>
      </c>
      <c r="R100" s="38">
        <v>1</v>
      </c>
      <c r="S100" s="38">
        <v>0</v>
      </c>
      <c r="T100" s="38">
        <v>0</v>
      </c>
      <c r="V100" s="38">
        <v>0</v>
      </c>
      <c r="Y100" s="38" t="s">
        <v>122</v>
      </c>
      <c r="Z100" s="42">
        <v>0.65931712962962963</v>
      </c>
    </row>
    <row r="101" spans="1:26">
      <c r="A101" s="38">
        <v>27</v>
      </c>
      <c r="B101" s="38">
        <v>13</v>
      </c>
      <c r="C101" s="38" t="s">
        <v>130</v>
      </c>
      <c r="D101" s="38" t="s">
        <v>25</v>
      </c>
      <c r="E101" s="38" t="s">
        <v>36</v>
      </c>
      <c r="G101" s="38">
        <v>0.5</v>
      </c>
      <c r="H101" s="38">
        <v>0.5</v>
      </c>
      <c r="I101" s="38">
        <v>3373</v>
      </c>
      <c r="J101" s="38">
        <v>6268</v>
      </c>
      <c r="L101" s="38">
        <v>1551</v>
      </c>
      <c r="M101" s="38">
        <v>4.218</v>
      </c>
      <c r="N101" s="38">
        <v>7.7889999999999997</v>
      </c>
      <c r="O101" s="38">
        <v>3.5710000000000002</v>
      </c>
      <c r="Q101" s="38">
        <v>0.217</v>
      </c>
      <c r="R101" s="38">
        <v>1</v>
      </c>
      <c r="S101" s="38">
        <v>0</v>
      </c>
      <c r="T101" s="38">
        <v>0</v>
      </c>
      <c r="V101" s="38">
        <v>0</v>
      </c>
      <c r="Y101" s="38" t="s">
        <v>122</v>
      </c>
      <c r="Z101" s="42">
        <v>0.66549768518518515</v>
      </c>
    </row>
    <row r="102" spans="1:26">
      <c r="A102" s="38">
        <v>28</v>
      </c>
      <c r="B102" s="38">
        <v>14</v>
      </c>
      <c r="C102" s="38" t="s">
        <v>131</v>
      </c>
      <c r="D102" s="38" t="s">
        <v>25</v>
      </c>
      <c r="E102" s="38" t="s">
        <v>36</v>
      </c>
      <c r="G102" s="38">
        <v>0.5</v>
      </c>
      <c r="H102" s="38">
        <v>0.5</v>
      </c>
      <c r="I102" s="38">
        <v>6769</v>
      </c>
      <c r="J102" s="38">
        <v>9320</v>
      </c>
      <c r="L102" s="38">
        <v>1183</v>
      </c>
      <c r="M102" s="38">
        <v>8.6460000000000008</v>
      </c>
      <c r="N102" s="38">
        <v>11.558999999999999</v>
      </c>
      <c r="O102" s="38">
        <v>2.9129999999999998</v>
      </c>
      <c r="Q102" s="38">
        <v>0.16900000000000001</v>
      </c>
      <c r="R102" s="38">
        <v>1</v>
      </c>
      <c r="S102" s="38">
        <v>0</v>
      </c>
      <c r="T102" s="38">
        <v>0</v>
      </c>
      <c r="V102" s="38">
        <v>0</v>
      </c>
      <c r="Y102" s="38" t="s">
        <v>122</v>
      </c>
      <c r="Z102" s="42">
        <v>0.67637731481481478</v>
      </c>
    </row>
    <row r="103" spans="1:26">
      <c r="A103" s="38">
        <v>29</v>
      </c>
      <c r="B103" s="38">
        <v>14</v>
      </c>
      <c r="C103" s="38" t="s">
        <v>131</v>
      </c>
      <c r="D103" s="38" t="s">
        <v>25</v>
      </c>
      <c r="E103" s="38" t="s">
        <v>36</v>
      </c>
      <c r="G103" s="38">
        <v>0.5</v>
      </c>
      <c r="H103" s="38">
        <v>0.5</v>
      </c>
      <c r="I103" s="38">
        <v>6843</v>
      </c>
      <c r="J103" s="38">
        <v>9369</v>
      </c>
      <c r="L103" s="38">
        <v>1254</v>
      </c>
      <c r="M103" s="38">
        <v>8.7420000000000009</v>
      </c>
      <c r="N103" s="38">
        <v>11.62</v>
      </c>
      <c r="O103" s="38">
        <v>2.8769999999999998</v>
      </c>
      <c r="Q103" s="38">
        <v>0.17799999999999999</v>
      </c>
      <c r="R103" s="38">
        <v>1</v>
      </c>
      <c r="S103" s="38">
        <v>0</v>
      </c>
      <c r="T103" s="38">
        <v>0</v>
      </c>
      <c r="V103" s="38">
        <v>0</v>
      </c>
      <c r="Y103" s="38" t="s">
        <v>122</v>
      </c>
      <c r="Z103" s="42">
        <v>0.68268518518518517</v>
      </c>
    </row>
    <row r="104" spans="1:26">
      <c r="A104" s="38">
        <v>30</v>
      </c>
      <c r="B104" s="38">
        <v>15</v>
      </c>
      <c r="C104" s="38" t="s">
        <v>132</v>
      </c>
      <c r="D104" s="38" t="s">
        <v>25</v>
      </c>
      <c r="E104" s="38" t="s">
        <v>36</v>
      </c>
      <c r="G104" s="38">
        <v>0.5</v>
      </c>
      <c r="H104" s="38">
        <v>0.5</v>
      </c>
      <c r="I104" s="38">
        <v>2624</v>
      </c>
      <c r="J104" s="38">
        <v>6533</v>
      </c>
      <c r="L104" s="38">
        <v>2093</v>
      </c>
      <c r="M104" s="38">
        <v>3.2440000000000002</v>
      </c>
      <c r="N104" s="38">
        <v>8.1210000000000004</v>
      </c>
      <c r="O104" s="38">
        <v>4.8769999999999998</v>
      </c>
      <c r="Q104" s="38">
        <v>0.28899999999999998</v>
      </c>
      <c r="R104" s="38">
        <v>1</v>
      </c>
      <c r="S104" s="38">
        <v>0</v>
      </c>
      <c r="T104" s="38">
        <v>0</v>
      </c>
      <c r="V104" s="38">
        <v>0</v>
      </c>
      <c r="Y104" s="38" t="s">
        <v>122</v>
      </c>
      <c r="Z104" s="42">
        <v>0.69343749999999993</v>
      </c>
    </row>
    <row r="105" spans="1:26">
      <c r="A105" s="38">
        <v>31</v>
      </c>
      <c r="B105" s="38">
        <v>15</v>
      </c>
      <c r="C105" s="38" t="s">
        <v>132</v>
      </c>
      <c r="D105" s="38" t="s">
        <v>25</v>
      </c>
      <c r="E105" s="38" t="s">
        <v>36</v>
      </c>
      <c r="G105" s="38">
        <v>0.5</v>
      </c>
      <c r="H105" s="38">
        <v>0.5</v>
      </c>
      <c r="I105" s="38">
        <v>2673</v>
      </c>
      <c r="J105" s="38">
        <v>6245</v>
      </c>
      <c r="L105" s="38">
        <v>1974</v>
      </c>
      <c r="M105" s="38">
        <v>3.3069999999999999</v>
      </c>
      <c r="N105" s="38">
        <v>7.7610000000000001</v>
      </c>
      <c r="O105" s="38">
        <v>4.4539999999999997</v>
      </c>
      <c r="Q105" s="38">
        <v>0.27400000000000002</v>
      </c>
      <c r="R105" s="38">
        <v>1</v>
      </c>
      <c r="S105" s="38">
        <v>0</v>
      </c>
      <c r="T105" s="38">
        <v>0</v>
      </c>
      <c r="V105" s="38">
        <v>0</v>
      </c>
      <c r="Y105" s="38" t="s">
        <v>122</v>
      </c>
      <c r="Z105" s="42">
        <v>0.69956018518518526</v>
      </c>
    </row>
    <row r="106" spans="1:26">
      <c r="A106" s="38">
        <v>32</v>
      </c>
      <c r="B106" s="38">
        <v>16</v>
      </c>
      <c r="C106" s="38" t="s">
        <v>133</v>
      </c>
      <c r="D106" s="38" t="s">
        <v>25</v>
      </c>
      <c r="E106" s="38" t="s">
        <v>36</v>
      </c>
      <c r="G106" s="38">
        <v>0.5</v>
      </c>
      <c r="H106" s="38">
        <v>0.5</v>
      </c>
      <c r="I106" s="38">
        <v>3474</v>
      </c>
      <c r="J106" s="38">
        <v>6812</v>
      </c>
      <c r="L106" s="38">
        <v>2092</v>
      </c>
      <c r="M106" s="38">
        <v>4.3499999999999996</v>
      </c>
      <c r="N106" s="38">
        <v>8.4689999999999994</v>
      </c>
      <c r="O106" s="38">
        <v>4.1189999999999998</v>
      </c>
      <c r="Q106" s="38">
        <v>0.28899999999999998</v>
      </c>
      <c r="R106" s="38">
        <v>1</v>
      </c>
      <c r="S106" s="38">
        <v>0</v>
      </c>
      <c r="T106" s="38">
        <v>0</v>
      </c>
      <c r="V106" s="38">
        <v>0</v>
      </c>
      <c r="Y106" s="38" t="s">
        <v>122</v>
      </c>
      <c r="Z106" s="42">
        <v>0.71015046296296302</v>
      </c>
    </row>
    <row r="107" spans="1:26">
      <c r="A107" s="38">
        <v>33</v>
      </c>
      <c r="B107" s="38">
        <v>16</v>
      </c>
      <c r="C107" s="38" t="s">
        <v>133</v>
      </c>
      <c r="D107" s="38" t="s">
        <v>25</v>
      </c>
      <c r="E107" s="38" t="s">
        <v>36</v>
      </c>
      <c r="G107" s="38">
        <v>0.5</v>
      </c>
      <c r="H107" s="38">
        <v>0.5</v>
      </c>
      <c r="I107" s="38">
        <v>3556</v>
      </c>
      <c r="J107" s="38">
        <v>6914</v>
      </c>
      <c r="L107" s="38">
        <v>2115</v>
      </c>
      <c r="M107" s="38">
        <v>4.4569999999999999</v>
      </c>
      <c r="N107" s="38">
        <v>8.5950000000000006</v>
      </c>
      <c r="O107" s="38">
        <v>4.1379999999999999</v>
      </c>
      <c r="Q107" s="38">
        <v>0.29199999999999998</v>
      </c>
      <c r="R107" s="38">
        <v>1</v>
      </c>
      <c r="S107" s="38">
        <v>0</v>
      </c>
      <c r="T107" s="38">
        <v>0</v>
      </c>
      <c r="V107" s="38">
        <v>0</v>
      </c>
      <c r="Y107" s="38" t="s">
        <v>122</v>
      </c>
      <c r="Z107" s="42">
        <v>0.71633101851851855</v>
      </c>
    </row>
    <row r="108" spans="1:26">
      <c r="A108" s="38">
        <v>45</v>
      </c>
      <c r="B108" s="38">
        <v>19</v>
      </c>
      <c r="C108" s="38" t="s">
        <v>134</v>
      </c>
      <c r="D108" s="38" t="s">
        <v>25</v>
      </c>
      <c r="E108" s="38" t="s">
        <v>36</v>
      </c>
      <c r="G108" s="38">
        <v>0.5</v>
      </c>
      <c r="H108" s="38">
        <v>0.5</v>
      </c>
      <c r="I108" s="38">
        <v>4665</v>
      </c>
      <c r="J108" s="38">
        <v>6686</v>
      </c>
      <c r="L108" s="38">
        <v>1756</v>
      </c>
      <c r="M108" s="38">
        <v>5.9009999999999998</v>
      </c>
      <c r="N108" s="38">
        <v>8.3109999999999999</v>
      </c>
      <c r="O108" s="38">
        <v>2.41</v>
      </c>
      <c r="Q108" s="38">
        <v>0.245</v>
      </c>
      <c r="R108" s="38">
        <v>1</v>
      </c>
      <c r="S108" s="38">
        <v>0</v>
      </c>
      <c r="T108" s="38">
        <v>0</v>
      </c>
      <c r="V108" s="38">
        <v>0</v>
      </c>
      <c r="Y108" s="38" t="s">
        <v>122</v>
      </c>
      <c r="Z108" s="42">
        <v>0.81484953703703711</v>
      </c>
    </row>
    <row r="109" spans="1:26">
      <c r="A109" s="38">
        <v>46</v>
      </c>
      <c r="B109" s="38">
        <v>19</v>
      </c>
      <c r="C109" s="38" t="s">
        <v>134</v>
      </c>
      <c r="D109" s="38" t="s">
        <v>25</v>
      </c>
      <c r="E109" s="38" t="s">
        <v>36</v>
      </c>
      <c r="G109" s="38">
        <v>0.5</v>
      </c>
      <c r="H109" s="38">
        <v>0.5</v>
      </c>
      <c r="I109" s="38">
        <v>4794</v>
      </c>
      <c r="J109" s="38">
        <v>6720</v>
      </c>
      <c r="L109" s="38">
        <v>1704</v>
      </c>
      <c r="M109" s="38">
        <v>6.07</v>
      </c>
      <c r="N109" s="38">
        <v>8.3550000000000004</v>
      </c>
      <c r="O109" s="38">
        <v>2.2850000000000001</v>
      </c>
      <c r="Q109" s="38">
        <v>0.23799999999999999</v>
      </c>
      <c r="R109" s="38">
        <v>1</v>
      </c>
      <c r="S109" s="38">
        <v>0</v>
      </c>
      <c r="T109" s="38">
        <v>0</v>
      </c>
      <c r="V109" s="38">
        <v>0</v>
      </c>
      <c r="Y109" s="38" t="s">
        <v>122</v>
      </c>
      <c r="Z109" s="42">
        <v>0.82098379629629636</v>
      </c>
    </row>
    <row r="110" spans="1:26">
      <c r="A110" s="38">
        <v>47</v>
      </c>
      <c r="B110" s="38">
        <v>20</v>
      </c>
      <c r="C110" s="38" t="s">
        <v>135</v>
      </c>
      <c r="D110" s="38" t="s">
        <v>25</v>
      </c>
      <c r="E110" s="38" t="s">
        <v>36</v>
      </c>
      <c r="G110" s="38">
        <v>0.5</v>
      </c>
      <c r="H110" s="38">
        <v>0.5</v>
      </c>
      <c r="I110" s="38">
        <v>3421</v>
      </c>
      <c r="J110" s="38">
        <v>7093</v>
      </c>
      <c r="L110" s="38">
        <v>2925</v>
      </c>
      <c r="M110" s="38">
        <v>4.2809999999999997</v>
      </c>
      <c r="N110" s="38">
        <v>8.8179999999999996</v>
      </c>
      <c r="O110" s="38">
        <v>4.5369999999999999</v>
      </c>
      <c r="Q110" s="38">
        <v>0.39900000000000002</v>
      </c>
      <c r="R110" s="38">
        <v>1</v>
      </c>
      <c r="S110" s="38">
        <v>0</v>
      </c>
      <c r="T110" s="38">
        <v>0</v>
      </c>
      <c r="V110" s="38">
        <v>0</v>
      </c>
      <c r="Y110" s="38" t="s">
        <v>122</v>
      </c>
      <c r="Z110" s="42">
        <v>0.83163194444444455</v>
      </c>
    </row>
    <row r="111" spans="1:26">
      <c r="A111" s="38">
        <v>48</v>
      </c>
      <c r="B111" s="38">
        <v>20</v>
      </c>
      <c r="C111" s="38" t="s">
        <v>135</v>
      </c>
      <c r="D111" s="38" t="s">
        <v>25</v>
      </c>
      <c r="E111" s="38" t="s">
        <v>36</v>
      </c>
      <c r="G111" s="38">
        <v>0.5</v>
      </c>
      <c r="H111" s="38">
        <v>0.5</v>
      </c>
      <c r="I111" s="38">
        <v>3469</v>
      </c>
      <c r="J111" s="38">
        <v>7067</v>
      </c>
      <c r="L111" s="38">
        <v>2995</v>
      </c>
      <c r="M111" s="38">
        <v>4.3440000000000003</v>
      </c>
      <c r="N111" s="38">
        <v>8.7859999999999996</v>
      </c>
      <c r="O111" s="38">
        <v>4.4420000000000002</v>
      </c>
      <c r="Q111" s="38">
        <v>0.40799999999999997</v>
      </c>
      <c r="R111" s="38">
        <v>1</v>
      </c>
      <c r="S111" s="38">
        <v>0</v>
      </c>
      <c r="T111" s="38">
        <v>0</v>
      </c>
      <c r="V111" s="38">
        <v>0</v>
      </c>
      <c r="Y111" s="38" t="s">
        <v>122</v>
      </c>
      <c r="Z111" s="42">
        <v>0.8377662037037038</v>
      </c>
    </row>
    <row r="112" spans="1:26">
      <c r="A112" s="38">
        <v>49</v>
      </c>
      <c r="B112" s="38">
        <v>21</v>
      </c>
      <c r="C112" s="38" t="s">
        <v>136</v>
      </c>
      <c r="D112" s="38" t="s">
        <v>25</v>
      </c>
      <c r="E112" s="38" t="s">
        <v>36</v>
      </c>
      <c r="G112" s="38">
        <v>0.5</v>
      </c>
      <c r="H112" s="38">
        <v>0.5</v>
      </c>
      <c r="I112" s="38">
        <v>3850</v>
      </c>
      <c r="J112" s="38">
        <v>6554</v>
      </c>
      <c r="L112" s="38">
        <v>1728</v>
      </c>
      <c r="M112" s="38">
        <v>4.8390000000000004</v>
      </c>
      <c r="N112" s="38">
        <v>8.1470000000000002</v>
      </c>
      <c r="O112" s="38">
        <v>3.3079999999999998</v>
      </c>
      <c r="Q112" s="38">
        <v>0.24099999999999999</v>
      </c>
      <c r="R112" s="38">
        <v>1</v>
      </c>
      <c r="S112" s="38">
        <v>0</v>
      </c>
      <c r="T112" s="38">
        <v>0</v>
      </c>
      <c r="V112" s="38">
        <v>0</v>
      </c>
      <c r="Y112" s="38" t="s">
        <v>122</v>
      </c>
      <c r="Z112" s="42">
        <v>0.84847222222222218</v>
      </c>
    </row>
    <row r="113" spans="1:26">
      <c r="A113" s="38">
        <v>50</v>
      </c>
      <c r="B113" s="38">
        <v>21</v>
      </c>
      <c r="C113" s="38" t="s">
        <v>136</v>
      </c>
      <c r="D113" s="38" t="s">
        <v>25</v>
      </c>
      <c r="E113" s="38" t="s">
        <v>36</v>
      </c>
      <c r="G113" s="38">
        <v>0.5</v>
      </c>
      <c r="H113" s="38">
        <v>0.5</v>
      </c>
      <c r="I113" s="38">
        <v>3846</v>
      </c>
      <c r="J113" s="38">
        <v>6515</v>
      </c>
      <c r="L113" s="38">
        <v>1746</v>
      </c>
      <c r="M113" s="38">
        <v>4.835</v>
      </c>
      <c r="N113" s="38">
        <v>8.0980000000000008</v>
      </c>
      <c r="O113" s="38">
        <v>3.2639999999999998</v>
      </c>
      <c r="Q113" s="38">
        <v>0.24299999999999999</v>
      </c>
      <c r="R113" s="38">
        <v>1</v>
      </c>
      <c r="S113" s="38">
        <v>0</v>
      </c>
      <c r="T113" s="38">
        <v>0</v>
      </c>
      <c r="V113" s="38">
        <v>0</v>
      </c>
      <c r="Y113" s="38" t="s">
        <v>122</v>
      </c>
      <c r="Z113" s="42">
        <v>0.85466435185185186</v>
      </c>
    </row>
    <row r="114" spans="1:26">
      <c r="A114" s="38">
        <v>51</v>
      </c>
      <c r="B114" s="38">
        <v>22</v>
      </c>
      <c r="C114" s="38" t="s">
        <v>137</v>
      </c>
      <c r="D114" s="38" t="s">
        <v>25</v>
      </c>
      <c r="E114" s="38" t="s">
        <v>36</v>
      </c>
      <c r="G114" s="38">
        <v>0.5</v>
      </c>
      <c r="H114" s="38">
        <v>0.5</v>
      </c>
      <c r="I114" s="38">
        <v>3123</v>
      </c>
      <c r="J114" s="38">
        <v>4207</v>
      </c>
      <c r="L114" s="38">
        <v>2809</v>
      </c>
      <c r="M114" s="38">
        <v>3.8940000000000001</v>
      </c>
      <c r="N114" s="38">
        <v>5.1870000000000003</v>
      </c>
      <c r="O114" s="38">
        <v>1.2929999999999999</v>
      </c>
      <c r="Q114" s="38">
        <v>0.38400000000000001</v>
      </c>
      <c r="R114" s="38">
        <v>1</v>
      </c>
      <c r="S114" s="38">
        <v>0</v>
      </c>
      <c r="T114" s="38">
        <v>0</v>
      </c>
      <c r="V114" s="38">
        <v>0</v>
      </c>
      <c r="Y114" s="38" t="s">
        <v>122</v>
      </c>
      <c r="Z114" s="42">
        <v>0.86520833333333336</v>
      </c>
    </row>
    <row r="115" spans="1:26">
      <c r="A115" s="38">
        <v>52</v>
      </c>
      <c r="B115" s="38">
        <v>22</v>
      </c>
      <c r="C115" s="38" t="s">
        <v>137</v>
      </c>
      <c r="D115" s="38" t="s">
        <v>25</v>
      </c>
      <c r="E115" s="38" t="s">
        <v>36</v>
      </c>
      <c r="G115" s="38">
        <v>0.5</v>
      </c>
      <c r="H115" s="38">
        <v>0.5</v>
      </c>
      <c r="I115" s="38">
        <v>3127</v>
      </c>
      <c r="J115" s="38">
        <v>4208</v>
      </c>
      <c r="L115" s="38">
        <v>2812</v>
      </c>
      <c r="M115" s="38">
        <v>3.8980000000000001</v>
      </c>
      <c r="N115" s="38">
        <v>5.1879999999999997</v>
      </c>
      <c r="O115" s="38">
        <v>1.2889999999999999</v>
      </c>
      <c r="Q115" s="38">
        <v>0.38400000000000001</v>
      </c>
      <c r="R115" s="38">
        <v>1</v>
      </c>
      <c r="S115" s="38">
        <v>0</v>
      </c>
      <c r="T115" s="38">
        <v>0</v>
      </c>
      <c r="V115" s="38">
        <v>0</v>
      </c>
      <c r="Y115" s="38" t="s">
        <v>122</v>
      </c>
      <c r="Z115" s="42">
        <v>0.87126157407407412</v>
      </c>
    </row>
    <row r="116" spans="1:26">
      <c r="A116" s="38">
        <v>53</v>
      </c>
      <c r="B116" s="38">
        <v>23</v>
      </c>
      <c r="C116" s="38" t="s">
        <v>138</v>
      </c>
      <c r="D116" s="38" t="s">
        <v>25</v>
      </c>
      <c r="E116" s="38" t="s">
        <v>36</v>
      </c>
      <c r="G116" s="38">
        <v>0.5</v>
      </c>
      <c r="H116" s="38">
        <v>0.5</v>
      </c>
      <c r="I116" s="38">
        <v>4284</v>
      </c>
      <c r="J116" s="38">
        <v>6564</v>
      </c>
      <c r="L116" s="38">
        <v>1545</v>
      </c>
      <c r="M116" s="38">
        <v>5.4050000000000002</v>
      </c>
      <c r="N116" s="38">
        <v>8.16</v>
      </c>
      <c r="O116" s="38">
        <v>2.7549999999999999</v>
      </c>
      <c r="Q116" s="38">
        <v>0.217</v>
      </c>
      <c r="R116" s="38">
        <v>1</v>
      </c>
      <c r="S116" s="38">
        <v>0</v>
      </c>
      <c r="T116" s="38">
        <v>0</v>
      </c>
      <c r="V116" s="38">
        <v>0</v>
      </c>
      <c r="Y116" s="38" t="s">
        <v>122</v>
      </c>
      <c r="Z116" s="42">
        <v>0.88197916666666665</v>
      </c>
    </row>
    <row r="117" spans="1:26">
      <c r="A117" s="38">
        <v>54</v>
      </c>
      <c r="B117" s="38">
        <v>23</v>
      </c>
      <c r="C117" s="38" t="s">
        <v>138</v>
      </c>
      <c r="D117" s="38" t="s">
        <v>25</v>
      </c>
      <c r="E117" s="38" t="s">
        <v>36</v>
      </c>
      <c r="G117" s="38">
        <v>0.5</v>
      </c>
      <c r="H117" s="38">
        <v>0.5</v>
      </c>
      <c r="I117" s="38">
        <v>4251</v>
      </c>
      <c r="J117" s="38">
        <v>6564</v>
      </c>
      <c r="L117" s="38">
        <v>1547</v>
      </c>
      <c r="M117" s="38">
        <v>5.3620000000000001</v>
      </c>
      <c r="N117" s="38">
        <v>8.1590000000000007</v>
      </c>
      <c r="O117" s="38">
        <v>2.7970000000000002</v>
      </c>
      <c r="Q117" s="38">
        <v>0.217</v>
      </c>
      <c r="R117" s="38">
        <v>1</v>
      </c>
      <c r="S117" s="38">
        <v>0</v>
      </c>
      <c r="T117" s="38">
        <v>0</v>
      </c>
      <c r="V117" s="38">
        <v>0</v>
      </c>
      <c r="Y117" s="38" t="s">
        <v>122</v>
      </c>
      <c r="Z117" s="42">
        <v>0.8881134259259259</v>
      </c>
    </row>
    <row r="118" spans="1:26">
      <c r="A118" s="38">
        <v>55</v>
      </c>
      <c r="B118" s="38">
        <v>24</v>
      </c>
      <c r="C118" s="38" t="s">
        <v>139</v>
      </c>
      <c r="D118" s="38" t="s">
        <v>25</v>
      </c>
      <c r="E118" s="38" t="s">
        <v>36</v>
      </c>
      <c r="G118" s="38">
        <v>0.5</v>
      </c>
      <c r="H118" s="38">
        <v>0.5</v>
      </c>
      <c r="I118" s="38">
        <v>4293</v>
      </c>
      <c r="J118" s="38">
        <v>6712</v>
      </c>
      <c r="L118" s="38">
        <v>1499</v>
      </c>
      <c r="M118" s="38">
        <v>5.4169999999999998</v>
      </c>
      <c r="N118" s="38">
        <v>8.3439999999999994</v>
      </c>
      <c r="O118" s="38">
        <v>2.927</v>
      </c>
      <c r="Q118" s="38">
        <v>0.21099999999999999</v>
      </c>
      <c r="R118" s="38">
        <v>1</v>
      </c>
      <c r="S118" s="38">
        <v>0</v>
      </c>
      <c r="T118" s="38">
        <v>0</v>
      </c>
      <c r="V118" s="38">
        <v>0</v>
      </c>
      <c r="Y118" s="38" t="s">
        <v>122</v>
      </c>
      <c r="Z118" s="42">
        <v>0.898900462962963</v>
      </c>
    </row>
    <row r="119" spans="1:26">
      <c r="A119" s="38">
        <v>56</v>
      </c>
      <c r="B119" s="38">
        <v>24</v>
      </c>
      <c r="C119" s="38" t="s">
        <v>139</v>
      </c>
      <c r="D119" s="38" t="s">
        <v>25</v>
      </c>
      <c r="E119" s="38" t="s">
        <v>36</v>
      </c>
      <c r="G119" s="38">
        <v>0.5</v>
      </c>
      <c r="H119" s="38">
        <v>0.5</v>
      </c>
      <c r="I119" s="38">
        <v>4196</v>
      </c>
      <c r="J119" s="38">
        <v>6683</v>
      </c>
      <c r="L119" s="38">
        <v>1491</v>
      </c>
      <c r="M119" s="38">
        <v>5.2910000000000004</v>
      </c>
      <c r="N119" s="38">
        <v>8.3079999999999998</v>
      </c>
      <c r="O119" s="38">
        <v>3.0179999999999998</v>
      </c>
      <c r="Q119" s="38">
        <v>0.21</v>
      </c>
      <c r="R119" s="38">
        <v>1</v>
      </c>
      <c r="S119" s="38">
        <v>0</v>
      </c>
      <c r="T119" s="38">
        <v>0</v>
      </c>
      <c r="V119" s="38">
        <v>0</v>
      </c>
      <c r="Y119" s="38" t="s">
        <v>122</v>
      </c>
      <c r="Z119" s="42">
        <v>0.90504629629629629</v>
      </c>
    </row>
    <row r="120" spans="1:26">
      <c r="A120" s="38">
        <v>57</v>
      </c>
      <c r="B120" s="38">
        <v>25</v>
      </c>
      <c r="C120" s="38" t="s">
        <v>140</v>
      </c>
      <c r="D120" s="38" t="s">
        <v>25</v>
      </c>
      <c r="E120" s="38" t="s">
        <v>36</v>
      </c>
      <c r="G120" s="38">
        <v>0.5</v>
      </c>
      <c r="H120" s="38">
        <v>0.5</v>
      </c>
      <c r="I120" s="38">
        <v>3868</v>
      </c>
      <c r="J120" s="38">
        <v>7044</v>
      </c>
      <c r="L120" s="38">
        <v>1351</v>
      </c>
      <c r="M120" s="38">
        <v>4.8630000000000004</v>
      </c>
      <c r="N120" s="38">
        <v>8.7569999999999997</v>
      </c>
      <c r="O120" s="38">
        <v>3.8940000000000001</v>
      </c>
      <c r="Q120" s="38">
        <v>0.191</v>
      </c>
      <c r="R120" s="38">
        <v>1</v>
      </c>
      <c r="S120" s="38">
        <v>0</v>
      </c>
      <c r="T120" s="38">
        <v>0</v>
      </c>
      <c r="V120" s="38">
        <v>0</v>
      </c>
      <c r="Y120" s="38" t="s">
        <v>122</v>
      </c>
      <c r="Z120" s="42">
        <v>0.91590277777777773</v>
      </c>
    </row>
    <row r="121" spans="1:26">
      <c r="A121" s="38">
        <v>57</v>
      </c>
      <c r="B121" s="38">
        <v>25</v>
      </c>
      <c r="C121" s="38" t="s">
        <v>141</v>
      </c>
      <c r="D121" s="38" t="s">
        <v>25</v>
      </c>
      <c r="E121" s="38" t="s">
        <v>36</v>
      </c>
      <c r="G121" s="38">
        <v>0.5</v>
      </c>
      <c r="H121" s="38">
        <v>0.5</v>
      </c>
      <c r="I121" s="38">
        <v>3144</v>
      </c>
      <c r="J121" s="38">
        <v>5373</v>
      </c>
      <c r="L121" s="38">
        <v>1388</v>
      </c>
      <c r="M121" s="38">
        <v>3.92</v>
      </c>
      <c r="N121" s="38">
        <v>6.665</v>
      </c>
      <c r="O121" s="38">
        <v>2.7450000000000001</v>
      </c>
      <c r="Q121" s="38">
        <v>0.19600000000000001</v>
      </c>
      <c r="R121" s="38">
        <v>1</v>
      </c>
      <c r="S121" s="38">
        <v>0</v>
      </c>
      <c r="T121" s="38">
        <v>0</v>
      </c>
      <c r="V121" s="38">
        <v>0</v>
      </c>
      <c r="Y121" s="38" t="s">
        <v>122</v>
      </c>
      <c r="Z121" s="42">
        <v>8.2407407407407412E-3</v>
      </c>
    </row>
    <row r="122" spans="1:26">
      <c r="A122" s="38">
        <v>58</v>
      </c>
      <c r="B122" s="38">
        <v>25</v>
      </c>
      <c r="C122" s="38" t="s">
        <v>140</v>
      </c>
      <c r="D122" s="38" t="s">
        <v>25</v>
      </c>
      <c r="E122" s="38" t="s">
        <v>36</v>
      </c>
      <c r="G122" s="38">
        <v>0.5</v>
      </c>
      <c r="H122" s="38">
        <v>0.5</v>
      </c>
      <c r="I122" s="38">
        <v>3901</v>
      </c>
      <c r="J122" s="38">
        <v>6976</v>
      </c>
      <c r="L122" s="38">
        <v>1372</v>
      </c>
      <c r="M122" s="38">
        <v>4.907</v>
      </c>
      <c r="N122" s="38">
        <v>8.673</v>
      </c>
      <c r="O122" s="38">
        <v>3.766</v>
      </c>
      <c r="Q122" s="38">
        <v>0.19400000000000001</v>
      </c>
      <c r="R122" s="38">
        <v>1</v>
      </c>
      <c r="S122" s="38">
        <v>0</v>
      </c>
      <c r="T122" s="38">
        <v>0</v>
      </c>
      <c r="V122" s="38">
        <v>0</v>
      </c>
      <c r="Y122" s="38" t="s">
        <v>122</v>
      </c>
      <c r="Z122" s="42">
        <v>0.9221759259259259</v>
      </c>
    </row>
    <row r="123" spans="1:26">
      <c r="A123" s="38">
        <v>58</v>
      </c>
      <c r="B123" s="38">
        <v>25</v>
      </c>
      <c r="C123" s="38" t="s">
        <v>141</v>
      </c>
      <c r="D123" s="38" t="s">
        <v>25</v>
      </c>
      <c r="E123" s="38" t="s">
        <v>36</v>
      </c>
      <c r="G123" s="38">
        <v>0.5</v>
      </c>
      <c r="H123" s="38">
        <v>0.5</v>
      </c>
      <c r="I123" s="38">
        <v>3147</v>
      </c>
      <c r="J123" s="38">
        <v>5311</v>
      </c>
      <c r="L123" s="38">
        <v>1383</v>
      </c>
      <c r="M123" s="38">
        <v>3.9249999999999998</v>
      </c>
      <c r="N123" s="38">
        <v>6.5860000000000003</v>
      </c>
      <c r="O123" s="38">
        <v>2.6619999999999999</v>
      </c>
      <c r="Q123" s="38">
        <v>0.19500000000000001</v>
      </c>
      <c r="R123" s="38">
        <v>1</v>
      </c>
      <c r="S123" s="38">
        <v>0</v>
      </c>
      <c r="T123" s="38">
        <v>0</v>
      </c>
      <c r="V123" s="38">
        <v>0</v>
      </c>
      <c r="Y123" s="38" t="s">
        <v>122</v>
      </c>
      <c r="Z123" s="42">
        <v>1.4317129629629631E-2</v>
      </c>
    </row>
    <row r="124" spans="1:26">
      <c r="A124" s="38">
        <v>59</v>
      </c>
      <c r="B124" s="38">
        <v>26</v>
      </c>
      <c r="C124" s="38" t="s">
        <v>142</v>
      </c>
      <c r="D124" s="38" t="s">
        <v>25</v>
      </c>
      <c r="E124" s="38" t="s">
        <v>36</v>
      </c>
      <c r="G124" s="38">
        <v>0.5</v>
      </c>
      <c r="H124" s="38">
        <v>0.5</v>
      </c>
      <c r="I124" s="38">
        <v>3813</v>
      </c>
      <c r="J124" s="38">
        <v>7193</v>
      </c>
      <c r="L124" s="38">
        <v>7524</v>
      </c>
      <c r="M124" s="38">
        <v>4.7910000000000004</v>
      </c>
      <c r="N124" s="38">
        <v>8.9420000000000002</v>
      </c>
      <c r="O124" s="38">
        <v>4.1509999999999998</v>
      </c>
      <c r="Q124" s="38">
        <v>0.998</v>
      </c>
      <c r="R124" s="38">
        <v>1</v>
      </c>
      <c r="S124" s="38">
        <v>0</v>
      </c>
      <c r="T124" s="38">
        <v>0</v>
      </c>
      <c r="V124" s="38">
        <v>0</v>
      </c>
      <c r="Y124" s="38" t="s">
        <v>122</v>
      </c>
      <c r="Z124" s="42">
        <v>2.5173611111111108E-2</v>
      </c>
    </row>
    <row r="125" spans="1:26">
      <c r="A125" s="38">
        <v>59</v>
      </c>
      <c r="B125" s="38">
        <v>26</v>
      </c>
      <c r="C125" s="38" t="s">
        <v>143</v>
      </c>
      <c r="D125" s="38" t="s">
        <v>25</v>
      </c>
      <c r="E125" s="38" t="s">
        <v>36</v>
      </c>
      <c r="G125" s="38">
        <v>0.5</v>
      </c>
      <c r="H125" s="38">
        <v>0.5</v>
      </c>
      <c r="I125" s="38">
        <v>4154</v>
      </c>
      <c r="J125" s="38">
        <v>6822</v>
      </c>
      <c r="L125" s="38">
        <v>1410</v>
      </c>
      <c r="M125" s="38">
        <v>5.2350000000000003</v>
      </c>
      <c r="N125" s="38">
        <v>8.4809999999999999</v>
      </c>
      <c r="O125" s="38">
        <v>3.246</v>
      </c>
      <c r="Q125" s="38">
        <v>0.19900000000000001</v>
      </c>
      <c r="R125" s="38">
        <v>1</v>
      </c>
      <c r="S125" s="38">
        <v>0</v>
      </c>
      <c r="T125" s="38">
        <v>0</v>
      </c>
      <c r="V125" s="38">
        <v>0</v>
      </c>
      <c r="Y125" s="38" t="s">
        <v>122</v>
      </c>
      <c r="Z125" s="42">
        <v>0.93289351851851843</v>
      </c>
    </row>
    <row r="126" spans="1:26">
      <c r="A126" s="38">
        <v>60</v>
      </c>
      <c r="B126" s="38">
        <v>26</v>
      </c>
      <c r="C126" s="38" t="s">
        <v>142</v>
      </c>
      <c r="D126" s="38" t="s">
        <v>25</v>
      </c>
      <c r="E126" s="38" t="s">
        <v>36</v>
      </c>
      <c r="G126" s="38">
        <v>0.5</v>
      </c>
      <c r="H126" s="38">
        <v>0.5</v>
      </c>
      <c r="I126" s="38">
        <v>3893</v>
      </c>
      <c r="J126" s="38">
        <v>7074</v>
      </c>
      <c r="L126" s="38">
        <v>7415</v>
      </c>
      <c r="M126" s="38">
        <v>4.8959999999999999</v>
      </c>
      <c r="N126" s="38">
        <v>8.7949999999999999</v>
      </c>
      <c r="O126" s="38">
        <v>3.899</v>
      </c>
      <c r="Q126" s="38">
        <v>0.98399999999999999</v>
      </c>
      <c r="R126" s="38">
        <v>1</v>
      </c>
      <c r="S126" s="38">
        <v>0</v>
      </c>
      <c r="T126" s="38">
        <v>0</v>
      </c>
      <c r="V126" s="38">
        <v>0</v>
      </c>
      <c r="Y126" s="38" t="s">
        <v>122</v>
      </c>
      <c r="Z126" s="42">
        <v>3.1354166666666662E-2</v>
      </c>
    </row>
    <row r="127" spans="1:26">
      <c r="A127" s="38">
        <v>60</v>
      </c>
      <c r="B127" s="38">
        <v>26</v>
      </c>
      <c r="C127" s="38" t="s">
        <v>143</v>
      </c>
      <c r="D127" s="38" t="s">
        <v>25</v>
      </c>
      <c r="E127" s="38" t="s">
        <v>36</v>
      </c>
      <c r="G127" s="38">
        <v>0.5</v>
      </c>
      <c r="H127" s="38">
        <v>0.5</v>
      </c>
      <c r="I127" s="38">
        <v>4107</v>
      </c>
      <c r="J127" s="38">
        <v>6830</v>
      </c>
      <c r="L127" s="38">
        <v>1446</v>
      </c>
      <c r="M127" s="38">
        <v>5.1740000000000004</v>
      </c>
      <c r="N127" s="38">
        <v>8.4909999999999997</v>
      </c>
      <c r="O127" s="38">
        <v>3.3170000000000002</v>
      </c>
      <c r="Q127" s="38">
        <v>0.20399999999999999</v>
      </c>
      <c r="R127" s="38">
        <v>1</v>
      </c>
      <c r="S127" s="38">
        <v>0</v>
      </c>
      <c r="T127" s="38">
        <v>0</v>
      </c>
      <c r="V127" s="38">
        <v>0</v>
      </c>
      <c r="Y127" s="38" t="s">
        <v>122</v>
      </c>
      <c r="Z127" s="42">
        <v>0.93907407407407406</v>
      </c>
    </row>
    <row r="128" spans="1:26">
      <c r="A128" s="38">
        <v>61</v>
      </c>
      <c r="B128" s="38">
        <v>27</v>
      </c>
      <c r="C128" s="38" t="s">
        <v>144</v>
      </c>
      <c r="D128" s="38" t="s">
        <v>25</v>
      </c>
      <c r="E128" s="38" t="s">
        <v>36</v>
      </c>
      <c r="G128" s="38">
        <v>0.5</v>
      </c>
      <c r="H128" s="38">
        <v>0.5</v>
      </c>
      <c r="I128" s="38">
        <v>2814</v>
      </c>
      <c r="J128" s="38">
        <v>5644</v>
      </c>
      <c r="L128" s="38">
        <v>1295</v>
      </c>
      <c r="M128" s="38">
        <v>3.4910000000000001</v>
      </c>
      <c r="N128" s="38">
        <v>7.0069999999999997</v>
      </c>
      <c r="O128" s="38">
        <v>3.516</v>
      </c>
      <c r="Q128" s="38">
        <v>0.184</v>
      </c>
      <c r="R128" s="38">
        <v>1</v>
      </c>
      <c r="S128" s="38">
        <v>0</v>
      </c>
      <c r="T128" s="38">
        <v>0</v>
      </c>
      <c r="V128" s="38">
        <v>0</v>
      </c>
      <c r="Y128" s="38" t="s">
        <v>122</v>
      </c>
      <c r="Z128" s="42">
        <v>0.9497106481481481</v>
      </c>
    </row>
    <row r="129" spans="1:26">
      <c r="A129" s="38">
        <v>61</v>
      </c>
      <c r="B129" s="38">
        <v>27</v>
      </c>
      <c r="C129" s="38" t="s">
        <v>145</v>
      </c>
      <c r="D129" s="38" t="s">
        <v>25</v>
      </c>
      <c r="E129" s="38" t="s">
        <v>36</v>
      </c>
      <c r="G129" s="38">
        <v>0.5</v>
      </c>
      <c r="H129" s="38">
        <v>0.5</v>
      </c>
      <c r="I129" s="38">
        <v>3157</v>
      </c>
      <c r="J129" s="38">
        <v>5869</v>
      </c>
      <c r="L129" s="38">
        <v>1632</v>
      </c>
      <c r="M129" s="38">
        <v>3.9369999999999998</v>
      </c>
      <c r="N129" s="38">
        <v>7.2889999999999997</v>
      </c>
      <c r="O129" s="38">
        <v>3.3519999999999999</v>
      </c>
      <c r="Q129" s="38">
        <v>0.22800000000000001</v>
      </c>
      <c r="R129" s="38">
        <v>1</v>
      </c>
      <c r="S129" s="38">
        <v>0</v>
      </c>
      <c r="T129" s="38">
        <v>0</v>
      </c>
      <c r="V129" s="38">
        <v>0</v>
      </c>
      <c r="Y129" s="38" t="s">
        <v>122</v>
      </c>
      <c r="Z129" s="42">
        <v>4.1990740740740745E-2</v>
      </c>
    </row>
    <row r="130" spans="1:26">
      <c r="A130" s="38">
        <v>62</v>
      </c>
      <c r="B130" s="38">
        <v>27</v>
      </c>
      <c r="C130" s="38" t="s">
        <v>144</v>
      </c>
      <c r="D130" s="38" t="s">
        <v>25</v>
      </c>
      <c r="E130" s="38" t="s">
        <v>36</v>
      </c>
      <c r="G130" s="38">
        <v>0.5</v>
      </c>
      <c r="H130" s="38">
        <v>0.5</v>
      </c>
      <c r="I130" s="38">
        <v>2814</v>
      </c>
      <c r="J130" s="38">
        <v>5681</v>
      </c>
      <c r="L130" s="38">
        <v>1297</v>
      </c>
      <c r="M130" s="38">
        <v>3.4910000000000001</v>
      </c>
      <c r="N130" s="38">
        <v>7.0529999999999999</v>
      </c>
      <c r="O130" s="38">
        <v>3.5619999999999998</v>
      </c>
      <c r="Q130" s="38">
        <v>0.184</v>
      </c>
      <c r="R130" s="38">
        <v>1</v>
      </c>
      <c r="S130" s="38">
        <v>0</v>
      </c>
      <c r="T130" s="38">
        <v>0</v>
      </c>
      <c r="V130" s="38">
        <v>0</v>
      </c>
      <c r="Y130" s="38" t="s">
        <v>122</v>
      </c>
      <c r="Z130" s="42">
        <v>0.95584490740740735</v>
      </c>
    </row>
    <row r="131" spans="1:26">
      <c r="A131" s="38">
        <v>62</v>
      </c>
      <c r="B131" s="38">
        <v>27</v>
      </c>
      <c r="C131" s="38" t="s">
        <v>145</v>
      </c>
      <c r="D131" s="38" t="s">
        <v>25</v>
      </c>
      <c r="E131" s="38" t="s">
        <v>36</v>
      </c>
      <c r="G131" s="38">
        <v>0.5</v>
      </c>
      <c r="H131" s="38">
        <v>0.5</v>
      </c>
      <c r="I131" s="38">
        <v>3122</v>
      </c>
      <c r="J131" s="38">
        <v>5557</v>
      </c>
      <c r="L131" s="38">
        <v>1498</v>
      </c>
      <c r="M131" s="38">
        <v>3.8919999999999999</v>
      </c>
      <c r="N131" s="38">
        <v>6.8970000000000002</v>
      </c>
      <c r="O131" s="38">
        <v>3.0049999999999999</v>
      </c>
      <c r="Q131" s="38">
        <v>0.21099999999999999</v>
      </c>
      <c r="R131" s="38">
        <v>1</v>
      </c>
      <c r="S131" s="38">
        <v>0</v>
      </c>
      <c r="T131" s="38">
        <v>0</v>
      </c>
      <c r="V131" s="38">
        <v>0</v>
      </c>
      <c r="Y131" s="38" t="s">
        <v>122</v>
      </c>
      <c r="Z131" s="42">
        <v>4.8125000000000001E-2</v>
      </c>
    </row>
    <row r="132" spans="1:26">
      <c r="A132" s="38">
        <v>63</v>
      </c>
      <c r="B132" s="38">
        <v>28</v>
      </c>
      <c r="C132" s="38" t="s">
        <v>146</v>
      </c>
      <c r="D132" s="38" t="s">
        <v>25</v>
      </c>
      <c r="E132" s="38" t="s">
        <v>36</v>
      </c>
      <c r="G132" s="38">
        <v>0.5</v>
      </c>
      <c r="H132" s="38">
        <v>0.5</v>
      </c>
      <c r="I132" s="38">
        <v>4413</v>
      </c>
      <c r="J132" s="38">
        <v>6969</v>
      </c>
      <c r="L132" s="38">
        <v>1514</v>
      </c>
      <c r="M132" s="38">
        <v>5.5730000000000004</v>
      </c>
      <c r="N132" s="38">
        <v>8.6639999999999997</v>
      </c>
      <c r="O132" s="38">
        <v>3.09</v>
      </c>
      <c r="Q132" s="38">
        <v>0.21299999999999999</v>
      </c>
      <c r="R132" s="38">
        <v>1</v>
      </c>
      <c r="S132" s="38">
        <v>0</v>
      </c>
      <c r="T132" s="38">
        <v>0</v>
      </c>
      <c r="V132" s="38">
        <v>0</v>
      </c>
      <c r="Y132" s="38" t="s">
        <v>122</v>
      </c>
      <c r="Z132" s="42">
        <v>0.96663194444444445</v>
      </c>
    </row>
    <row r="133" spans="1:26">
      <c r="A133" s="38">
        <v>63</v>
      </c>
      <c r="B133" s="38">
        <v>28</v>
      </c>
      <c r="C133" s="38" t="s">
        <v>147</v>
      </c>
      <c r="D133" s="38" t="s">
        <v>25</v>
      </c>
      <c r="E133" s="38" t="s">
        <v>36</v>
      </c>
      <c r="G133" s="38">
        <v>0.5</v>
      </c>
      <c r="H133" s="38">
        <v>0.5</v>
      </c>
      <c r="I133" s="38">
        <v>2705</v>
      </c>
      <c r="J133" s="38">
        <v>5673</v>
      </c>
      <c r="L133" s="38">
        <v>1306</v>
      </c>
      <c r="M133" s="38">
        <v>3.3490000000000002</v>
      </c>
      <c r="N133" s="38">
        <v>7.0419999999999998</v>
      </c>
      <c r="O133" s="38">
        <v>3.6930000000000001</v>
      </c>
      <c r="Q133" s="38">
        <v>0.185</v>
      </c>
      <c r="R133" s="38">
        <v>1</v>
      </c>
      <c r="S133" s="38">
        <v>0</v>
      </c>
      <c r="T133" s="38">
        <v>0</v>
      </c>
      <c r="V133" s="38">
        <v>0</v>
      </c>
      <c r="Y133" s="38" t="s">
        <v>122</v>
      </c>
      <c r="Z133" s="42">
        <v>5.8819444444444445E-2</v>
      </c>
    </row>
    <row r="134" spans="1:26">
      <c r="A134" s="38">
        <v>64</v>
      </c>
      <c r="B134" s="38">
        <v>28</v>
      </c>
      <c r="C134" s="38" t="s">
        <v>146</v>
      </c>
      <c r="D134" s="38" t="s">
        <v>25</v>
      </c>
      <c r="E134" s="38" t="s">
        <v>36</v>
      </c>
      <c r="G134" s="38">
        <v>0.5</v>
      </c>
      <c r="H134" s="38">
        <v>0.5</v>
      </c>
      <c r="I134" s="38">
        <v>4446</v>
      </c>
      <c r="J134" s="38">
        <v>6977</v>
      </c>
      <c r="L134" s="38">
        <v>1534</v>
      </c>
      <c r="M134" s="38">
        <v>5.617</v>
      </c>
      <c r="N134" s="38">
        <v>8.6739999999999995</v>
      </c>
      <c r="O134" s="38">
        <v>3.0569999999999999</v>
      </c>
      <c r="Q134" s="38">
        <v>0.215</v>
      </c>
      <c r="R134" s="38">
        <v>1</v>
      </c>
      <c r="S134" s="38">
        <v>0</v>
      </c>
      <c r="T134" s="38">
        <v>0</v>
      </c>
      <c r="V134" s="38">
        <v>0</v>
      </c>
      <c r="Y134" s="38" t="s">
        <v>122</v>
      </c>
      <c r="Z134" s="42">
        <v>0.97275462962962955</v>
      </c>
    </row>
    <row r="135" spans="1:26">
      <c r="A135" s="38">
        <v>64</v>
      </c>
      <c r="B135" s="38">
        <v>28</v>
      </c>
      <c r="C135" s="38" t="s">
        <v>147</v>
      </c>
      <c r="D135" s="38" t="s">
        <v>25</v>
      </c>
      <c r="E135" s="38" t="s">
        <v>36</v>
      </c>
      <c r="G135" s="38">
        <v>0.5</v>
      </c>
      <c r="H135" s="38">
        <v>0.5</v>
      </c>
      <c r="I135" s="38">
        <v>2703</v>
      </c>
      <c r="J135" s="38">
        <v>5652</v>
      </c>
      <c r="L135" s="38">
        <v>1306</v>
      </c>
      <c r="M135" s="38">
        <v>3.347</v>
      </c>
      <c r="N135" s="38">
        <v>7.016</v>
      </c>
      <c r="O135" s="38">
        <v>3.67</v>
      </c>
      <c r="Q135" s="38">
        <v>0.185</v>
      </c>
      <c r="R135" s="38">
        <v>1</v>
      </c>
      <c r="S135" s="38">
        <v>0</v>
      </c>
      <c r="T135" s="38">
        <v>0</v>
      </c>
      <c r="V135" s="38">
        <v>0</v>
      </c>
      <c r="Y135" s="38" t="s">
        <v>122</v>
      </c>
      <c r="Z135" s="42">
        <v>6.4895833333333333E-2</v>
      </c>
    </row>
    <row r="136" spans="1:26">
      <c r="A136" s="38">
        <v>65</v>
      </c>
      <c r="B136" s="38">
        <v>29</v>
      </c>
      <c r="C136" s="38" t="s">
        <v>148</v>
      </c>
      <c r="D136" s="38" t="s">
        <v>25</v>
      </c>
      <c r="E136" s="38" t="s">
        <v>36</v>
      </c>
      <c r="G136" s="38">
        <v>0.5</v>
      </c>
      <c r="H136" s="38">
        <v>0.5</v>
      </c>
      <c r="I136" s="38">
        <v>8851</v>
      </c>
      <c r="J136" s="38">
        <v>11708</v>
      </c>
      <c r="L136" s="38">
        <v>1378</v>
      </c>
      <c r="M136" s="38">
        <v>11.367000000000001</v>
      </c>
      <c r="N136" s="38">
        <v>14.44</v>
      </c>
      <c r="O136" s="38">
        <v>3.073</v>
      </c>
      <c r="Q136" s="38">
        <v>0.19500000000000001</v>
      </c>
      <c r="R136" s="38">
        <v>1</v>
      </c>
      <c r="S136" s="38">
        <v>0</v>
      </c>
      <c r="T136" s="38">
        <v>0</v>
      </c>
      <c r="V136" s="38">
        <v>0</v>
      </c>
      <c r="Y136" s="38" t="s">
        <v>122</v>
      </c>
      <c r="Z136" s="42">
        <v>0.98399305555555561</v>
      </c>
    </row>
    <row r="137" spans="1:26">
      <c r="A137" s="38">
        <v>65</v>
      </c>
      <c r="B137" s="38">
        <v>29</v>
      </c>
      <c r="C137" s="38" t="s">
        <v>149</v>
      </c>
      <c r="D137" s="38" t="s">
        <v>25</v>
      </c>
      <c r="E137" s="38" t="s">
        <v>36</v>
      </c>
      <c r="G137" s="38">
        <v>0.5</v>
      </c>
      <c r="H137" s="38">
        <v>0.5</v>
      </c>
      <c r="I137" s="38">
        <v>2720</v>
      </c>
      <c r="J137" s="38">
        <v>5849</v>
      </c>
      <c r="L137" s="38">
        <v>1571</v>
      </c>
      <c r="M137" s="38">
        <v>3.3690000000000002</v>
      </c>
      <c r="N137" s="38">
        <v>7.2640000000000002</v>
      </c>
      <c r="O137" s="38">
        <v>3.895</v>
      </c>
      <c r="Q137" s="38">
        <v>0.22</v>
      </c>
      <c r="R137" s="38">
        <v>1</v>
      </c>
      <c r="S137" s="38">
        <v>0</v>
      </c>
      <c r="T137" s="38">
        <v>0</v>
      </c>
      <c r="V137" s="38">
        <v>0</v>
      </c>
      <c r="Y137" s="38" t="s">
        <v>122</v>
      </c>
      <c r="Z137" s="42">
        <v>7.5648148148148145E-2</v>
      </c>
    </row>
    <row r="138" spans="1:26">
      <c r="A138" s="38">
        <v>66</v>
      </c>
      <c r="B138" s="38">
        <v>29</v>
      </c>
      <c r="C138" s="38" t="s">
        <v>148</v>
      </c>
      <c r="D138" s="38" t="s">
        <v>25</v>
      </c>
      <c r="E138" s="38" t="s">
        <v>36</v>
      </c>
      <c r="G138" s="38">
        <v>0.5</v>
      </c>
      <c r="H138" s="38">
        <v>0.5</v>
      </c>
      <c r="I138" s="38">
        <v>8859</v>
      </c>
      <c r="J138" s="38">
        <v>11653</v>
      </c>
      <c r="L138" s="38">
        <v>1328</v>
      </c>
      <c r="M138" s="38">
        <v>11.378</v>
      </c>
      <c r="N138" s="38">
        <v>14.375</v>
      </c>
      <c r="O138" s="38">
        <v>2.9980000000000002</v>
      </c>
      <c r="Q138" s="38">
        <v>0.188</v>
      </c>
      <c r="R138" s="38">
        <v>1</v>
      </c>
      <c r="S138" s="38">
        <v>0</v>
      </c>
      <c r="T138" s="38">
        <v>0</v>
      </c>
      <c r="V138" s="38">
        <v>0</v>
      </c>
      <c r="Y138" s="38" t="s">
        <v>122</v>
      </c>
      <c r="Z138" s="42">
        <v>0.9903819444444445</v>
      </c>
    </row>
    <row r="139" spans="1:26">
      <c r="A139" s="38">
        <v>66</v>
      </c>
      <c r="B139" s="38">
        <v>29</v>
      </c>
      <c r="C139" s="38" t="s">
        <v>149</v>
      </c>
      <c r="D139" s="38" t="s">
        <v>25</v>
      </c>
      <c r="E139" s="38" t="s">
        <v>36</v>
      </c>
      <c r="G139" s="38">
        <v>0.5</v>
      </c>
      <c r="H139" s="38">
        <v>0.5</v>
      </c>
      <c r="I139" s="38">
        <v>2710</v>
      </c>
      <c r="J139" s="38">
        <v>5881</v>
      </c>
      <c r="L139" s="38">
        <v>1592</v>
      </c>
      <c r="M139" s="38">
        <v>3.355</v>
      </c>
      <c r="N139" s="38">
        <v>7.3040000000000003</v>
      </c>
      <c r="O139" s="38">
        <v>3.9489999999999998</v>
      </c>
      <c r="Q139" s="38">
        <v>0.223</v>
      </c>
      <c r="R139" s="38">
        <v>1</v>
      </c>
      <c r="S139" s="38">
        <v>0</v>
      </c>
      <c r="T139" s="38">
        <v>0</v>
      </c>
      <c r="V139" s="38">
        <v>0</v>
      </c>
      <c r="Y139" s="38" t="s">
        <v>122</v>
      </c>
      <c r="Z139" s="42">
        <v>8.1793981481481481E-2</v>
      </c>
    </row>
    <row r="140" spans="1:26">
      <c r="A140" s="38">
        <v>67</v>
      </c>
      <c r="B140" s="38">
        <v>30</v>
      </c>
      <c r="C140" s="38" t="s">
        <v>150</v>
      </c>
      <c r="D140" s="38" t="s">
        <v>25</v>
      </c>
      <c r="E140" s="38" t="s">
        <v>36</v>
      </c>
      <c r="G140" s="38">
        <v>0.5</v>
      </c>
      <c r="H140" s="38">
        <v>0.5</v>
      </c>
      <c r="I140" s="38">
        <v>2745</v>
      </c>
      <c r="J140" s="38">
        <v>5852</v>
      </c>
      <c r="L140" s="38">
        <v>1791</v>
      </c>
      <c r="M140" s="38">
        <v>3.4020000000000001</v>
      </c>
      <c r="N140" s="38">
        <v>7.2679999999999998</v>
      </c>
      <c r="O140" s="38">
        <v>3.8660000000000001</v>
      </c>
      <c r="Q140" s="38">
        <v>0.249</v>
      </c>
      <c r="R140" s="38">
        <v>1</v>
      </c>
      <c r="S140" s="38">
        <v>0</v>
      </c>
      <c r="T140" s="38">
        <v>0</v>
      </c>
      <c r="V140" s="38">
        <v>0</v>
      </c>
      <c r="Y140" s="38" t="s">
        <v>122</v>
      </c>
      <c r="Z140" s="42">
        <v>9.2546296296296293E-2</v>
      </c>
    </row>
    <row r="141" spans="1:26">
      <c r="A141" s="38">
        <v>68</v>
      </c>
      <c r="B141" s="38">
        <v>30</v>
      </c>
      <c r="C141" s="38" t="s">
        <v>150</v>
      </c>
      <c r="D141" s="38" t="s">
        <v>25</v>
      </c>
      <c r="E141" s="38" t="s">
        <v>36</v>
      </c>
      <c r="G141" s="38">
        <v>0.5</v>
      </c>
      <c r="H141" s="38">
        <v>0.5</v>
      </c>
      <c r="I141" s="38">
        <v>2710</v>
      </c>
      <c r="J141" s="38">
        <v>5903</v>
      </c>
      <c r="L141" s="38">
        <v>1743</v>
      </c>
      <c r="M141" s="38">
        <v>3.355</v>
      </c>
      <c r="N141" s="38">
        <v>7.3319999999999999</v>
      </c>
      <c r="O141" s="38">
        <v>3.9769999999999999</v>
      </c>
      <c r="Q141" s="38">
        <v>0.24299999999999999</v>
      </c>
      <c r="R141" s="38">
        <v>1</v>
      </c>
      <c r="S141" s="38">
        <v>0</v>
      </c>
      <c r="T141" s="38">
        <v>0</v>
      </c>
      <c r="V141" s="38">
        <v>0</v>
      </c>
      <c r="Y141" s="38" t="s">
        <v>122</v>
      </c>
      <c r="Z141" s="42">
        <v>9.8680555555555549E-2</v>
      </c>
    </row>
    <row r="142" spans="1:26">
      <c r="A142" s="38">
        <v>10</v>
      </c>
      <c r="B142" s="38">
        <v>5</v>
      </c>
      <c r="C142" s="38" t="s">
        <v>151</v>
      </c>
      <c r="D142" s="38" t="s">
        <v>25</v>
      </c>
      <c r="E142" s="38" t="s">
        <v>36</v>
      </c>
      <c r="G142" s="38">
        <v>0.5</v>
      </c>
      <c r="H142" s="38">
        <v>0.5</v>
      </c>
      <c r="I142" s="38">
        <v>2188</v>
      </c>
      <c r="J142" s="38">
        <v>6155</v>
      </c>
      <c r="L142" s="38">
        <v>2118</v>
      </c>
      <c r="M142" s="38">
        <v>2.677</v>
      </c>
      <c r="N142" s="38">
        <v>7.6479999999999997</v>
      </c>
      <c r="O142" s="38">
        <v>4.9710000000000001</v>
      </c>
      <c r="Q142" s="38">
        <v>0.29299999999999998</v>
      </c>
      <c r="R142" s="38">
        <v>1</v>
      </c>
      <c r="S142" s="38">
        <v>0</v>
      </c>
      <c r="T142" s="38">
        <v>0</v>
      </c>
      <c r="V142" s="38">
        <v>0</v>
      </c>
      <c r="Y142" s="38" t="s">
        <v>152</v>
      </c>
      <c r="Z142" s="42">
        <v>0.68317129629629625</v>
      </c>
    </row>
    <row r="143" spans="1:26">
      <c r="A143" s="38">
        <v>11</v>
      </c>
      <c r="B143" s="38">
        <v>5</v>
      </c>
      <c r="C143" s="38" t="s">
        <v>151</v>
      </c>
      <c r="D143" s="38" t="s">
        <v>25</v>
      </c>
      <c r="E143" s="38" t="s">
        <v>36</v>
      </c>
      <c r="G143" s="38">
        <v>0.5</v>
      </c>
      <c r="H143" s="38">
        <v>0.5</v>
      </c>
      <c r="I143" s="38">
        <v>2268</v>
      </c>
      <c r="J143" s="38">
        <v>6207</v>
      </c>
      <c r="L143" s="38">
        <v>2127</v>
      </c>
      <c r="M143" s="38">
        <v>2.7810000000000001</v>
      </c>
      <c r="N143" s="38">
        <v>7.7130000000000001</v>
      </c>
      <c r="O143" s="38">
        <v>4.9320000000000004</v>
      </c>
      <c r="Q143" s="38">
        <v>0.29399999999999998</v>
      </c>
      <c r="R143" s="38">
        <v>1</v>
      </c>
      <c r="S143" s="38">
        <v>0</v>
      </c>
      <c r="T143" s="38">
        <v>0</v>
      </c>
      <c r="V143" s="38">
        <v>0</v>
      </c>
      <c r="Y143" s="38" t="s">
        <v>152</v>
      </c>
      <c r="Z143" s="42">
        <v>0.68917824074074074</v>
      </c>
    </row>
    <row r="144" spans="1:26">
      <c r="A144" s="38">
        <v>12</v>
      </c>
      <c r="B144" s="38">
        <v>6</v>
      </c>
      <c r="C144" s="38" t="s">
        <v>153</v>
      </c>
      <c r="D144" s="38" t="s">
        <v>25</v>
      </c>
      <c r="E144" s="38" t="s">
        <v>36</v>
      </c>
      <c r="G144" s="38">
        <v>0.5</v>
      </c>
      <c r="H144" s="38">
        <v>0.5</v>
      </c>
      <c r="I144" s="38">
        <v>3945</v>
      </c>
      <c r="J144" s="38">
        <v>6404</v>
      </c>
      <c r="L144" s="38">
        <v>1428</v>
      </c>
      <c r="M144" s="38">
        <v>4.9640000000000004</v>
      </c>
      <c r="N144" s="38">
        <v>7.9589999999999996</v>
      </c>
      <c r="O144" s="38">
        <v>2.9950000000000001</v>
      </c>
      <c r="Q144" s="38">
        <v>0.20100000000000001</v>
      </c>
      <c r="R144" s="38">
        <v>1</v>
      </c>
      <c r="S144" s="38">
        <v>0</v>
      </c>
      <c r="T144" s="38">
        <v>0</v>
      </c>
      <c r="V144" s="38">
        <v>0</v>
      </c>
      <c r="Y144" s="38" t="s">
        <v>152</v>
      </c>
      <c r="Z144" s="42">
        <v>0.6997106481481481</v>
      </c>
    </row>
    <row r="145" spans="1:26">
      <c r="A145" s="38">
        <v>13</v>
      </c>
      <c r="B145" s="38">
        <v>6</v>
      </c>
      <c r="C145" s="38" t="s">
        <v>153</v>
      </c>
      <c r="D145" s="38" t="s">
        <v>25</v>
      </c>
      <c r="E145" s="38" t="s">
        <v>36</v>
      </c>
      <c r="G145" s="38">
        <v>0.5</v>
      </c>
      <c r="H145" s="38">
        <v>0.5</v>
      </c>
      <c r="I145" s="38">
        <v>3935</v>
      </c>
      <c r="J145" s="38">
        <v>6387</v>
      </c>
      <c r="L145" s="38">
        <v>1432</v>
      </c>
      <c r="M145" s="38">
        <v>4.9509999999999996</v>
      </c>
      <c r="N145" s="38">
        <v>7.9390000000000001</v>
      </c>
      <c r="O145" s="38">
        <v>2.988</v>
      </c>
      <c r="Q145" s="38">
        <v>0.20200000000000001</v>
      </c>
      <c r="R145" s="38">
        <v>1</v>
      </c>
      <c r="S145" s="38">
        <v>0</v>
      </c>
      <c r="T145" s="38">
        <v>0</v>
      </c>
      <c r="V145" s="38">
        <v>0</v>
      </c>
      <c r="Y145" s="38" t="s">
        <v>152</v>
      </c>
      <c r="Z145" s="42">
        <v>0.70575231481481471</v>
      </c>
    </row>
    <row r="146" spans="1:26">
      <c r="A146" s="38">
        <v>14</v>
      </c>
      <c r="B146" s="38">
        <v>7</v>
      </c>
      <c r="C146" s="38" t="s">
        <v>154</v>
      </c>
      <c r="D146" s="38" t="s">
        <v>25</v>
      </c>
      <c r="E146" s="38" t="s">
        <v>36</v>
      </c>
      <c r="G146" s="38">
        <v>0.5</v>
      </c>
      <c r="H146" s="38">
        <v>0.5</v>
      </c>
      <c r="I146" s="38">
        <v>2348</v>
      </c>
      <c r="J146" s="38">
        <v>6215</v>
      </c>
      <c r="L146" s="38">
        <v>2103</v>
      </c>
      <c r="M146" s="38">
        <v>2.8839999999999999</v>
      </c>
      <c r="N146" s="38">
        <v>7.7229999999999999</v>
      </c>
      <c r="O146" s="38">
        <v>4.8380000000000001</v>
      </c>
      <c r="Q146" s="38">
        <v>0.29099999999999998</v>
      </c>
      <c r="R146" s="38">
        <v>1</v>
      </c>
      <c r="S146" s="38">
        <v>0</v>
      </c>
      <c r="T146" s="38">
        <v>0</v>
      </c>
      <c r="V146" s="38">
        <v>0</v>
      </c>
      <c r="Y146" s="38" t="s">
        <v>152</v>
      </c>
      <c r="Z146" s="42">
        <v>0.71621527777777771</v>
      </c>
    </row>
    <row r="147" spans="1:26">
      <c r="A147" s="38">
        <v>15</v>
      </c>
      <c r="B147" s="38">
        <v>7</v>
      </c>
      <c r="C147" s="38" t="s">
        <v>154</v>
      </c>
      <c r="D147" s="38" t="s">
        <v>25</v>
      </c>
      <c r="E147" s="38" t="s">
        <v>36</v>
      </c>
      <c r="G147" s="38">
        <v>0.5</v>
      </c>
      <c r="H147" s="38">
        <v>0.5</v>
      </c>
      <c r="I147" s="38">
        <v>2321</v>
      </c>
      <c r="J147" s="38">
        <v>6253</v>
      </c>
      <c r="L147" s="38">
        <v>2167</v>
      </c>
      <c r="M147" s="38">
        <v>2.8490000000000002</v>
      </c>
      <c r="N147" s="38">
        <v>7.77</v>
      </c>
      <c r="O147" s="38">
        <v>4.9210000000000003</v>
      </c>
      <c r="Q147" s="38">
        <v>0.29899999999999999</v>
      </c>
      <c r="R147" s="38">
        <v>1</v>
      </c>
      <c r="S147" s="38">
        <v>0</v>
      </c>
      <c r="T147" s="38">
        <v>0</v>
      </c>
      <c r="V147" s="38">
        <v>0</v>
      </c>
      <c r="Y147" s="38" t="s">
        <v>152</v>
      </c>
      <c r="Z147" s="42">
        <v>0.72226851851851848</v>
      </c>
    </row>
    <row r="148" spans="1:26">
      <c r="A148" s="38">
        <v>16</v>
      </c>
      <c r="B148" s="38">
        <v>8</v>
      </c>
      <c r="C148" s="38" t="s">
        <v>155</v>
      </c>
      <c r="D148" s="38" t="s">
        <v>25</v>
      </c>
      <c r="E148" s="38" t="s">
        <v>36</v>
      </c>
      <c r="G148" s="38">
        <v>0.5</v>
      </c>
      <c r="H148" s="38">
        <v>0.5</v>
      </c>
      <c r="I148" s="38">
        <v>3241</v>
      </c>
      <c r="J148" s="38">
        <v>5589</v>
      </c>
      <c r="L148" s="38">
        <v>1415</v>
      </c>
      <c r="M148" s="38">
        <v>4.0460000000000003</v>
      </c>
      <c r="N148" s="38">
        <v>6.9370000000000003</v>
      </c>
      <c r="O148" s="38">
        <v>2.891</v>
      </c>
      <c r="Q148" s="38">
        <v>0.19900000000000001</v>
      </c>
      <c r="R148" s="38">
        <v>1</v>
      </c>
      <c r="S148" s="38">
        <v>0</v>
      </c>
      <c r="T148" s="38">
        <v>0</v>
      </c>
      <c r="V148" s="38">
        <v>0</v>
      </c>
      <c r="Y148" s="38" t="s">
        <v>152</v>
      </c>
      <c r="Z148" s="42">
        <v>0.73277777777777775</v>
      </c>
    </row>
    <row r="149" spans="1:26">
      <c r="A149" s="38">
        <v>17</v>
      </c>
      <c r="B149" s="38">
        <v>8</v>
      </c>
      <c r="C149" s="38" t="s">
        <v>155</v>
      </c>
      <c r="D149" s="38" t="s">
        <v>25</v>
      </c>
      <c r="E149" s="38" t="s">
        <v>36</v>
      </c>
      <c r="G149" s="38">
        <v>0.5</v>
      </c>
      <c r="H149" s="38">
        <v>0.5</v>
      </c>
      <c r="I149" s="38">
        <v>3203</v>
      </c>
      <c r="J149" s="38">
        <v>5621</v>
      </c>
      <c r="L149" s="38">
        <v>1445</v>
      </c>
      <c r="M149" s="38">
        <v>3.9969999999999999</v>
      </c>
      <c r="N149" s="38">
        <v>6.9770000000000003</v>
      </c>
      <c r="O149" s="38">
        <v>2.98</v>
      </c>
      <c r="Q149" s="38">
        <v>0.20399999999999999</v>
      </c>
      <c r="R149" s="38">
        <v>1</v>
      </c>
      <c r="S149" s="38">
        <v>0</v>
      </c>
      <c r="T149" s="38">
        <v>0</v>
      </c>
      <c r="V149" s="38">
        <v>0</v>
      </c>
      <c r="Y149" s="38" t="s">
        <v>152</v>
      </c>
      <c r="Z149" s="42">
        <v>0.73884259259259266</v>
      </c>
    </row>
    <row r="150" spans="1:26">
      <c r="A150" s="38">
        <v>18</v>
      </c>
      <c r="B150" s="38">
        <v>9</v>
      </c>
      <c r="C150" s="38" t="s">
        <v>156</v>
      </c>
      <c r="D150" s="38" t="s">
        <v>25</v>
      </c>
      <c r="E150" s="38" t="s">
        <v>36</v>
      </c>
      <c r="G150" s="38">
        <v>0.5</v>
      </c>
      <c r="H150" s="38">
        <v>0.5</v>
      </c>
      <c r="I150" s="38">
        <v>2181</v>
      </c>
      <c r="J150" s="38">
        <v>6098</v>
      </c>
      <c r="L150" s="38">
        <v>2124</v>
      </c>
      <c r="M150" s="38">
        <v>2.6669999999999998</v>
      </c>
      <c r="N150" s="38">
        <v>7.5759999999999996</v>
      </c>
      <c r="O150" s="38">
        <v>4.9089999999999998</v>
      </c>
      <c r="Q150" s="38">
        <v>0.29299999999999998</v>
      </c>
      <c r="R150" s="38">
        <v>1</v>
      </c>
      <c r="S150" s="38">
        <v>0</v>
      </c>
      <c r="T150" s="38">
        <v>0</v>
      </c>
      <c r="V150" s="38">
        <v>0</v>
      </c>
      <c r="Y150" s="38" t="s">
        <v>152</v>
      </c>
      <c r="Z150" s="42">
        <v>0.74929398148148152</v>
      </c>
    </row>
    <row r="151" spans="1:26">
      <c r="A151" s="38">
        <v>19</v>
      </c>
      <c r="B151" s="38">
        <v>9</v>
      </c>
      <c r="C151" s="38" t="s">
        <v>156</v>
      </c>
      <c r="D151" s="38" t="s">
        <v>25</v>
      </c>
      <c r="E151" s="38" t="s">
        <v>36</v>
      </c>
      <c r="G151" s="38">
        <v>0.5</v>
      </c>
      <c r="H151" s="38">
        <v>0.5</v>
      </c>
      <c r="I151" s="38">
        <v>2189</v>
      </c>
      <c r="J151" s="38">
        <v>6125</v>
      </c>
      <c r="L151" s="38">
        <v>2098</v>
      </c>
      <c r="M151" s="38">
        <v>2.6779999999999999</v>
      </c>
      <c r="N151" s="38">
        <v>7.61</v>
      </c>
      <c r="O151" s="38">
        <v>4.9320000000000004</v>
      </c>
      <c r="Q151" s="38">
        <v>0.28999999999999998</v>
      </c>
      <c r="R151" s="38">
        <v>1</v>
      </c>
      <c r="S151" s="38">
        <v>0</v>
      </c>
      <c r="T151" s="38">
        <v>0</v>
      </c>
      <c r="V151" s="38">
        <v>0</v>
      </c>
      <c r="Y151" s="38" t="s">
        <v>152</v>
      </c>
      <c r="Z151" s="42">
        <v>0.75528935185185186</v>
      </c>
    </row>
    <row r="152" spans="1:26">
      <c r="A152" s="38">
        <v>20</v>
      </c>
      <c r="B152" s="38">
        <v>10</v>
      </c>
      <c r="C152" s="38" t="s">
        <v>157</v>
      </c>
      <c r="D152" s="38" t="s">
        <v>25</v>
      </c>
      <c r="E152" s="38" t="s">
        <v>36</v>
      </c>
      <c r="G152" s="38">
        <v>0.5</v>
      </c>
      <c r="H152" s="38">
        <v>0.5</v>
      </c>
      <c r="I152" s="38">
        <v>5340</v>
      </c>
      <c r="J152" s="38">
        <v>10532</v>
      </c>
      <c r="L152" s="38">
        <v>4195</v>
      </c>
      <c r="M152" s="38">
        <v>6.782</v>
      </c>
      <c r="N152" s="38">
        <v>13.03</v>
      </c>
      <c r="O152" s="38">
        <v>6.2480000000000002</v>
      </c>
      <c r="Q152" s="38">
        <v>0.56599999999999995</v>
      </c>
      <c r="R152" s="38">
        <v>1</v>
      </c>
      <c r="S152" s="38">
        <v>0</v>
      </c>
      <c r="T152" s="38">
        <v>0</v>
      </c>
      <c r="V152" s="38">
        <v>0</v>
      </c>
      <c r="Y152" s="38" t="s">
        <v>152</v>
      </c>
      <c r="Z152" s="42">
        <v>0.76599537037037047</v>
      </c>
    </row>
    <row r="153" spans="1:26">
      <c r="A153" s="38">
        <v>21</v>
      </c>
      <c r="B153" s="38">
        <v>10</v>
      </c>
      <c r="C153" s="38" t="s">
        <v>157</v>
      </c>
      <c r="D153" s="38" t="s">
        <v>25</v>
      </c>
      <c r="E153" s="38" t="s">
        <v>36</v>
      </c>
      <c r="G153" s="38">
        <v>0.5</v>
      </c>
      <c r="H153" s="38">
        <v>0.5</v>
      </c>
      <c r="I153" s="38">
        <v>5255</v>
      </c>
      <c r="J153" s="38">
        <v>10570</v>
      </c>
      <c r="L153" s="38">
        <v>4216</v>
      </c>
      <c r="M153" s="38">
        <v>6.67</v>
      </c>
      <c r="N153" s="38">
        <v>13.074999999999999</v>
      </c>
      <c r="O153" s="38">
        <v>6.4039999999999999</v>
      </c>
      <c r="Q153" s="38">
        <v>0.56899999999999995</v>
      </c>
      <c r="R153" s="38">
        <v>1</v>
      </c>
      <c r="S153" s="38">
        <v>0</v>
      </c>
      <c r="T153" s="38">
        <v>0</v>
      </c>
      <c r="V153" s="38">
        <v>0</v>
      </c>
      <c r="Y153" s="38" t="s">
        <v>152</v>
      </c>
      <c r="Z153" s="42">
        <v>0.77218749999999992</v>
      </c>
    </row>
    <row r="154" spans="1:26">
      <c r="A154" s="38">
        <v>22</v>
      </c>
      <c r="B154" s="38">
        <v>11</v>
      </c>
      <c r="C154" s="38" t="s">
        <v>158</v>
      </c>
      <c r="D154" s="38" t="s">
        <v>25</v>
      </c>
      <c r="E154" s="38" t="s">
        <v>36</v>
      </c>
      <c r="G154" s="38">
        <v>0.5</v>
      </c>
      <c r="H154" s="38">
        <v>0.5</v>
      </c>
      <c r="I154" s="38">
        <v>3694</v>
      </c>
      <c r="J154" s="38">
        <v>6340</v>
      </c>
      <c r="L154" s="38">
        <v>1877</v>
      </c>
      <c r="M154" s="38">
        <v>4.6369999999999996</v>
      </c>
      <c r="N154" s="38">
        <v>7.8789999999999996</v>
      </c>
      <c r="O154" s="38">
        <v>3.2429999999999999</v>
      </c>
      <c r="Q154" s="38">
        <v>0.26100000000000001</v>
      </c>
      <c r="R154" s="38">
        <v>1</v>
      </c>
      <c r="S154" s="38">
        <v>0</v>
      </c>
      <c r="T154" s="38">
        <v>0</v>
      </c>
      <c r="V154" s="38">
        <v>0</v>
      </c>
      <c r="Y154" s="38" t="s">
        <v>152</v>
      </c>
      <c r="Z154" s="42">
        <v>0.78273148148148142</v>
      </c>
    </row>
    <row r="155" spans="1:26">
      <c r="A155" s="38">
        <v>23</v>
      </c>
      <c r="B155" s="38">
        <v>11</v>
      </c>
      <c r="C155" s="38" t="s">
        <v>158</v>
      </c>
      <c r="D155" s="38" t="s">
        <v>25</v>
      </c>
      <c r="E155" s="38" t="s">
        <v>36</v>
      </c>
      <c r="G155" s="38">
        <v>0.5</v>
      </c>
      <c r="H155" s="38">
        <v>0.5</v>
      </c>
      <c r="I155" s="38">
        <v>3708</v>
      </c>
      <c r="J155" s="38">
        <v>6373</v>
      </c>
      <c r="L155" s="38">
        <v>1874</v>
      </c>
      <c r="M155" s="38">
        <v>4.6550000000000002</v>
      </c>
      <c r="N155" s="38">
        <v>7.9210000000000003</v>
      </c>
      <c r="O155" s="38">
        <v>3.266</v>
      </c>
      <c r="Q155" s="38">
        <v>0.26</v>
      </c>
      <c r="R155" s="38">
        <v>1</v>
      </c>
      <c r="S155" s="38">
        <v>0</v>
      </c>
      <c r="T155" s="38">
        <v>0</v>
      </c>
      <c r="V155" s="38">
        <v>0</v>
      </c>
      <c r="Y155" s="38" t="s">
        <v>152</v>
      </c>
      <c r="Z155" s="42">
        <v>0.78874999999999995</v>
      </c>
    </row>
    <row r="156" spans="1:26">
      <c r="A156" s="38">
        <v>24</v>
      </c>
      <c r="B156" s="38">
        <v>12</v>
      </c>
      <c r="C156" s="38" t="s">
        <v>159</v>
      </c>
      <c r="D156" s="38" t="s">
        <v>25</v>
      </c>
      <c r="E156" s="38" t="s">
        <v>36</v>
      </c>
      <c r="G156" s="38">
        <v>0.5</v>
      </c>
      <c r="H156" s="38">
        <v>0.5</v>
      </c>
      <c r="I156" s="38">
        <v>8740</v>
      </c>
      <c r="J156" s="38">
        <v>11242</v>
      </c>
      <c r="L156" s="38">
        <v>1473</v>
      </c>
      <c r="M156" s="38">
        <v>11.222</v>
      </c>
      <c r="N156" s="38">
        <v>13.882999999999999</v>
      </c>
      <c r="O156" s="38">
        <v>2.6619999999999999</v>
      </c>
      <c r="Q156" s="38">
        <v>0.20699999999999999</v>
      </c>
      <c r="R156" s="38">
        <v>1</v>
      </c>
      <c r="S156" s="38">
        <v>0</v>
      </c>
      <c r="T156" s="38">
        <v>0</v>
      </c>
      <c r="V156" s="38">
        <v>0</v>
      </c>
      <c r="Y156" s="38" t="s">
        <v>152</v>
      </c>
      <c r="Z156" s="42">
        <v>0.79973379629629626</v>
      </c>
    </row>
    <row r="157" spans="1:26">
      <c r="A157" s="38">
        <v>25</v>
      </c>
      <c r="B157" s="38">
        <v>12</v>
      </c>
      <c r="C157" s="38" t="s">
        <v>159</v>
      </c>
      <c r="D157" s="38" t="s">
        <v>25</v>
      </c>
      <c r="E157" s="38" t="s">
        <v>36</v>
      </c>
      <c r="G157" s="38">
        <v>0.5</v>
      </c>
      <c r="H157" s="38">
        <v>0.5</v>
      </c>
      <c r="I157" s="38">
        <v>8663</v>
      </c>
      <c r="J157" s="38">
        <v>11287</v>
      </c>
      <c r="L157" s="38">
        <v>1475</v>
      </c>
      <c r="M157" s="38">
        <v>11.121</v>
      </c>
      <c r="N157" s="38">
        <v>13.936999999999999</v>
      </c>
      <c r="O157" s="38">
        <v>2.8159999999999998</v>
      </c>
      <c r="Q157" s="38">
        <v>0.20699999999999999</v>
      </c>
      <c r="R157" s="38">
        <v>1</v>
      </c>
      <c r="S157" s="38">
        <v>0</v>
      </c>
      <c r="T157" s="38">
        <v>0</v>
      </c>
      <c r="V157" s="38">
        <v>0</v>
      </c>
      <c r="Y157" s="38" t="s">
        <v>152</v>
      </c>
      <c r="Z157" s="42">
        <v>0.80608796296296292</v>
      </c>
    </row>
    <row r="158" spans="1:26">
      <c r="A158" s="38">
        <v>26</v>
      </c>
      <c r="B158" s="38">
        <v>13</v>
      </c>
      <c r="C158" s="38" t="s">
        <v>160</v>
      </c>
      <c r="D158" s="38" t="s">
        <v>25</v>
      </c>
      <c r="E158" s="38" t="s">
        <v>36</v>
      </c>
      <c r="G158" s="38">
        <v>0.5</v>
      </c>
      <c r="H158" s="38">
        <v>0.5</v>
      </c>
      <c r="I158" s="38">
        <v>2640</v>
      </c>
      <c r="J158" s="38">
        <v>5440</v>
      </c>
      <c r="L158" s="38">
        <v>2113</v>
      </c>
      <c r="M158" s="38">
        <v>3.2650000000000001</v>
      </c>
      <c r="N158" s="38">
        <v>6.7489999999999997</v>
      </c>
      <c r="O158" s="38">
        <v>3.484</v>
      </c>
      <c r="Q158" s="38">
        <v>0.29199999999999998</v>
      </c>
      <c r="R158" s="38">
        <v>1</v>
      </c>
      <c r="S158" s="38">
        <v>0</v>
      </c>
      <c r="T158" s="38">
        <v>0</v>
      </c>
      <c r="V158" s="38">
        <v>0</v>
      </c>
      <c r="Y158" s="38" t="s">
        <v>152</v>
      </c>
      <c r="Z158" s="42">
        <v>0.8165972222222222</v>
      </c>
    </row>
    <row r="159" spans="1:26">
      <c r="A159" s="38">
        <v>27</v>
      </c>
      <c r="B159" s="38">
        <v>13</v>
      </c>
      <c r="C159" s="38" t="s">
        <v>160</v>
      </c>
      <c r="D159" s="38" t="s">
        <v>25</v>
      </c>
      <c r="E159" s="38" t="s">
        <v>36</v>
      </c>
      <c r="G159" s="38">
        <v>0.5</v>
      </c>
      <c r="H159" s="38">
        <v>0.5</v>
      </c>
      <c r="I159" s="38">
        <v>2664</v>
      </c>
      <c r="J159" s="38">
        <v>5443</v>
      </c>
      <c r="L159" s="38">
        <v>2146</v>
      </c>
      <c r="M159" s="38">
        <v>3.2949999999999999</v>
      </c>
      <c r="N159" s="38">
        <v>6.7530000000000001</v>
      </c>
      <c r="O159" s="38">
        <v>3.4580000000000002</v>
      </c>
      <c r="Q159" s="38">
        <v>0.29599999999999999</v>
      </c>
      <c r="R159" s="38">
        <v>1</v>
      </c>
      <c r="S159" s="38">
        <v>0</v>
      </c>
      <c r="T159" s="38">
        <v>0</v>
      </c>
      <c r="V159" s="38">
        <v>0</v>
      </c>
      <c r="Y159" s="38" t="s">
        <v>152</v>
      </c>
      <c r="Z159" s="42">
        <v>0.82256944444444446</v>
      </c>
    </row>
    <row r="160" spans="1:26">
      <c r="A160" s="38">
        <v>28</v>
      </c>
      <c r="B160" s="38">
        <v>14</v>
      </c>
      <c r="C160" s="38" t="s">
        <v>161</v>
      </c>
      <c r="D160" s="38" t="s">
        <v>25</v>
      </c>
      <c r="E160" s="38" t="s">
        <v>36</v>
      </c>
      <c r="G160" s="38">
        <v>0.5</v>
      </c>
      <c r="H160" s="38">
        <v>0.5</v>
      </c>
      <c r="I160" s="38">
        <v>2721</v>
      </c>
      <c r="J160" s="38">
        <v>5730</v>
      </c>
      <c r="L160" s="38">
        <v>1488</v>
      </c>
      <c r="M160" s="38">
        <v>3.37</v>
      </c>
      <c r="N160" s="38">
        <v>7.1139999999999999</v>
      </c>
      <c r="O160" s="38">
        <v>3.7440000000000002</v>
      </c>
      <c r="Q160" s="38">
        <v>0.20899999999999999</v>
      </c>
      <c r="R160" s="38">
        <v>1</v>
      </c>
      <c r="S160" s="38">
        <v>0</v>
      </c>
      <c r="T160" s="38">
        <v>0</v>
      </c>
      <c r="V160" s="38">
        <v>0</v>
      </c>
      <c r="Y160" s="38" t="s">
        <v>152</v>
      </c>
      <c r="Z160" s="42">
        <v>0.83299768518518524</v>
      </c>
    </row>
    <row r="161" spans="1:26">
      <c r="A161" s="38">
        <v>29</v>
      </c>
      <c r="B161" s="38">
        <v>14</v>
      </c>
      <c r="C161" s="38" t="s">
        <v>161</v>
      </c>
      <c r="D161" s="38" t="s">
        <v>25</v>
      </c>
      <c r="E161" s="38" t="s">
        <v>36</v>
      </c>
      <c r="G161" s="38">
        <v>0.5</v>
      </c>
      <c r="H161" s="38">
        <v>0.5</v>
      </c>
      <c r="I161" s="38">
        <v>2689</v>
      </c>
      <c r="J161" s="38">
        <v>5657</v>
      </c>
      <c r="L161" s="38">
        <v>1514</v>
      </c>
      <c r="M161" s="38">
        <v>3.3290000000000002</v>
      </c>
      <c r="N161" s="38">
        <v>7.0229999999999997</v>
      </c>
      <c r="O161" s="38">
        <v>3.694</v>
      </c>
      <c r="Q161" s="38">
        <v>0.21299999999999999</v>
      </c>
      <c r="R161" s="38">
        <v>1</v>
      </c>
      <c r="S161" s="38">
        <v>0</v>
      </c>
      <c r="T161" s="38">
        <v>0</v>
      </c>
      <c r="V161" s="38">
        <v>0</v>
      </c>
      <c r="Y161" s="38" t="s">
        <v>152</v>
      </c>
      <c r="Z161" s="42">
        <v>0.8389699074074074</v>
      </c>
    </row>
    <row r="162" spans="1:26">
      <c r="A162" s="38">
        <v>30</v>
      </c>
      <c r="B162" s="38">
        <v>15</v>
      </c>
      <c r="C162" s="38" t="s">
        <v>162</v>
      </c>
      <c r="D162" s="38" t="s">
        <v>25</v>
      </c>
      <c r="E162" s="38" t="s">
        <v>36</v>
      </c>
      <c r="G162" s="38">
        <v>0.5</v>
      </c>
      <c r="H162" s="38">
        <v>0.5</v>
      </c>
      <c r="I162" s="38">
        <v>3064</v>
      </c>
      <c r="J162" s="38">
        <v>5575</v>
      </c>
      <c r="L162" s="38">
        <v>1783</v>
      </c>
      <c r="M162" s="38">
        <v>3.8159999999999998</v>
      </c>
      <c r="N162" s="38">
        <v>6.9189999999999996</v>
      </c>
      <c r="O162" s="38">
        <v>3.1030000000000002</v>
      </c>
      <c r="Q162" s="38">
        <v>0.248</v>
      </c>
      <c r="R162" s="38">
        <v>1</v>
      </c>
      <c r="S162" s="38">
        <v>0</v>
      </c>
      <c r="T162" s="38">
        <v>0</v>
      </c>
      <c r="V162" s="38">
        <v>0</v>
      </c>
      <c r="Y162" s="38" t="s">
        <v>152</v>
      </c>
      <c r="Z162" s="42">
        <v>0.8494328703703703</v>
      </c>
    </row>
    <row r="163" spans="1:26">
      <c r="A163" s="38">
        <v>31</v>
      </c>
      <c r="B163" s="38">
        <v>15</v>
      </c>
      <c r="C163" s="38" t="s">
        <v>162</v>
      </c>
      <c r="D163" s="38" t="s">
        <v>25</v>
      </c>
      <c r="E163" s="38" t="s">
        <v>36</v>
      </c>
      <c r="G163" s="38">
        <v>0.5</v>
      </c>
      <c r="H163" s="38">
        <v>0.5</v>
      </c>
      <c r="I163" s="38">
        <v>3043</v>
      </c>
      <c r="J163" s="38">
        <v>5533</v>
      </c>
      <c r="L163" s="38">
        <v>1772</v>
      </c>
      <c r="M163" s="38">
        <v>3.7890000000000001</v>
      </c>
      <c r="N163" s="38">
        <v>6.8659999999999997</v>
      </c>
      <c r="O163" s="38">
        <v>3.0779999999999998</v>
      </c>
      <c r="Q163" s="38">
        <v>0.247</v>
      </c>
      <c r="R163" s="38">
        <v>1</v>
      </c>
      <c r="S163" s="38">
        <v>0</v>
      </c>
      <c r="T163" s="38">
        <v>0</v>
      </c>
      <c r="V163" s="38">
        <v>0</v>
      </c>
      <c r="Y163" s="38" t="s">
        <v>152</v>
      </c>
      <c r="Z163" s="42">
        <v>0.85541666666666671</v>
      </c>
    </row>
    <row r="164" spans="1:26">
      <c r="A164" s="38">
        <v>32</v>
      </c>
      <c r="B164" s="38">
        <v>16</v>
      </c>
      <c r="C164" s="38" t="s">
        <v>163</v>
      </c>
      <c r="D164" s="38" t="s">
        <v>25</v>
      </c>
      <c r="E164" s="38" t="s">
        <v>36</v>
      </c>
      <c r="G164" s="38">
        <v>0.5</v>
      </c>
      <c r="H164" s="38">
        <v>0.5</v>
      </c>
      <c r="I164" s="38">
        <v>2330</v>
      </c>
      <c r="J164" s="38">
        <v>5083</v>
      </c>
      <c r="L164" s="38">
        <v>1608</v>
      </c>
      <c r="M164" s="38">
        <v>2.8620000000000001</v>
      </c>
      <c r="N164" s="38">
        <v>6.2990000000000004</v>
      </c>
      <c r="O164" s="38">
        <v>3.4369999999999998</v>
      </c>
      <c r="Q164" s="38">
        <v>0.22500000000000001</v>
      </c>
      <c r="R164" s="38">
        <v>1</v>
      </c>
      <c r="S164" s="38">
        <v>0</v>
      </c>
      <c r="T164" s="38">
        <v>0</v>
      </c>
      <c r="V164" s="38">
        <v>0</v>
      </c>
      <c r="Y164" s="38" t="s">
        <v>152</v>
      </c>
      <c r="Z164" s="42">
        <v>0.86581018518518515</v>
      </c>
    </row>
    <row r="165" spans="1:26">
      <c r="A165" s="38">
        <v>33</v>
      </c>
      <c r="B165" s="38">
        <v>16</v>
      </c>
      <c r="C165" s="38" t="s">
        <v>163</v>
      </c>
      <c r="D165" s="38" t="s">
        <v>25</v>
      </c>
      <c r="E165" s="38" t="s">
        <v>36</v>
      </c>
      <c r="G165" s="38">
        <v>0.5</v>
      </c>
      <c r="H165" s="38">
        <v>0.5</v>
      </c>
      <c r="I165" s="38">
        <v>2328</v>
      </c>
      <c r="J165" s="38">
        <v>5098</v>
      </c>
      <c r="L165" s="38">
        <v>1597</v>
      </c>
      <c r="M165" s="38">
        <v>2.8580000000000001</v>
      </c>
      <c r="N165" s="38">
        <v>6.3179999999999996</v>
      </c>
      <c r="O165" s="38">
        <v>3.46</v>
      </c>
      <c r="Q165" s="38">
        <v>0.224</v>
      </c>
      <c r="R165" s="38">
        <v>1</v>
      </c>
      <c r="S165" s="38">
        <v>0</v>
      </c>
      <c r="T165" s="38">
        <v>0</v>
      </c>
      <c r="V165" s="38">
        <v>0</v>
      </c>
      <c r="Y165" s="38" t="s">
        <v>152</v>
      </c>
      <c r="Z165" s="42">
        <v>0.87181712962962965</v>
      </c>
    </row>
    <row r="166" spans="1:26">
      <c r="A166" s="38">
        <v>45</v>
      </c>
      <c r="B166" s="38">
        <v>19</v>
      </c>
      <c r="C166" s="38" t="s">
        <v>164</v>
      </c>
      <c r="D166" s="38" t="s">
        <v>25</v>
      </c>
      <c r="E166" s="38" t="s">
        <v>36</v>
      </c>
      <c r="G166" s="38">
        <v>0.5</v>
      </c>
      <c r="H166" s="38">
        <v>0.5</v>
      </c>
      <c r="I166" s="38">
        <v>3462</v>
      </c>
      <c r="J166" s="38">
        <v>5816</v>
      </c>
      <c r="L166" s="38">
        <v>1457</v>
      </c>
      <c r="M166" s="38">
        <v>4.335</v>
      </c>
      <c r="N166" s="38">
        <v>7.2220000000000004</v>
      </c>
      <c r="O166" s="38">
        <v>2.887</v>
      </c>
      <c r="Q166" s="38">
        <v>0.20499999999999999</v>
      </c>
      <c r="R166" s="38">
        <v>1</v>
      </c>
      <c r="S166" s="38">
        <v>0</v>
      </c>
      <c r="T166" s="38">
        <v>0</v>
      </c>
      <c r="V166" s="38">
        <v>0</v>
      </c>
      <c r="Y166" s="38" t="s">
        <v>152</v>
      </c>
      <c r="Z166" s="42">
        <v>0.96892361111111114</v>
      </c>
    </row>
    <row r="167" spans="1:26">
      <c r="A167" s="38">
        <v>46</v>
      </c>
      <c r="B167" s="38">
        <v>19</v>
      </c>
      <c r="C167" s="38" t="s">
        <v>164</v>
      </c>
      <c r="D167" s="38" t="s">
        <v>25</v>
      </c>
      <c r="E167" s="38" t="s">
        <v>36</v>
      </c>
      <c r="G167" s="38">
        <v>0.5</v>
      </c>
      <c r="H167" s="38">
        <v>0.5</v>
      </c>
      <c r="I167" s="38">
        <v>3458</v>
      </c>
      <c r="J167" s="38">
        <v>5850</v>
      </c>
      <c r="L167" s="38">
        <v>1411</v>
      </c>
      <c r="M167" s="38">
        <v>4.3289999999999997</v>
      </c>
      <c r="N167" s="38">
        <v>7.266</v>
      </c>
      <c r="O167" s="38">
        <v>2.9369999999999998</v>
      </c>
      <c r="Q167" s="38">
        <v>0.19900000000000001</v>
      </c>
      <c r="R167" s="38">
        <v>1</v>
      </c>
      <c r="S167" s="38">
        <v>0</v>
      </c>
      <c r="T167" s="38">
        <v>0</v>
      </c>
      <c r="V167" s="38">
        <v>0</v>
      </c>
      <c r="Y167" s="38" t="s">
        <v>152</v>
      </c>
      <c r="Z167" s="42">
        <v>0.97493055555555552</v>
      </c>
    </row>
    <row r="168" spans="1:26">
      <c r="A168" s="38">
        <v>47</v>
      </c>
      <c r="B168" s="38">
        <v>20</v>
      </c>
      <c r="C168" s="38" t="s">
        <v>165</v>
      </c>
      <c r="D168" s="38" t="s">
        <v>25</v>
      </c>
      <c r="E168" s="38" t="s">
        <v>36</v>
      </c>
      <c r="G168" s="38">
        <v>0.5</v>
      </c>
      <c r="H168" s="38">
        <v>0.5</v>
      </c>
      <c r="I168" s="38">
        <v>3128</v>
      </c>
      <c r="J168" s="38">
        <v>5697</v>
      </c>
      <c r="L168" s="38">
        <v>1825</v>
      </c>
      <c r="M168" s="38">
        <v>3.899</v>
      </c>
      <c r="N168" s="38">
        <v>7.0730000000000004</v>
      </c>
      <c r="O168" s="38">
        <v>3.173</v>
      </c>
      <c r="Q168" s="38">
        <v>0.254</v>
      </c>
      <c r="R168" s="38">
        <v>1</v>
      </c>
      <c r="S168" s="38">
        <v>0</v>
      </c>
      <c r="T168" s="38">
        <v>0</v>
      </c>
      <c r="V168" s="38">
        <v>0</v>
      </c>
      <c r="Y168" s="38" t="s">
        <v>152</v>
      </c>
      <c r="Z168" s="42">
        <v>0.98528935185185185</v>
      </c>
    </row>
    <row r="169" spans="1:26">
      <c r="A169" s="38">
        <v>48</v>
      </c>
      <c r="B169" s="38">
        <v>20</v>
      </c>
      <c r="C169" s="38" t="s">
        <v>165</v>
      </c>
      <c r="D169" s="38" t="s">
        <v>25</v>
      </c>
      <c r="E169" s="38" t="s">
        <v>36</v>
      </c>
      <c r="G169" s="38">
        <v>0.5</v>
      </c>
      <c r="H169" s="38">
        <v>0.5</v>
      </c>
      <c r="I169" s="38">
        <v>3167</v>
      </c>
      <c r="J169" s="38">
        <v>5692</v>
      </c>
      <c r="L169" s="38">
        <v>1890</v>
      </c>
      <c r="M169" s="38">
        <v>3.9510000000000001</v>
      </c>
      <c r="N169" s="38">
        <v>7.0670000000000002</v>
      </c>
      <c r="O169" s="38">
        <v>3.1160000000000001</v>
      </c>
      <c r="Q169" s="38">
        <v>0.26200000000000001</v>
      </c>
      <c r="R169" s="38">
        <v>1</v>
      </c>
      <c r="S169" s="38">
        <v>0</v>
      </c>
      <c r="T169" s="38">
        <v>0</v>
      </c>
      <c r="V169" s="38">
        <v>0</v>
      </c>
      <c r="Y169" s="38" t="s">
        <v>152</v>
      </c>
      <c r="Z169" s="42">
        <v>0.99126157407407411</v>
      </c>
    </row>
    <row r="170" spans="1:26">
      <c r="A170" s="38">
        <v>67</v>
      </c>
      <c r="B170" s="38">
        <v>30</v>
      </c>
      <c r="C170" s="38" t="s">
        <v>166</v>
      </c>
      <c r="D170" s="38" t="s">
        <v>25</v>
      </c>
      <c r="E170" s="38" t="s">
        <v>36</v>
      </c>
      <c r="G170" s="38">
        <v>0.5</v>
      </c>
      <c r="H170" s="38">
        <v>0.5</v>
      </c>
      <c r="I170" s="38">
        <v>3948</v>
      </c>
      <c r="J170" s="38">
        <v>6455</v>
      </c>
      <c r="L170" s="38">
        <v>1426</v>
      </c>
      <c r="M170" s="38">
        <v>4.968</v>
      </c>
      <c r="N170" s="38">
        <v>8.0229999999999997</v>
      </c>
      <c r="O170" s="38">
        <v>3.0550000000000002</v>
      </c>
      <c r="Q170" s="38">
        <v>0.20100000000000001</v>
      </c>
      <c r="R170" s="38">
        <v>1</v>
      </c>
      <c r="S170" s="38">
        <v>0</v>
      </c>
      <c r="T170" s="38">
        <v>0</v>
      </c>
      <c r="V170" s="38">
        <v>0</v>
      </c>
      <c r="Y170" s="38" t="s">
        <v>152</v>
      </c>
      <c r="Z170" s="42">
        <v>1.1574074074074073E-3</v>
      </c>
    </row>
    <row r="171" spans="1:26">
      <c r="A171" s="38">
        <v>68</v>
      </c>
      <c r="B171" s="38">
        <v>30</v>
      </c>
      <c r="C171" s="38" t="s">
        <v>166</v>
      </c>
      <c r="D171" s="38" t="s">
        <v>25</v>
      </c>
      <c r="E171" s="38" t="s">
        <v>36</v>
      </c>
      <c r="G171" s="38">
        <v>0.5</v>
      </c>
      <c r="H171" s="38">
        <v>0.5</v>
      </c>
      <c r="I171" s="38">
        <v>3935</v>
      </c>
      <c r="J171" s="38">
        <v>6771</v>
      </c>
      <c r="L171" s="38">
        <v>1459</v>
      </c>
      <c r="M171" s="38">
        <v>4.95</v>
      </c>
      <c r="N171" s="38">
        <v>8.4169999999999998</v>
      </c>
      <c r="O171" s="38">
        <v>3.4670000000000001</v>
      </c>
      <c r="Q171" s="38">
        <v>0.20499999999999999</v>
      </c>
      <c r="R171" s="38">
        <v>1</v>
      </c>
      <c r="S171" s="38">
        <v>0</v>
      </c>
      <c r="T171" s="38">
        <v>0</v>
      </c>
      <c r="V171" s="38">
        <v>0</v>
      </c>
      <c r="Y171" s="38" t="s">
        <v>152</v>
      </c>
      <c r="Z171" s="42">
        <v>7.3611111111111108E-3</v>
      </c>
    </row>
    <row r="172" spans="1:26">
      <c r="A172" s="38">
        <v>10</v>
      </c>
      <c r="B172" s="38">
        <v>5</v>
      </c>
      <c r="C172" s="38" t="s">
        <v>167</v>
      </c>
      <c r="D172" s="38" t="s">
        <v>25</v>
      </c>
      <c r="E172" s="38" t="s">
        <v>36</v>
      </c>
      <c r="G172" s="38">
        <v>0.5</v>
      </c>
      <c r="H172" s="38">
        <v>0.5</v>
      </c>
      <c r="I172" s="38">
        <v>4283</v>
      </c>
      <c r="J172" s="38">
        <v>7559</v>
      </c>
      <c r="L172" s="38">
        <v>10119</v>
      </c>
      <c r="M172" s="38">
        <v>5.4039999999999999</v>
      </c>
      <c r="N172" s="38">
        <v>9.3970000000000002</v>
      </c>
      <c r="O172" s="38">
        <v>3.9929999999999999</v>
      </c>
      <c r="Q172" s="38">
        <v>1.331</v>
      </c>
      <c r="R172" s="38">
        <v>1</v>
      </c>
      <c r="S172" s="38">
        <v>0</v>
      </c>
      <c r="T172" s="38">
        <v>0</v>
      </c>
      <c r="V172" s="38">
        <v>0</v>
      </c>
      <c r="Y172" s="38" t="s">
        <v>168</v>
      </c>
      <c r="Z172" s="42">
        <v>0.55252314814814818</v>
      </c>
    </row>
    <row r="173" spans="1:26">
      <c r="A173" s="38">
        <v>11</v>
      </c>
      <c r="B173" s="38">
        <v>5</v>
      </c>
      <c r="C173" s="38" t="s">
        <v>167</v>
      </c>
      <c r="D173" s="38" t="s">
        <v>25</v>
      </c>
      <c r="E173" s="38" t="s">
        <v>36</v>
      </c>
      <c r="G173" s="38">
        <v>0.5</v>
      </c>
      <c r="H173" s="38">
        <v>0.5</v>
      </c>
      <c r="I173" s="38">
        <v>4298</v>
      </c>
      <c r="J173" s="38">
        <v>7547</v>
      </c>
      <c r="L173" s="38">
        <v>10058</v>
      </c>
      <c r="M173" s="38">
        <v>5.4240000000000004</v>
      </c>
      <c r="N173" s="38">
        <v>9.3819999999999997</v>
      </c>
      <c r="O173" s="38">
        <v>3.9580000000000002</v>
      </c>
      <c r="Q173" s="38">
        <v>1.323</v>
      </c>
      <c r="R173" s="38">
        <v>1</v>
      </c>
      <c r="S173" s="38">
        <v>0</v>
      </c>
      <c r="T173" s="38">
        <v>0</v>
      </c>
      <c r="V173" s="38">
        <v>0</v>
      </c>
      <c r="Y173" s="38" t="s">
        <v>168</v>
      </c>
      <c r="Z173" s="42">
        <v>0.55858796296296298</v>
      </c>
    </row>
    <row r="174" spans="1:26">
      <c r="A174" s="38">
        <v>12</v>
      </c>
      <c r="B174" s="38">
        <v>6</v>
      </c>
      <c r="C174" s="38" t="s">
        <v>169</v>
      </c>
      <c r="D174" s="38" t="s">
        <v>25</v>
      </c>
      <c r="E174" s="38" t="s">
        <v>36</v>
      </c>
      <c r="G174" s="38">
        <v>0.5</v>
      </c>
      <c r="H174" s="38">
        <v>0.5</v>
      </c>
      <c r="I174" s="38">
        <v>2352</v>
      </c>
      <c r="J174" s="38">
        <v>5844</v>
      </c>
      <c r="L174" s="38">
        <v>1749</v>
      </c>
      <c r="M174" s="38">
        <v>2.8889999999999998</v>
      </c>
      <c r="N174" s="38">
        <v>7.258</v>
      </c>
      <c r="O174" s="38">
        <v>4.3680000000000003</v>
      </c>
      <c r="Q174" s="38">
        <v>0.24399999999999999</v>
      </c>
      <c r="R174" s="38">
        <v>1</v>
      </c>
      <c r="S174" s="38">
        <v>0</v>
      </c>
      <c r="T174" s="38">
        <v>0</v>
      </c>
      <c r="V174" s="38">
        <v>0</v>
      </c>
      <c r="Y174" s="38" t="s">
        <v>168</v>
      </c>
      <c r="Z174" s="42">
        <v>0.5689467592592593</v>
      </c>
    </row>
    <row r="175" spans="1:26">
      <c r="A175" s="38">
        <v>13</v>
      </c>
      <c r="B175" s="38">
        <v>6</v>
      </c>
      <c r="C175" s="38" t="s">
        <v>169</v>
      </c>
      <c r="D175" s="38" t="s">
        <v>25</v>
      </c>
      <c r="E175" s="38" t="s">
        <v>36</v>
      </c>
      <c r="G175" s="38">
        <v>0.5</v>
      </c>
      <c r="H175" s="38">
        <v>0.5</v>
      </c>
      <c r="I175" s="38">
        <v>2431</v>
      </c>
      <c r="J175" s="38">
        <v>5858</v>
      </c>
      <c r="L175" s="38">
        <v>1668</v>
      </c>
      <c r="M175" s="38">
        <v>2.9929999999999999</v>
      </c>
      <c r="N175" s="38">
        <v>7.2750000000000004</v>
      </c>
      <c r="O175" s="38">
        <v>4.282</v>
      </c>
      <c r="Q175" s="38">
        <v>0.23300000000000001</v>
      </c>
      <c r="R175" s="38">
        <v>1</v>
      </c>
      <c r="S175" s="38">
        <v>0</v>
      </c>
      <c r="T175" s="38">
        <v>0</v>
      </c>
      <c r="V175" s="38">
        <v>0</v>
      </c>
      <c r="Y175" s="38" t="s">
        <v>168</v>
      </c>
      <c r="Z175" s="42">
        <v>0.57495370370370369</v>
      </c>
    </row>
    <row r="176" spans="1:26">
      <c r="A176" s="38">
        <v>16</v>
      </c>
      <c r="B176" s="38">
        <v>8</v>
      </c>
      <c r="C176" s="38" t="s">
        <v>171</v>
      </c>
      <c r="D176" s="38" t="s">
        <v>25</v>
      </c>
      <c r="E176" s="38" t="s">
        <v>36</v>
      </c>
      <c r="G176" s="38">
        <v>0.5</v>
      </c>
      <c r="H176" s="38">
        <v>0.5</v>
      </c>
      <c r="I176" s="38">
        <v>4313</v>
      </c>
      <c r="J176" s="38">
        <v>6532</v>
      </c>
      <c r="L176" s="38">
        <v>1569</v>
      </c>
      <c r="M176" s="38">
        <v>5.444</v>
      </c>
      <c r="N176" s="38">
        <v>8.1189999999999998</v>
      </c>
      <c r="O176" s="38">
        <v>2.6760000000000002</v>
      </c>
      <c r="Q176" s="38">
        <v>0.22</v>
      </c>
      <c r="R176" s="38">
        <v>1</v>
      </c>
      <c r="S176" s="38">
        <v>0</v>
      </c>
      <c r="T176" s="38">
        <v>0</v>
      </c>
      <c r="V176" s="38">
        <v>0</v>
      </c>
      <c r="Y176" s="38" t="s">
        <v>168</v>
      </c>
      <c r="Z176" s="42">
        <v>0.60171296296296295</v>
      </c>
    </row>
    <row r="177" spans="1:26">
      <c r="A177" s="38">
        <v>17</v>
      </c>
      <c r="B177" s="38">
        <v>8</v>
      </c>
      <c r="C177" s="38" t="s">
        <v>171</v>
      </c>
      <c r="D177" s="38" t="s">
        <v>25</v>
      </c>
      <c r="E177" s="38" t="s">
        <v>36</v>
      </c>
      <c r="G177" s="38">
        <v>0.5</v>
      </c>
      <c r="H177" s="38">
        <v>0.5</v>
      </c>
      <c r="I177" s="38">
        <v>4352</v>
      </c>
      <c r="J177" s="38">
        <v>6599</v>
      </c>
      <c r="L177" s="38">
        <v>1541</v>
      </c>
      <c r="M177" s="38">
        <v>5.4930000000000003</v>
      </c>
      <c r="N177" s="38">
        <v>8.2029999999999994</v>
      </c>
      <c r="O177" s="38">
        <v>2.7090000000000001</v>
      </c>
      <c r="Q177" s="38">
        <v>0.216</v>
      </c>
      <c r="R177" s="38">
        <v>1</v>
      </c>
      <c r="S177" s="38">
        <v>0</v>
      </c>
      <c r="T177" s="38">
        <v>0</v>
      </c>
      <c r="V177" s="38">
        <v>0</v>
      </c>
      <c r="Y177" s="38" t="s">
        <v>168</v>
      </c>
      <c r="Z177" s="42">
        <v>0.60775462962962956</v>
      </c>
    </row>
    <row r="178" spans="1:26">
      <c r="A178" s="38">
        <v>18</v>
      </c>
      <c r="B178" s="38">
        <v>9</v>
      </c>
      <c r="C178" s="38" t="s">
        <v>172</v>
      </c>
      <c r="D178" s="38" t="s">
        <v>25</v>
      </c>
      <c r="E178" s="38" t="s">
        <v>36</v>
      </c>
      <c r="G178" s="38">
        <v>0.5</v>
      </c>
      <c r="H178" s="38">
        <v>0.5</v>
      </c>
      <c r="I178" s="38">
        <v>4266</v>
      </c>
      <c r="J178" s="38">
        <v>7194</v>
      </c>
      <c r="L178" s="38">
        <v>8513</v>
      </c>
      <c r="M178" s="38">
        <v>5.3819999999999997</v>
      </c>
      <c r="N178" s="38">
        <v>8.9440000000000008</v>
      </c>
      <c r="O178" s="38">
        <v>3.5619999999999998</v>
      </c>
      <c r="Q178" s="38">
        <v>1.1259999999999999</v>
      </c>
      <c r="R178" s="38">
        <v>1</v>
      </c>
      <c r="S178" s="38">
        <v>0</v>
      </c>
      <c r="T178" s="38">
        <v>0</v>
      </c>
      <c r="V178" s="38">
        <v>0</v>
      </c>
      <c r="Y178" s="38" t="s">
        <v>168</v>
      </c>
      <c r="Z178" s="42">
        <v>0.61831018518518521</v>
      </c>
    </row>
    <row r="179" spans="1:26">
      <c r="A179" s="38">
        <v>19</v>
      </c>
      <c r="B179" s="38">
        <v>9</v>
      </c>
      <c r="C179" s="38" t="s">
        <v>172</v>
      </c>
      <c r="D179" s="38" t="s">
        <v>25</v>
      </c>
      <c r="E179" s="38" t="s">
        <v>36</v>
      </c>
      <c r="G179" s="38">
        <v>0.5</v>
      </c>
      <c r="H179" s="38">
        <v>0.5</v>
      </c>
      <c r="I179" s="38">
        <v>4207</v>
      </c>
      <c r="J179" s="38">
        <v>7162</v>
      </c>
      <c r="L179" s="38">
        <v>8515</v>
      </c>
      <c r="M179" s="38">
        <v>5.3049999999999997</v>
      </c>
      <c r="N179" s="38">
        <v>8.9039999999999999</v>
      </c>
      <c r="O179" s="38">
        <v>3.5979999999999999</v>
      </c>
      <c r="Q179" s="38">
        <v>1.1259999999999999</v>
      </c>
      <c r="R179" s="38">
        <v>1</v>
      </c>
      <c r="S179" s="38">
        <v>0</v>
      </c>
      <c r="T179" s="38">
        <v>0</v>
      </c>
      <c r="V179" s="38">
        <v>0</v>
      </c>
      <c r="Y179" s="38" t="s">
        <v>168</v>
      </c>
      <c r="Z179" s="42">
        <v>0.62434027777777779</v>
      </c>
    </row>
    <row r="180" spans="1:26">
      <c r="A180" s="38">
        <v>24</v>
      </c>
      <c r="B180" s="38">
        <v>12</v>
      </c>
      <c r="C180" s="38" t="s">
        <v>175</v>
      </c>
      <c r="D180" s="38" t="s">
        <v>25</v>
      </c>
      <c r="E180" s="38" t="s">
        <v>36</v>
      </c>
      <c r="G180" s="38">
        <v>0.5</v>
      </c>
      <c r="H180" s="38">
        <v>0.5</v>
      </c>
      <c r="I180" s="38">
        <v>9964</v>
      </c>
      <c r="J180" s="38">
        <v>12100</v>
      </c>
      <c r="L180" s="38">
        <v>1587</v>
      </c>
      <c r="M180" s="38">
        <v>12.824</v>
      </c>
      <c r="N180" s="38">
        <v>14.907</v>
      </c>
      <c r="O180" s="38">
        <v>2.0840000000000001</v>
      </c>
      <c r="Q180" s="38">
        <v>0.222</v>
      </c>
      <c r="R180" s="38">
        <v>1</v>
      </c>
      <c r="S180" s="38">
        <v>0</v>
      </c>
      <c r="T180" s="38">
        <v>0</v>
      </c>
      <c r="V180" s="38">
        <v>0</v>
      </c>
      <c r="Y180" s="38" t="s">
        <v>168</v>
      </c>
      <c r="Z180" s="42">
        <v>0.6678587962962963</v>
      </c>
    </row>
    <row r="181" spans="1:26">
      <c r="A181" s="38">
        <v>25</v>
      </c>
      <c r="B181" s="38">
        <v>12</v>
      </c>
      <c r="C181" s="38" t="s">
        <v>175</v>
      </c>
      <c r="D181" s="38" t="s">
        <v>25</v>
      </c>
      <c r="E181" s="38" t="s">
        <v>36</v>
      </c>
      <c r="G181" s="38">
        <v>0.5</v>
      </c>
      <c r="H181" s="38">
        <v>0.5</v>
      </c>
      <c r="I181" s="38">
        <v>9869</v>
      </c>
      <c r="J181" s="38">
        <v>12084</v>
      </c>
      <c r="L181" s="38">
        <v>1590</v>
      </c>
      <c r="M181" s="38">
        <v>12.698</v>
      </c>
      <c r="N181" s="38">
        <v>14.888</v>
      </c>
      <c r="O181" s="38">
        <v>2.19</v>
      </c>
      <c r="Q181" s="38">
        <v>0.223</v>
      </c>
      <c r="R181" s="38">
        <v>1</v>
      </c>
      <c r="S181" s="38">
        <v>0</v>
      </c>
      <c r="T181" s="38">
        <v>0</v>
      </c>
      <c r="V181" s="38">
        <v>0</v>
      </c>
      <c r="Y181" s="38" t="s">
        <v>168</v>
      </c>
      <c r="Z181" s="42">
        <v>0.67416666666666669</v>
      </c>
    </row>
    <row r="182" spans="1:26">
      <c r="A182" s="38">
        <v>26</v>
      </c>
      <c r="B182" s="38">
        <v>13</v>
      </c>
      <c r="C182" s="38" t="s">
        <v>176</v>
      </c>
      <c r="D182" s="38" t="s">
        <v>25</v>
      </c>
      <c r="E182" s="38" t="s">
        <v>36</v>
      </c>
      <c r="G182" s="38">
        <v>0.5</v>
      </c>
      <c r="H182" s="38">
        <v>0.5</v>
      </c>
      <c r="I182" s="38">
        <v>4479</v>
      </c>
      <c r="J182" s="38">
        <v>6745</v>
      </c>
      <c r="L182" s="38">
        <v>1494</v>
      </c>
      <c r="M182" s="38">
        <v>5.66</v>
      </c>
      <c r="N182" s="38">
        <v>8.3849999999999998</v>
      </c>
      <c r="O182" s="38">
        <v>2.726</v>
      </c>
      <c r="Q182" s="38">
        <v>0.21</v>
      </c>
      <c r="R182" s="38">
        <v>1</v>
      </c>
      <c r="S182" s="38">
        <v>0</v>
      </c>
      <c r="T182" s="38">
        <v>0</v>
      </c>
      <c r="V182" s="38">
        <v>0</v>
      </c>
      <c r="Y182" s="38" t="s">
        <v>168</v>
      </c>
      <c r="Z182" s="42">
        <v>0.68479166666666658</v>
      </c>
    </row>
    <row r="183" spans="1:26">
      <c r="A183" s="38">
        <v>27</v>
      </c>
      <c r="B183" s="38">
        <v>13</v>
      </c>
      <c r="C183" s="38" t="s">
        <v>176</v>
      </c>
      <c r="D183" s="38" t="s">
        <v>25</v>
      </c>
      <c r="E183" s="38" t="s">
        <v>36</v>
      </c>
      <c r="G183" s="38">
        <v>0.5</v>
      </c>
      <c r="H183" s="38">
        <v>0.5</v>
      </c>
      <c r="I183" s="38">
        <v>4523</v>
      </c>
      <c r="J183" s="38">
        <v>6758</v>
      </c>
      <c r="L183" s="38">
        <v>1515</v>
      </c>
      <c r="M183" s="38">
        <v>5.7169999999999996</v>
      </c>
      <c r="N183" s="38">
        <v>8.4009999999999998</v>
      </c>
      <c r="O183" s="38">
        <v>2.6840000000000002</v>
      </c>
      <c r="Q183" s="38">
        <v>0.21299999999999999</v>
      </c>
      <c r="R183" s="38">
        <v>1</v>
      </c>
      <c r="S183" s="38">
        <v>0</v>
      </c>
      <c r="T183" s="38">
        <v>0</v>
      </c>
      <c r="V183" s="38">
        <v>0</v>
      </c>
      <c r="Y183" s="38" t="s">
        <v>168</v>
      </c>
      <c r="Z183" s="42">
        <v>0.69082175925925926</v>
      </c>
    </row>
    <row r="184" spans="1:26">
      <c r="A184" s="38">
        <v>28</v>
      </c>
      <c r="B184" s="38">
        <v>14</v>
      </c>
      <c r="C184" s="38" t="s">
        <v>177</v>
      </c>
      <c r="D184" s="38" t="s">
        <v>25</v>
      </c>
      <c r="E184" s="38" t="s">
        <v>36</v>
      </c>
      <c r="G184" s="38">
        <v>0.5</v>
      </c>
      <c r="H184" s="38">
        <v>0.5</v>
      </c>
      <c r="I184" s="38">
        <v>4421</v>
      </c>
      <c r="J184" s="38">
        <v>6840</v>
      </c>
      <c r="L184" s="38">
        <v>1928</v>
      </c>
      <c r="M184" s="38">
        <v>5.5839999999999996</v>
      </c>
      <c r="N184" s="38">
        <v>8.5030000000000001</v>
      </c>
      <c r="O184" s="38">
        <v>2.919</v>
      </c>
      <c r="Q184" s="38">
        <v>0.26700000000000002</v>
      </c>
      <c r="R184" s="38">
        <v>1</v>
      </c>
      <c r="S184" s="38">
        <v>0</v>
      </c>
      <c r="T184" s="38">
        <v>0</v>
      </c>
      <c r="V184" s="38">
        <v>0</v>
      </c>
      <c r="Y184" s="38" t="s">
        <v>168</v>
      </c>
      <c r="Z184" s="42">
        <v>0.70134259259259257</v>
      </c>
    </row>
    <row r="185" spans="1:26">
      <c r="A185" s="38">
        <v>29</v>
      </c>
      <c r="B185" s="38">
        <v>14</v>
      </c>
      <c r="C185" s="38" t="s">
        <v>177</v>
      </c>
      <c r="D185" s="38" t="s">
        <v>25</v>
      </c>
      <c r="E185" s="38" t="s">
        <v>36</v>
      </c>
      <c r="G185" s="38">
        <v>0.5</v>
      </c>
      <c r="H185" s="38">
        <v>0.5</v>
      </c>
      <c r="I185" s="38">
        <v>4383</v>
      </c>
      <c r="J185" s="38">
        <v>6839</v>
      </c>
      <c r="L185" s="38">
        <v>1962</v>
      </c>
      <c r="M185" s="38">
        <v>5.5339999999999998</v>
      </c>
      <c r="N185" s="38">
        <v>8.5020000000000007</v>
      </c>
      <c r="O185" s="38">
        <v>2.968</v>
      </c>
      <c r="Q185" s="38">
        <v>0.27200000000000002</v>
      </c>
      <c r="R185" s="38">
        <v>1</v>
      </c>
      <c r="S185" s="38">
        <v>0</v>
      </c>
      <c r="T185" s="38">
        <v>0</v>
      </c>
      <c r="V185" s="38">
        <v>0</v>
      </c>
      <c r="Y185" s="38" t="s">
        <v>168</v>
      </c>
      <c r="Z185" s="42">
        <v>0.7073842592592593</v>
      </c>
    </row>
    <row r="186" spans="1:26">
      <c r="A186" s="38">
        <v>30</v>
      </c>
      <c r="B186" s="38">
        <v>15</v>
      </c>
      <c r="C186" s="38" t="s">
        <v>178</v>
      </c>
      <c r="D186" s="38" t="s">
        <v>25</v>
      </c>
      <c r="E186" s="38" t="s">
        <v>36</v>
      </c>
      <c r="G186" s="38">
        <v>0.5</v>
      </c>
      <c r="H186" s="38">
        <v>0.5</v>
      </c>
      <c r="I186" s="38">
        <v>2654</v>
      </c>
      <c r="J186" s="38">
        <v>5463</v>
      </c>
      <c r="L186" s="38">
        <v>1798</v>
      </c>
      <c r="M186" s="38">
        <v>3.2829999999999999</v>
      </c>
      <c r="N186" s="38">
        <v>6.7779999999999996</v>
      </c>
      <c r="O186" s="38">
        <v>3.4950000000000001</v>
      </c>
      <c r="Q186" s="38">
        <v>0.25</v>
      </c>
      <c r="R186" s="38">
        <v>1</v>
      </c>
      <c r="S186" s="38">
        <v>0</v>
      </c>
      <c r="T186" s="38">
        <v>0</v>
      </c>
      <c r="V186" s="38">
        <v>0</v>
      </c>
      <c r="Y186" s="38" t="s">
        <v>168</v>
      </c>
      <c r="Z186" s="42">
        <v>0.71775462962962966</v>
      </c>
    </row>
    <row r="187" spans="1:26">
      <c r="A187" s="38">
        <v>31</v>
      </c>
      <c r="B187" s="38">
        <v>15</v>
      </c>
      <c r="C187" s="38" t="s">
        <v>178</v>
      </c>
      <c r="D187" s="38" t="s">
        <v>25</v>
      </c>
      <c r="E187" s="38" t="s">
        <v>36</v>
      </c>
      <c r="G187" s="38">
        <v>0.5</v>
      </c>
      <c r="H187" s="38">
        <v>0.5</v>
      </c>
      <c r="I187" s="38">
        <v>2680</v>
      </c>
      <c r="J187" s="38">
        <v>5909</v>
      </c>
      <c r="L187" s="38">
        <v>1903</v>
      </c>
      <c r="M187" s="38">
        <v>3.3170000000000002</v>
      </c>
      <c r="N187" s="38">
        <v>7.3390000000000004</v>
      </c>
      <c r="O187" s="38">
        <v>4.0220000000000002</v>
      </c>
      <c r="Q187" s="38">
        <v>0.26400000000000001</v>
      </c>
      <c r="R187" s="38">
        <v>1</v>
      </c>
      <c r="S187" s="38">
        <v>0</v>
      </c>
      <c r="T187" s="38">
        <v>0</v>
      </c>
      <c r="V187" s="38">
        <v>0</v>
      </c>
      <c r="Y187" s="38" t="s">
        <v>168</v>
      </c>
      <c r="Z187" s="42">
        <v>0.72369212962962959</v>
      </c>
    </row>
    <row r="188" spans="1:26">
      <c r="A188" s="38">
        <v>32</v>
      </c>
      <c r="B188" s="38">
        <v>16</v>
      </c>
      <c r="C188" s="38" t="s">
        <v>179</v>
      </c>
      <c r="D188" s="38" t="s">
        <v>25</v>
      </c>
      <c r="E188" s="38" t="s">
        <v>36</v>
      </c>
      <c r="G188" s="38">
        <v>0.5</v>
      </c>
      <c r="H188" s="38">
        <v>0.5</v>
      </c>
      <c r="I188" s="38">
        <v>3939</v>
      </c>
      <c r="J188" s="38">
        <v>6843</v>
      </c>
      <c r="L188" s="38">
        <v>7238</v>
      </c>
      <c r="M188" s="38">
        <v>4.9550000000000001</v>
      </c>
      <c r="N188" s="38">
        <v>8.5069999999999997</v>
      </c>
      <c r="O188" s="38">
        <v>3.5510000000000002</v>
      </c>
      <c r="Q188" s="38">
        <v>0.96199999999999997</v>
      </c>
      <c r="R188" s="38">
        <v>1</v>
      </c>
      <c r="S188" s="38">
        <v>0</v>
      </c>
      <c r="T188" s="38">
        <v>0</v>
      </c>
      <c r="V188" s="38">
        <v>0</v>
      </c>
      <c r="Y188" s="38" t="s">
        <v>168</v>
      </c>
      <c r="Z188" s="42">
        <v>0.73424768518518524</v>
      </c>
    </row>
    <row r="189" spans="1:26">
      <c r="A189" s="38">
        <v>33</v>
      </c>
      <c r="B189" s="38">
        <v>16</v>
      </c>
      <c r="C189" s="38" t="s">
        <v>179</v>
      </c>
      <c r="D189" s="38" t="s">
        <v>25</v>
      </c>
      <c r="E189" s="38" t="s">
        <v>36</v>
      </c>
      <c r="G189" s="38">
        <v>0.5</v>
      </c>
      <c r="H189" s="38">
        <v>0.5</v>
      </c>
      <c r="I189" s="38">
        <v>3895</v>
      </c>
      <c r="J189" s="38">
        <v>6788</v>
      </c>
      <c r="L189" s="38">
        <v>7154</v>
      </c>
      <c r="M189" s="38">
        <v>4.899</v>
      </c>
      <c r="N189" s="38">
        <v>8.4390000000000001</v>
      </c>
      <c r="O189" s="38">
        <v>3.54</v>
      </c>
      <c r="Q189" s="38">
        <v>0.95099999999999996</v>
      </c>
      <c r="R189" s="38">
        <v>1</v>
      </c>
      <c r="S189" s="38">
        <v>0</v>
      </c>
      <c r="T189" s="38">
        <v>0</v>
      </c>
      <c r="V189" s="38">
        <v>0</v>
      </c>
      <c r="Y189" s="38" t="s">
        <v>168</v>
      </c>
      <c r="Z189" s="42">
        <v>0.74025462962962962</v>
      </c>
    </row>
    <row r="190" spans="1:26">
      <c r="A190" s="38">
        <v>45</v>
      </c>
      <c r="B190" s="38">
        <v>19</v>
      </c>
      <c r="C190" s="38" t="s">
        <v>180</v>
      </c>
      <c r="D190" s="38" t="s">
        <v>25</v>
      </c>
      <c r="E190" s="38" t="s">
        <v>36</v>
      </c>
      <c r="G190" s="38">
        <v>0.5</v>
      </c>
      <c r="H190" s="38">
        <v>0.5</v>
      </c>
      <c r="I190" s="38">
        <v>2682</v>
      </c>
      <c r="J190" s="38">
        <v>5411</v>
      </c>
      <c r="L190" s="38">
        <v>1450</v>
      </c>
      <c r="M190" s="38">
        <v>3.319</v>
      </c>
      <c r="N190" s="38">
        <v>6.7130000000000001</v>
      </c>
      <c r="O190" s="38">
        <v>3.3929999999999998</v>
      </c>
      <c r="Q190" s="38">
        <v>0.20399999999999999</v>
      </c>
      <c r="R190" s="38">
        <v>1</v>
      </c>
      <c r="S190" s="38">
        <v>0</v>
      </c>
      <c r="T190" s="38">
        <v>0</v>
      </c>
      <c r="V190" s="38">
        <v>0</v>
      </c>
      <c r="Y190" s="38" t="s">
        <v>168</v>
      </c>
      <c r="Z190" s="42">
        <v>0.83681712962962962</v>
      </c>
    </row>
    <row r="191" spans="1:26">
      <c r="A191" s="38">
        <v>46</v>
      </c>
      <c r="B191" s="38">
        <v>19</v>
      </c>
      <c r="C191" s="38" t="s">
        <v>180</v>
      </c>
      <c r="D191" s="38" t="s">
        <v>25</v>
      </c>
      <c r="E191" s="38" t="s">
        <v>36</v>
      </c>
      <c r="G191" s="38">
        <v>0.5</v>
      </c>
      <c r="H191" s="38">
        <v>0.5</v>
      </c>
      <c r="I191" s="38">
        <v>2695</v>
      </c>
      <c r="J191" s="38">
        <v>5415</v>
      </c>
      <c r="L191" s="38">
        <v>1455</v>
      </c>
      <c r="M191" s="38">
        <v>3.3359999999999999</v>
      </c>
      <c r="N191" s="38">
        <v>6.718</v>
      </c>
      <c r="O191" s="38">
        <v>3.3820000000000001</v>
      </c>
      <c r="Q191" s="38">
        <v>0.20499999999999999</v>
      </c>
      <c r="R191" s="38">
        <v>1</v>
      </c>
      <c r="S191" s="38">
        <v>0</v>
      </c>
      <c r="T191" s="38">
        <v>0</v>
      </c>
      <c r="V191" s="38">
        <v>0</v>
      </c>
      <c r="Y191" s="38" t="s">
        <v>168</v>
      </c>
      <c r="Z191" s="42">
        <v>0.84285879629629623</v>
      </c>
    </row>
    <row r="192" spans="1:26">
      <c r="A192" s="38">
        <v>47</v>
      </c>
      <c r="B192" s="38">
        <v>20</v>
      </c>
      <c r="C192" s="38" t="s">
        <v>181</v>
      </c>
      <c r="D192" s="38" t="s">
        <v>25</v>
      </c>
      <c r="E192" s="38" t="s">
        <v>36</v>
      </c>
      <c r="G192" s="38">
        <v>0.5</v>
      </c>
      <c r="H192" s="38">
        <v>0.5</v>
      </c>
      <c r="I192" s="38">
        <v>4629</v>
      </c>
      <c r="J192" s="38">
        <v>7658</v>
      </c>
      <c r="L192" s="38">
        <v>13517</v>
      </c>
      <c r="M192" s="38">
        <v>5.8550000000000004</v>
      </c>
      <c r="N192" s="38">
        <v>9.5190000000000001</v>
      </c>
      <c r="O192" s="38">
        <v>3.6640000000000001</v>
      </c>
      <c r="Q192" s="38">
        <v>1.76</v>
      </c>
      <c r="R192" s="38">
        <v>1</v>
      </c>
      <c r="S192" s="38">
        <v>0</v>
      </c>
      <c r="T192" s="38">
        <v>0</v>
      </c>
      <c r="V192" s="38">
        <v>0</v>
      </c>
      <c r="Y192" s="38" t="s">
        <v>168</v>
      </c>
      <c r="Z192" s="42">
        <v>0.85331018518518509</v>
      </c>
    </row>
    <row r="193" spans="1:26">
      <c r="A193" s="38">
        <v>48</v>
      </c>
      <c r="B193" s="38">
        <v>20</v>
      </c>
      <c r="C193" s="38" t="s">
        <v>181</v>
      </c>
      <c r="D193" s="38" t="s">
        <v>25</v>
      </c>
      <c r="E193" s="38" t="s">
        <v>36</v>
      </c>
      <c r="G193" s="38">
        <v>0.5</v>
      </c>
      <c r="H193" s="38">
        <v>0.5</v>
      </c>
      <c r="I193" s="38">
        <v>4742</v>
      </c>
      <c r="J193" s="38">
        <v>7702</v>
      </c>
      <c r="L193" s="38">
        <v>13532</v>
      </c>
      <c r="M193" s="38">
        <v>6.0030000000000001</v>
      </c>
      <c r="N193" s="38">
        <v>9.5730000000000004</v>
      </c>
      <c r="O193" s="38">
        <v>3.5710000000000002</v>
      </c>
      <c r="Q193" s="38">
        <v>1.762</v>
      </c>
      <c r="R193" s="38">
        <v>1</v>
      </c>
      <c r="S193" s="38">
        <v>0</v>
      </c>
      <c r="T193" s="38">
        <v>0</v>
      </c>
      <c r="V193" s="38">
        <v>0</v>
      </c>
      <c r="Y193" s="38" t="s">
        <v>168</v>
      </c>
      <c r="Z193" s="42">
        <v>0.85946759259259264</v>
      </c>
    </row>
    <row r="194" spans="1:26">
      <c r="A194" s="38">
        <v>49</v>
      </c>
      <c r="B194" s="38">
        <v>21</v>
      </c>
      <c r="C194" s="38" t="s">
        <v>182</v>
      </c>
      <c r="D194" s="38" t="s">
        <v>25</v>
      </c>
      <c r="E194" s="38" t="s">
        <v>36</v>
      </c>
      <c r="G194" s="38">
        <v>0.5</v>
      </c>
      <c r="H194" s="38">
        <v>0.5</v>
      </c>
      <c r="I194" s="38">
        <v>2354</v>
      </c>
      <c r="J194" s="38">
        <v>4789</v>
      </c>
      <c r="L194" s="38">
        <v>1581</v>
      </c>
      <c r="M194" s="38">
        <v>2.8929999999999998</v>
      </c>
      <c r="N194" s="38">
        <v>5.9260000000000002</v>
      </c>
      <c r="O194" s="38">
        <v>3.0329999999999999</v>
      </c>
      <c r="Q194" s="38">
        <v>0.222</v>
      </c>
      <c r="R194" s="38">
        <v>1</v>
      </c>
      <c r="S194" s="38">
        <v>0</v>
      </c>
      <c r="T194" s="38">
        <v>0</v>
      </c>
      <c r="V194" s="38">
        <v>0</v>
      </c>
      <c r="Y194" s="38" t="s">
        <v>168</v>
      </c>
      <c r="Z194" s="42">
        <v>0.86989583333333342</v>
      </c>
    </row>
    <row r="195" spans="1:26">
      <c r="A195" s="38">
        <v>49</v>
      </c>
      <c r="B195" s="38">
        <v>21</v>
      </c>
      <c r="C195" s="38" t="s">
        <v>183</v>
      </c>
      <c r="D195" s="38" t="s">
        <v>25</v>
      </c>
      <c r="E195" s="38" t="s">
        <v>36</v>
      </c>
      <c r="G195" s="38">
        <v>0.5</v>
      </c>
      <c r="H195" s="38">
        <v>0.5</v>
      </c>
      <c r="I195" s="38">
        <v>2691</v>
      </c>
      <c r="J195" s="38">
        <v>5387</v>
      </c>
      <c r="L195" s="38">
        <v>1474</v>
      </c>
      <c r="M195" s="38">
        <v>3.331</v>
      </c>
      <c r="N195" s="38">
        <v>6.6820000000000004</v>
      </c>
      <c r="O195" s="38">
        <v>3.3519999999999999</v>
      </c>
      <c r="Q195" s="38">
        <v>0.20699999999999999</v>
      </c>
      <c r="R195" s="38">
        <v>1</v>
      </c>
      <c r="S195" s="38">
        <v>0</v>
      </c>
      <c r="T195" s="38">
        <v>0</v>
      </c>
      <c r="V195" s="38">
        <v>0</v>
      </c>
      <c r="Y195" s="38" t="s">
        <v>168</v>
      </c>
      <c r="Z195" s="42">
        <v>1.6666666666666668E-3</v>
      </c>
    </row>
    <row r="196" spans="1:26">
      <c r="A196" s="38">
        <v>50</v>
      </c>
      <c r="B196" s="38">
        <v>21</v>
      </c>
      <c r="C196" s="38" t="s">
        <v>182</v>
      </c>
      <c r="D196" s="38" t="s">
        <v>25</v>
      </c>
      <c r="E196" s="38" t="s">
        <v>36</v>
      </c>
      <c r="G196" s="38">
        <v>0.5</v>
      </c>
      <c r="H196" s="38">
        <v>0.5</v>
      </c>
      <c r="I196" s="38">
        <v>2326</v>
      </c>
      <c r="J196" s="38">
        <v>5168</v>
      </c>
      <c r="L196" s="38">
        <v>1706</v>
      </c>
      <c r="M196" s="38">
        <v>2.8559999999999999</v>
      </c>
      <c r="N196" s="38">
        <v>6.4050000000000002</v>
      </c>
      <c r="O196" s="38">
        <v>3.5489999999999999</v>
      </c>
      <c r="Q196" s="38">
        <v>0.23799999999999999</v>
      </c>
      <c r="R196" s="38">
        <v>1</v>
      </c>
      <c r="S196" s="38">
        <v>0</v>
      </c>
      <c r="T196" s="38">
        <v>0</v>
      </c>
      <c r="V196" s="38">
        <v>0</v>
      </c>
      <c r="Y196" s="38" t="s">
        <v>168</v>
      </c>
      <c r="Z196" s="42">
        <v>0.8758217592592592</v>
      </c>
    </row>
    <row r="197" spans="1:26">
      <c r="A197" s="38">
        <v>50</v>
      </c>
      <c r="B197" s="38">
        <v>21</v>
      </c>
      <c r="C197" s="38" t="s">
        <v>183</v>
      </c>
      <c r="D197" s="38" t="s">
        <v>25</v>
      </c>
      <c r="E197" s="38" t="s">
        <v>36</v>
      </c>
      <c r="G197" s="38">
        <v>0.5</v>
      </c>
      <c r="H197" s="38">
        <v>0.5</v>
      </c>
      <c r="I197" s="38">
        <v>2683</v>
      </c>
      <c r="J197" s="38">
        <v>5414</v>
      </c>
      <c r="L197" s="38">
        <v>1427</v>
      </c>
      <c r="M197" s="38">
        <v>3.3210000000000002</v>
      </c>
      <c r="N197" s="38">
        <v>6.7169999999999996</v>
      </c>
      <c r="O197" s="38">
        <v>3.3959999999999999</v>
      </c>
      <c r="Q197" s="38">
        <v>0.20100000000000001</v>
      </c>
      <c r="R197" s="38">
        <v>1</v>
      </c>
      <c r="S197" s="38">
        <v>0</v>
      </c>
      <c r="T197" s="38">
        <v>0</v>
      </c>
      <c r="V197" s="38">
        <v>0</v>
      </c>
      <c r="Y197" s="38" t="s">
        <v>168</v>
      </c>
      <c r="Z197" s="42">
        <v>7.6736111111111111E-3</v>
      </c>
    </row>
    <row r="198" spans="1:26">
      <c r="A198" s="38">
        <v>51</v>
      </c>
      <c r="B198" s="38">
        <v>22</v>
      </c>
      <c r="C198" s="38" t="s">
        <v>184</v>
      </c>
      <c r="D198" s="38" t="s">
        <v>25</v>
      </c>
      <c r="E198" s="38" t="s">
        <v>36</v>
      </c>
      <c r="G198" s="38">
        <v>0.5</v>
      </c>
      <c r="H198" s="38">
        <v>0.5</v>
      </c>
      <c r="I198" s="38">
        <v>2778</v>
      </c>
      <c r="J198" s="38">
        <v>5431</v>
      </c>
      <c r="L198" s="38">
        <v>1808</v>
      </c>
      <c r="M198" s="38">
        <v>3.444</v>
      </c>
      <c r="N198" s="38">
        <v>6.7380000000000004</v>
      </c>
      <c r="O198" s="38">
        <v>3.2930000000000001</v>
      </c>
      <c r="Q198" s="38">
        <v>0.252</v>
      </c>
      <c r="R198" s="38">
        <v>1</v>
      </c>
      <c r="S198" s="38">
        <v>0</v>
      </c>
      <c r="T198" s="38">
        <v>0</v>
      </c>
      <c r="V198" s="38">
        <v>0</v>
      </c>
      <c r="Y198" s="38" t="s">
        <v>168</v>
      </c>
      <c r="Z198" s="42">
        <v>1.8090277777777778E-2</v>
      </c>
    </row>
    <row r="199" spans="1:26">
      <c r="A199" s="38">
        <v>51</v>
      </c>
      <c r="B199" s="38">
        <v>22</v>
      </c>
      <c r="C199" s="38" t="s">
        <v>185</v>
      </c>
      <c r="D199" s="38" t="s">
        <v>25</v>
      </c>
      <c r="E199" s="38" t="s">
        <v>36</v>
      </c>
      <c r="G199" s="38">
        <v>0.5</v>
      </c>
      <c r="H199" s="38">
        <v>0.5</v>
      </c>
      <c r="I199" s="38">
        <v>3807</v>
      </c>
      <c r="J199" s="38">
        <v>5657</v>
      </c>
      <c r="L199" s="38">
        <v>1174</v>
      </c>
      <c r="M199" s="38">
        <v>4.7839999999999998</v>
      </c>
      <c r="N199" s="38">
        <v>7.0220000000000002</v>
      </c>
      <c r="O199" s="38">
        <v>2.238</v>
      </c>
      <c r="Q199" s="38">
        <v>0.16800000000000001</v>
      </c>
      <c r="R199" s="38">
        <v>1</v>
      </c>
      <c r="S199" s="38">
        <v>0</v>
      </c>
      <c r="T199" s="38">
        <v>0</v>
      </c>
      <c r="V199" s="38">
        <v>0</v>
      </c>
      <c r="Y199" s="38" t="s">
        <v>168</v>
      </c>
      <c r="Z199" s="42">
        <v>0.88619212962962957</v>
      </c>
    </row>
    <row r="200" spans="1:26">
      <c r="A200" s="38">
        <v>52</v>
      </c>
      <c r="B200" s="38">
        <v>22</v>
      </c>
      <c r="C200" s="38" t="s">
        <v>184</v>
      </c>
      <c r="D200" s="38" t="s">
        <v>25</v>
      </c>
      <c r="E200" s="38" t="s">
        <v>36</v>
      </c>
      <c r="G200" s="38">
        <v>0.5</v>
      </c>
      <c r="H200" s="38">
        <v>0.5</v>
      </c>
      <c r="I200" s="38">
        <v>2778</v>
      </c>
      <c r="J200" s="38">
        <v>5390</v>
      </c>
      <c r="L200" s="38">
        <v>1775</v>
      </c>
      <c r="M200" s="38">
        <v>3.4449999999999998</v>
      </c>
      <c r="N200" s="38">
        <v>6.6859999999999999</v>
      </c>
      <c r="O200" s="38">
        <v>3.2410000000000001</v>
      </c>
      <c r="Q200" s="38">
        <v>0.247</v>
      </c>
      <c r="R200" s="38">
        <v>1</v>
      </c>
      <c r="S200" s="38">
        <v>0</v>
      </c>
      <c r="T200" s="38">
        <v>0</v>
      </c>
      <c r="V200" s="38">
        <v>0</v>
      </c>
      <c r="Y200" s="38" t="s">
        <v>168</v>
      </c>
      <c r="Z200" s="42">
        <v>2.4062500000000001E-2</v>
      </c>
    </row>
    <row r="201" spans="1:26">
      <c r="A201" s="38">
        <v>52</v>
      </c>
      <c r="B201" s="38">
        <v>22</v>
      </c>
      <c r="C201" s="38" t="s">
        <v>185</v>
      </c>
      <c r="D201" s="38" t="s">
        <v>25</v>
      </c>
      <c r="E201" s="38" t="s">
        <v>36</v>
      </c>
      <c r="G201" s="38">
        <v>0.5</v>
      </c>
      <c r="H201" s="38">
        <v>0.5</v>
      </c>
      <c r="I201" s="38">
        <v>3782</v>
      </c>
      <c r="J201" s="38">
        <v>6138</v>
      </c>
      <c r="L201" s="38">
        <v>1245</v>
      </c>
      <c r="M201" s="38">
        <v>4.7519999999999998</v>
      </c>
      <c r="N201" s="38">
        <v>7.6269999999999998</v>
      </c>
      <c r="O201" s="38">
        <v>2.875</v>
      </c>
      <c r="Q201" s="38">
        <v>0.17699999999999999</v>
      </c>
      <c r="R201" s="38">
        <v>1</v>
      </c>
      <c r="S201" s="38">
        <v>0</v>
      </c>
      <c r="T201" s="38">
        <v>0</v>
      </c>
      <c r="V201" s="38">
        <v>0</v>
      </c>
      <c r="Y201" s="38" t="s">
        <v>168</v>
      </c>
      <c r="Z201" s="42">
        <v>0.89212962962962961</v>
      </c>
    </row>
    <row r="202" spans="1:26">
      <c r="A202" s="38">
        <v>53</v>
      </c>
      <c r="B202" s="38">
        <v>23</v>
      </c>
      <c r="C202" s="38" t="s">
        <v>186</v>
      </c>
      <c r="D202" s="38" t="s">
        <v>25</v>
      </c>
      <c r="E202" s="38" t="s">
        <v>36</v>
      </c>
      <c r="G202" s="38">
        <v>0.5</v>
      </c>
      <c r="H202" s="38">
        <v>0.5</v>
      </c>
      <c r="I202" s="38">
        <v>2980</v>
      </c>
      <c r="J202" s="38">
        <v>5549</v>
      </c>
      <c r="L202" s="38">
        <v>1554</v>
      </c>
      <c r="M202" s="38">
        <v>3.7069999999999999</v>
      </c>
      <c r="N202" s="38">
        <v>6.8869999999999996</v>
      </c>
      <c r="O202" s="38">
        <v>3.18</v>
      </c>
      <c r="Q202" s="38">
        <v>0.218</v>
      </c>
      <c r="R202" s="38">
        <v>1</v>
      </c>
      <c r="S202" s="38">
        <v>0</v>
      </c>
      <c r="T202" s="38">
        <v>0</v>
      </c>
      <c r="V202" s="38">
        <v>0</v>
      </c>
      <c r="Y202" s="38" t="s">
        <v>168</v>
      </c>
      <c r="Z202" s="42">
        <v>0.90255787037037039</v>
      </c>
    </row>
    <row r="203" spans="1:26">
      <c r="A203" s="38">
        <v>53</v>
      </c>
      <c r="B203" s="38">
        <v>23</v>
      </c>
      <c r="C203" s="38" t="s">
        <v>187</v>
      </c>
      <c r="D203" s="38" t="s">
        <v>25</v>
      </c>
      <c r="E203" s="38" t="s">
        <v>36</v>
      </c>
      <c r="G203" s="38">
        <v>0.5</v>
      </c>
      <c r="H203" s="38">
        <v>0.5</v>
      </c>
      <c r="I203" s="38">
        <v>3442</v>
      </c>
      <c r="J203" s="38">
        <v>5798</v>
      </c>
      <c r="L203" s="38">
        <v>1263</v>
      </c>
      <c r="M203" s="38">
        <v>4.3079999999999998</v>
      </c>
      <c r="N203" s="38">
        <v>7.1989999999999998</v>
      </c>
      <c r="O203" s="38">
        <v>2.891</v>
      </c>
      <c r="Q203" s="38">
        <v>0.17899999999999999</v>
      </c>
      <c r="R203" s="38">
        <v>1</v>
      </c>
      <c r="S203" s="38">
        <v>0</v>
      </c>
      <c r="T203" s="38">
        <v>0</v>
      </c>
      <c r="V203" s="38">
        <v>0</v>
      </c>
      <c r="Y203" s="38" t="s">
        <v>168</v>
      </c>
      <c r="Z203" s="42">
        <v>3.4513888888888893E-2</v>
      </c>
    </row>
    <row r="204" spans="1:26">
      <c r="A204" s="38">
        <v>54</v>
      </c>
      <c r="B204" s="38">
        <v>23</v>
      </c>
      <c r="C204" s="38" t="s">
        <v>186</v>
      </c>
      <c r="D204" s="38" t="s">
        <v>25</v>
      </c>
      <c r="E204" s="38" t="s">
        <v>36</v>
      </c>
      <c r="G204" s="38">
        <v>0.5</v>
      </c>
      <c r="H204" s="38">
        <v>0.5</v>
      </c>
      <c r="I204" s="38">
        <v>3065</v>
      </c>
      <c r="J204" s="38">
        <v>5626</v>
      </c>
      <c r="L204" s="38">
        <v>1558</v>
      </c>
      <c r="M204" s="38">
        <v>3.8170000000000002</v>
      </c>
      <c r="N204" s="38">
        <v>6.9829999999999997</v>
      </c>
      <c r="O204" s="38">
        <v>3.1659999999999999</v>
      </c>
      <c r="Q204" s="38">
        <v>0.218</v>
      </c>
      <c r="R204" s="38">
        <v>1</v>
      </c>
      <c r="S204" s="38">
        <v>0</v>
      </c>
      <c r="T204" s="38">
        <v>0</v>
      </c>
      <c r="V204" s="38">
        <v>0</v>
      </c>
      <c r="Y204" s="38" t="s">
        <v>168</v>
      </c>
      <c r="Z204" s="42">
        <v>0.90856481481481488</v>
      </c>
    </row>
    <row r="205" spans="1:26">
      <c r="A205" s="38">
        <v>54</v>
      </c>
      <c r="B205" s="38">
        <v>23</v>
      </c>
      <c r="C205" s="38" t="s">
        <v>187</v>
      </c>
      <c r="D205" s="38" t="s">
        <v>25</v>
      </c>
      <c r="E205" s="38" t="s">
        <v>36</v>
      </c>
      <c r="G205" s="38">
        <v>0.5</v>
      </c>
      <c r="H205" s="38">
        <v>0.5</v>
      </c>
      <c r="I205" s="38">
        <v>3431</v>
      </c>
      <c r="J205" s="38">
        <v>5833</v>
      </c>
      <c r="L205" s="38">
        <v>1262</v>
      </c>
      <c r="M205" s="38">
        <v>4.2939999999999996</v>
      </c>
      <c r="N205" s="38">
        <v>7.2439999999999998</v>
      </c>
      <c r="O205" s="38">
        <v>2.95</v>
      </c>
      <c r="Q205" s="38">
        <v>0.17899999999999999</v>
      </c>
      <c r="R205" s="38">
        <v>1</v>
      </c>
      <c r="S205" s="38">
        <v>0</v>
      </c>
      <c r="T205" s="38">
        <v>0</v>
      </c>
      <c r="V205" s="38">
        <v>0</v>
      </c>
      <c r="Y205" s="38" t="s">
        <v>168</v>
      </c>
      <c r="Z205" s="42">
        <v>4.0497685185185185E-2</v>
      </c>
    </row>
    <row r="206" spans="1:26">
      <c r="A206" s="38">
        <v>55</v>
      </c>
      <c r="B206" s="38">
        <v>24</v>
      </c>
      <c r="C206" s="38" t="s">
        <v>188</v>
      </c>
      <c r="D206" s="38" t="s">
        <v>25</v>
      </c>
      <c r="E206" s="38" t="s">
        <v>36</v>
      </c>
      <c r="G206" s="38">
        <v>0.5</v>
      </c>
      <c r="H206" s="38">
        <v>0.5</v>
      </c>
      <c r="I206" s="38">
        <v>4216</v>
      </c>
      <c r="J206" s="38">
        <v>6507</v>
      </c>
      <c r="L206" s="38">
        <v>1406</v>
      </c>
      <c r="M206" s="38">
        <v>5.3159999999999998</v>
      </c>
      <c r="N206" s="38">
        <v>8.0890000000000004</v>
      </c>
      <c r="O206" s="38">
        <v>2.7730000000000001</v>
      </c>
      <c r="Q206" s="38">
        <v>0.19800000000000001</v>
      </c>
      <c r="R206" s="38">
        <v>1</v>
      </c>
      <c r="S206" s="38">
        <v>0</v>
      </c>
      <c r="T206" s="38">
        <v>0</v>
      </c>
      <c r="V206" s="38">
        <v>0</v>
      </c>
      <c r="Y206" s="38" t="s">
        <v>168</v>
      </c>
      <c r="Z206" s="42">
        <v>5.1006944444444445E-2</v>
      </c>
    </row>
    <row r="207" spans="1:26">
      <c r="A207" s="38">
        <v>55</v>
      </c>
      <c r="B207" s="38">
        <v>24</v>
      </c>
      <c r="C207" s="38" t="s">
        <v>189</v>
      </c>
      <c r="D207" s="38" t="s">
        <v>25</v>
      </c>
      <c r="E207" s="38" t="s">
        <v>36</v>
      </c>
      <c r="G207" s="38">
        <v>0.5</v>
      </c>
      <c r="H207" s="38">
        <v>0.5</v>
      </c>
      <c r="I207" s="38">
        <v>2633</v>
      </c>
      <c r="J207" s="38">
        <v>5343</v>
      </c>
      <c r="L207" s="38">
        <v>1379</v>
      </c>
      <c r="M207" s="38">
        <v>3.2559999999999998</v>
      </c>
      <c r="N207" s="38">
        <v>6.6260000000000003</v>
      </c>
      <c r="O207" s="38">
        <v>3.371</v>
      </c>
      <c r="Q207" s="38">
        <v>0.19500000000000001</v>
      </c>
      <c r="R207" s="38">
        <v>1</v>
      </c>
      <c r="S207" s="38">
        <v>0</v>
      </c>
      <c r="T207" s="38">
        <v>0</v>
      </c>
      <c r="V207" s="38">
        <v>0</v>
      </c>
      <c r="Y207" s="38" t="s">
        <v>168</v>
      </c>
      <c r="Z207" s="42">
        <v>0.91896990740740747</v>
      </c>
    </row>
    <row r="208" spans="1:26">
      <c r="A208" s="38">
        <v>56</v>
      </c>
      <c r="B208" s="38">
        <v>24</v>
      </c>
      <c r="C208" s="38" t="s">
        <v>188</v>
      </c>
      <c r="D208" s="38" t="s">
        <v>25</v>
      </c>
      <c r="E208" s="38" t="s">
        <v>36</v>
      </c>
      <c r="G208" s="38">
        <v>0.5</v>
      </c>
      <c r="H208" s="38">
        <v>0.5</v>
      </c>
      <c r="I208" s="38">
        <v>4157</v>
      </c>
      <c r="J208" s="38">
        <v>6518</v>
      </c>
      <c r="L208" s="38">
        <v>1428</v>
      </c>
      <c r="M208" s="38">
        <v>5.24</v>
      </c>
      <c r="N208" s="38">
        <v>8.1020000000000003</v>
      </c>
      <c r="O208" s="38">
        <v>2.8620000000000001</v>
      </c>
      <c r="Q208" s="38">
        <v>0.20100000000000001</v>
      </c>
      <c r="R208" s="38">
        <v>1</v>
      </c>
      <c r="S208" s="38">
        <v>0</v>
      </c>
      <c r="T208" s="38">
        <v>0</v>
      </c>
      <c r="V208" s="38">
        <v>0</v>
      </c>
      <c r="Y208" s="38" t="s">
        <v>168</v>
      </c>
      <c r="Z208" s="42">
        <v>5.7060185185185186E-2</v>
      </c>
    </row>
    <row r="209" spans="1:26">
      <c r="A209" s="38">
        <v>56</v>
      </c>
      <c r="B209" s="38">
        <v>24</v>
      </c>
      <c r="C209" s="38" t="s">
        <v>189</v>
      </c>
      <c r="D209" s="38" t="s">
        <v>25</v>
      </c>
      <c r="E209" s="38" t="s">
        <v>36</v>
      </c>
      <c r="G209" s="38">
        <v>0.5</v>
      </c>
      <c r="H209" s="38">
        <v>0.5</v>
      </c>
      <c r="I209" s="38">
        <v>2624</v>
      </c>
      <c r="J209" s="38">
        <v>5317</v>
      </c>
      <c r="L209" s="38">
        <v>1415</v>
      </c>
      <c r="M209" s="38">
        <v>3.2440000000000002</v>
      </c>
      <c r="N209" s="38">
        <v>6.5940000000000003</v>
      </c>
      <c r="O209" s="38">
        <v>3.35</v>
      </c>
      <c r="Q209" s="38">
        <v>0.19900000000000001</v>
      </c>
      <c r="R209" s="38">
        <v>1</v>
      </c>
      <c r="S209" s="38">
        <v>0</v>
      </c>
      <c r="T209" s="38">
        <v>0</v>
      </c>
      <c r="V209" s="38">
        <v>0</v>
      </c>
      <c r="Y209" s="38" t="s">
        <v>168</v>
      </c>
      <c r="Z209" s="42">
        <v>0.92493055555555559</v>
      </c>
    </row>
    <row r="210" spans="1:26">
      <c r="A210" s="38">
        <v>57</v>
      </c>
      <c r="B210" s="38">
        <v>25</v>
      </c>
      <c r="C210" s="38" t="s">
        <v>190</v>
      </c>
      <c r="D210" s="38" t="s">
        <v>25</v>
      </c>
      <c r="E210" s="38" t="s">
        <v>36</v>
      </c>
      <c r="G210" s="38">
        <v>0.5</v>
      </c>
      <c r="H210" s="38">
        <v>0.5</v>
      </c>
      <c r="I210" s="38">
        <v>8526</v>
      </c>
      <c r="J210" s="38">
        <v>10219</v>
      </c>
      <c r="L210" s="38">
        <v>1272</v>
      </c>
      <c r="M210" s="38">
        <v>10.941000000000001</v>
      </c>
      <c r="N210" s="38">
        <v>12.651</v>
      </c>
      <c r="O210" s="38">
        <v>1.71</v>
      </c>
      <c r="Q210" s="38">
        <v>0.18099999999999999</v>
      </c>
      <c r="R210" s="38">
        <v>1</v>
      </c>
      <c r="S210" s="38">
        <v>0</v>
      </c>
      <c r="T210" s="38">
        <v>0</v>
      </c>
      <c r="V210" s="38">
        <v>0</v>
      </c>
      <c r="Y210" s="38" t="s">
        <v>168</v>
      </c>
      <c r="Z210" s="42">
        <v>0.93574074074074076</v>
      </c>
    </row>
    <row r="211" spans="1:26">
      <c r="A211" s="38">
        <v>57</v>
      </c>
      <c r="B211" s="38">
        <v>25</v>
      </c>
      <c r="C211" s="38" t="s">
        <v>191</v>
      </c>
      <c r="D211" s="38" t="s">
        <v>25</v>
      </c>
      <c r="E211" s="38" t="s">
        <v>36</v>
      </c>
      <c r="G211" s="38">
        <v>0.5</v>
      </c>
      <c r="H211" s="38">
        <v>0.5</v>
      </c>
      <c r="I211" s="38">
        <v>3911</v>
      </c>
      <c r="J211" s="38">
        <v>6294</v>
      </c>
      <c r="L211" s="38">
        <v>1461</v>
      </c>
      <c r="M211" s="38">
        <v>4.9189999999999996</v>
      </c>
      <c r="N211" s="38">
        <v>7.8220000000000001</v>
      </c>
      <c r="O211" s="38">
        <v>2.903</v>
      </c>
      <c r="Q211" s="38">
        <v>0.20599999999999999</v>
      </c>
      <c r="R211" s="38">
        <v>1</v>
      </c>
      <c r="S211" s="38">
        <v>0</v>
      </c>
      <c r="T211" s="38">
        <v>0</v>
      </c>
      <c r="V211" s="38">
        <v>0</v>
      </c>
      <c r="Y211" s="38" t="s">
        <v>168</v>
      </c>
      <c r="Z211" s="42">
        <v>6.7500000000000004E-2</v>
      </c>
    </row>
    <row r="212" spans="1:26">
      <c r="A212" s="38">
        <v>58</v>
      </c>
      <c r="B212" s="38">
        <v>25</v>
      </c>
      <c r="C212" s="38" t="s">
        <v>190</v>
      </c>
      <c r="D212" s="38" t="s">
        <v>25</v>
      </c>
      <c r="E212" s="38" t="s">
        <v>36</v>
      </c>
      <c r="G212" s="38">
        <v>0.5</v>
      </c>
      <c r="H212" s="38">
        <v>0.5</v>
      </c>
      <c r="I212" s="38">
        <v>8405</v>
      </c>
      <c r="J212" s="38">
        <v>11068</v>
      </c>
      <c r="L212" s="38">
        <v>1381</v>
      </c>
      <c r="M212" s="38">
        <v>10.784000000000001</v>
      </c>
      <c r="N212" s="38">
        <v>13.673999999999999</v>
      </c>
      <c r="O212" s="38">
        <v>2.891</v>
      </c>
      <c r="Q212" s="38">
        <v>0.19500000000000001</v>
      </c>
      <c r="R212" s="38">
        <v>1</v>
      </c>
      <c r="S212" s="38">
        <v>0</v>
      </c>
      <c r="T212" s="38">
        <v>0</v>
      </c>
      <c r="V212" s="38">
        <v>0</v>
      </c>
      <c r="Y212" s="38" t="s">
        <v>168</v>
      </c>
      <c r="Z212" s="42">
        <v>0.94201388888888893</v>
      </c>
    </row>
    <row r="213" spans="1:26">
      <c r="A213" s="38">
        <v>58</v>
      </c>
      <c r="B213" s="38">
        <v>25</v>
      </c>
      <c r="C213" s="38" t="s">
        <v>191</v>
      </c>
      <c r="D213" s="38" t="s">
        <v>25</v>
      </c>
      <c r="E213" s="38" t="s">
        <v>36</v>
      </c>
      <c r="G213" s="38">
        <v>0.5</v>
      </c>
      <c r="H213" s="38">
        <v>0.5</v>
      </c>
      <c r="I213" s="38">
        <v>3883</v>
      </c>
      <c r="J213" s="38">
        <v>6290</v>
      </c>
      <c r="L213" s="38">
        <v>1458</v>
      </c>
      <c r="M213" s="38">
        <v>4.8819999999999997</v>
      </c>
      <c r="N213" s="38">
        <v>7.8170000000000002</v>
      </c>
      <c r="O213" s="38">
        <v>2.9350000000000001</v>
      </c>
      <c r="Q213" s="38">
        <v>0.20499999999999999</v>
      </c>
      <c r="R213" s="38">
        <v>1</v>
      </c>
      <c r="S213" s="38">
        <v>0</v>
      </c>
      <c r="T213" s="38">
        <v>0</v>
      </c>
      <c r="V213" s="38">
        <v>0</v>
      </c>
      <c r="Y213" s="38" t="s">
        <v>168</v>
      </c>
      <c r="Z213" s="42">
        <v>7.3495370370370364E-2</v>
      </c>
    </row>
    <row r="214" spans="1:26">
      <c r="A214" s="38">
        <v>59</v>
      </c>
      <c r="B214" s="38">
        <v>26</v>
      </c>
      <c r="C214" s="38" t="s">
        <v>192</v>
      </c>
      <c r="D214" s="38" t="s">
        <v>25</v>
      </c>
      <c r="E214" s="38" t="s">
        <v>36</v>
      </c>
      <c r="G214" s="38">
        <v>0.5</v>
      </c>
      <c r="H214" s="38">
        <v>0.5</v>
      </c>
      <c r="I214" s="38">
        <v>3932</v>
      </c>
      <c r="J214" s="38">
        <v>6174</v>
      </c>
      <c r="L214" s="38">
        <v>1345</v>
      </c>
      <c r="M214" s="38">
        <v>4.9459999999999997</v>
      </c>
      <c r="N214" s="38">
        <v>7.6719999999999997</v>
      </c>
      <c r="O214" s="38">
        <v>2.7250000000000001</v>
      </c>
      <c r="Q214" s="38">
        <v>0.19</v>
      </c>
      <c r="R214" s="38">
        <v>1</v>
      </c>
      <c r="S214" s="38">
        <v>0</v>
      </c>
      <c r="T214" s="38">
        <v>0</v>
      </c>
      <c r="V214" s="38">
        <v>0</v>
      </c>
      <c r="Y214" s="38" t="s">
        <v>168</v>
      </c>
      <c r="Z214" s="42">
        <v>0.95267361111111104</v>
      </c>
    </row>
    <row r="215" spans="1:26">
      <c r="A215" s="38">
        <v>60</v>
      </c>
      <c r="B215" s="38">
        <v>26</v>
      </c>
      <c r="C215" s="38" t="s">
        <v>192</v>
      </c>
      <c r="D215" s="38" t="s">
        <v>25</v>
      </c>
      <c r="E215" s="38" t="s">
        <v>36</v>
      </c>
      <c r="G215" s="38">
        <v>0.5</v>
      </c>
      <c r="H215" s="38">
        <v>0.5</v>
      </c>
      <c r="I215" s="38">
        <v>3928</v>
      </c>
      <c r="J215" s="38">
        <v>6178</v>
      </c>
      <c r="L215" s="38">
        <v>1333</v>
      </c>
      <c r="M215" s="38">
        <v>4.9409999999999998</v>
      </c>
      <c r="N215" s="38">
        <v>7.6760000000000002</v>
      </c>
      <c r="O215" s="38">
        <v>2.7349999999999999</v>
      </c>
      <c r="Q215" s="38">
        <v>0.189</v>
      </c>
      <c r="R215" s="38">
        <v>1</v>
      </c>
      <c r="S215" s="38">
        <v>0</v>
      </c>
      <c r="T215" s="38">
        <v>0</v>
      </c>
      <c r="V215" s="38">
        <v>0</v>
      </c>
      <c r="Y215" s="38" t="s">
        <v>168</v>
      </c>
      <c r="Z215" s="42">
        <v>0.95869212962962969</v>
      </c>
    </row>
    <row r="216" spans="1:26">
      <c r="A216" s="38">
        <v>61</v>
      </c>
      <c r="B216" s="38">
        <v>27</v>
      </c>
      <c r="C216" s="38" t="s">
        <v>194</v>
      </c>
      <c r="D216" s="38" t="s">
        <v>25</v>
      </c>
      <c r="E216" s="38" t="s">
        <v>36</v>
      </c>
      <c r="G216" s="38">
        <v>0.5</v>
      </c>
      <c r="H216" s="38">
        <v>0.5</v>
      </c>
      <c r="I216" s="38">
        <v>3665</v>
      </c>
      <c r="J216" s="38">
        <v>5901</v>
      </c>
      <c r="L216" s="38">
        <v>1306</v>
      </c>
      <c r="M216" s="38">
        <v>4.5990000000000002</v>
      </c>
      <c r="N216" s="38">
        <v>7.3289999999999997</v>
      </c>
      <c r="O216" s="38">
        <v>2.7309999999999999</v>
      </c>
      <c r="Q216" s="38">
        <v>0.185</v>
      </c>
      <c r="R216" s="38">
        <v>1</v>
      </c>
      <c r="S216" s="38">
        <v>0</v>
      </c>
      <c r="T216" s="38">
        <v>0</v>
      </c>
      <c r="V216" s="38">
        <v>0</v>
      </c>
      <c r="Y216" s="38" t="s">
        <v>168</v>
      </c>
      <c r="Z216" s="42">
        <v>0.96912037037037047</v>
      </c>
    </row>
    <row r="217" spans="1:26">
      <c r="A217" s="38">
        <v>62</v>
      </c>
      <c r="B217" s="38">
        <v>27</v>
      </c>
      <c r="C217" s="38" t="s">
        <v>194</v>
      </c>
      <c r="D217" s="38" t="s">
        <v>25</v>
      </c>
      <c r="E217" s="38" t="s">
        <v>36</v>
      </c>
      <c r="G217" s="38">
        <v>0.5</v>
      </c>
      <c r="H217" s="38">
        <v>0.5</v>
      </c>
      <c r="I217" s="38">
        <v>3726</v>
      </c>
      <c r="J217" s="38">
        <v>5951</v>
      </c>
      <c r="L217" s="38">
        <v>1342</v>
      </c>
      <c r="M217" s="38">
        <v>4.6779999999999999</v>
      </c>
      <c r="N217" s="38">
        <v>7.3920000000000003</v>
      </c>
      <c r="O217" s="38">
        <v>2.714</v>
      </c>
      <c r="Q217" s="38">
        <v>0.19</v>
      </c>
      <c r="R217" s="38">
        <v>1</v>
      </c>
      <c r="S217" s="38">
        <v>0</v>
      </c>
      <c r="T217" s="38">
        <v>0</v>
      </c>
      <c r="V217" s="38">
        <v>0</v>
      </c>
      <c r="Y217" s="38" t="s">
        <v>168</v>
      </c>
      <c r="Z217" s="42">
        <v>0.97516203703703708</v>
      </c>
    </row>
    <row r="218" spans="1:26">
      <c r="A218" s="38">
        <v>63</v>
      </c>
      <c r="B218" s="38">
        <v>28</v>
      </c>
      <c r="C218" s="38" t="s">
        <v>196</v>
      </c>
      <c r="D218" s="38" t="s">
        <v>25</v>
      </c>
      <c r="E218" s="38" t="s">
        <v>36</v>
      </c>
      <c r="G218" s="38">
        <v>0.5</v>
      </c>
      <c r="H218" s="38">
        <v>0.5</v>
      </c>
      <c r="I218" s="38">
        <v>4349</v>
      </c>
      <c r="J218" s="38">
        <v>6483</v>
      </c>
      <c r="L218" s="38">
        <v>8128</v>
      </c>
      <c r="M218" s="38">
        <v>5.49</v>
      </c>
      <c r="N218" s="38">
        <v>8.0579999999999998</v>
      </c>
      <c r="O218" s="38">
        <v>2.569</v>
      </c>
      <c r="Q218" s="38">
        <v>1.0760000000000001</v>
      </c>
      <c r="R218" s="38">
        <v>1</v>
      </c>
      <c r="S218" s="38">
        <v>0</v>
      </c>
      <c r="T218" s="38">
        <v>0</v>
      </c>
      <c r="V218" s="38">
        <v>0</v>
      </c>
      <c r="Y218" s="38" t="s">
        <v>168</v>
      </c>
      <c r="Z218" s="42">
        <v>0.98555555555555552</v>
      </c>
    </row>
    <row r="219" spans="1:26">
      <c r="A219" s="38">
        <v>63</v>
      </c>
      <c r="B219" s="38">
        <v>28</v>
      </c>
      <c r="C219" s="38" t="s">
        <v>197</v>
      </c>
      <c r="D219" s="38" t="s">
        <v>25</v>
      </c>
      <c r="E219" s="38" t="s">
        <v>36</v>
      </c>
      <c r="G219" s="38">
        <v>0.5</v>
      </c>
      <c r="H219" s="38">
        <v>0.5</v>
      </c>
      <c r="I219" s="38">
        <v>10075</v>
      </c>
      <c r="J219" s="38">
        <v>12145</v>
      </c>
      <c r="L219" s="38">
        <v>1830</v>
      </c>
      <c r="M219" s="38">
        <v>12.968999999999999</v>
      </c>
      <c r="N219" s="38">
        <v>14.961</v>
      </c>
      <c r="O219" s="38">
        <v>1.992</v>
      </c>
      <c r="Q219" s="38">
        <v>0.255</v>
      </c>
      <c r="R219" s="38">
        <v>1</v>
      </c>
      <c r="S219" s="38">
        <v>0</v>
      </c>
      <c r="T219" s="38">
        <v>0</v>
      </c>
      <c r="V219" s="38">
        <v>0</v>
      </c>
      <c r="Y219" s="38" t="s">
        <v>168</v>
      </c>
      <c r="Z219" s="42">
        <v>0.11702546296296296</v>
      </c>
    </row>
    <row r="220" spans="1:26">
      <c r="A220" s="38">
        <v>64</v>
      </c>
      <c r="B220" s="38">
        <v>28</v>
      </c>
      <c r="C220" s="38" t="s">
        <v>196</v>
      </c>
      <c r="D220" s="38" t="s">
        <v>25</v>
      </c>
      <c r="E220" s="38" t="s">
        <v>36</v>
      </c>
      <c r="G220" s="38">
        <v>0.5</v>
      </c>
      <c r="H220" s="38">
        <v>0.5</v>
      </c>
      <c r="I220" s="38">
        <v>4365</v>
      </c>
      <c r="J220" s="38">
        <v>7090</v>
      </c>
      <c r="L220" s="38">
        <v>9404</v>
      </c>
      <c r="M220" s="38">
        <v>5.5110000000000001</v>
      </c>
      <c r="N220" s="38">
        <v>8.8149999999999995</v>
      </c>
      <c r="O220" s="38">
        <v>3.3050000000000002</v>
      </c>
      <c r="Q220" s="38">
        <v>1.24</v>
      </c>
      <c r="R220" s="38">
        <v>1</v>
      </c>
      <c r="S220" s="38">
        <v>0</v>
      </c>
      <c r="T220" s="38">
        <v>0</v>
      </c>
      <c r="V220" s="38">
        <v>0</v>
      </c>
      <c r="Y220" s="38" t="s">
        <v>168</v>
      </c>
      <c r="Z220" s="42">
        <v>0.99156250000000001</v>
      </c>
    </row>
    <row r="221" spans="1:26">
      <c r="A221" s="38">
        <v>64</v>
      </c>
      <c r="B221" s="38">
        <v>28</v>
      </c>
      <c r="C221" s="38" t="s">
        <v>197</v>
      </c>
      <c r="D221" s="38" t="s">
        <v>25</v>
      </c>
      <c r="E221" s="38" t="s">
        <v>36</v>
      </c>
      <c r="G221" s="38">
        <v>0.5</v>
      </c>
      <c r="H221" s="38">
        <v>0.5</v>
      </c>
      <c r="I221" s="38">
        <v>9857</v>
      </c>
      <c r="J221" s="38">
        <v>12187</v>
      </c>
      <c r="L221" s="38">
        <v>1829</v>
      </c>
      <c r="M221" s="38">
        <v>12.683999999999999</v>
      </c>
      <c r="N221" s="38">
        <v>15.010999999999999</v>
      </c>
      <c r="O221" s="38">
        <v>2.3279999999999998</v>
      </c>
      <c r="Q221" s="38">
        <v>0.254</v>
      </c>
      <c r="R221" s="38">
        <v>1</v>
      </c>
      <c r="S221" s="38">
        <v>0</v>
      </c>
      <c r="T221" s="38">
        <v>0</v>
      </c>
      <c r="V221" s="38">
        <v>0</v>
      </c>
      <c r="Y221" s="38" t="s">
        <v>168</v>
      </c>
      <c r="Z221" s="42">
        <v>0.12321759259259259</v>
      </c>
    </row>
    <row r="222" spans="1:26">
      <c r="A222" s="38">
        <v>65</v>
      </c>
      <c r="B222" s="38">
        <v>29</v>
      </c>
      <c r="C222" s="38" t="s">
        <v>198</v>
      </c>
      <c r="D222" s="38" t="s">
        <v>25</v>
      </c>
      <c r="E222" s="38" t="s">
        <v>36</v>
      </c>
      <c r="G222" s="38">
        <v>0.5</v>
      </c>
      <c r="H222" s="38">
        <v>0.5</v>
      </c>
      <c r="I222" s="38">
        <v>3672</v>
      </c>
      <c r="J222" s="38">
        <v>6644</v>
      </c>
      <c r="L222" s="38">
        <v>5563</v>
      </c>
      <c r="M222" s="38">
        <v>4.609</v>
      </c>
      <c r="N222" s="38">
        <v>8.2590000000000003</v>
      </c>
      <c r="O222" s="38">
        <v>3.6509999999999998</v>
      </c>
      <c r="Q222" s="38">
        <v>0.74399999999999999</v>
      </c>
      <c r="R222" s="38">
        <v>1</v>
      </c>
      <c r="S222" s="38">
        <v>0</v>
      </c>
      <c r="T222" s="38">
        <v>0</v>
      </c>
      <c r="V222" s="38">
        <v>0</v>
      </c>
      <c r="Y222" s="38" t="s">
        <v>168</v>
      </c>
      <c r="Z222" s="42">
        <v>0.13376157407407407</v>
      </c>
    </row>
    <row r="223" spans="1:26">
      <c r="A223" s="38">
        <v>66</v>
      </c>
      <c r="B223" s="38">
        <v>29</v>
      </c>
      <c r="C223" s="38" t="s">
        <v>198</v>
      </c>
      <c r="D223" s="38" t="s">
        <v>25</v>
      </c>
      <c r="E223" s="38" t="s">
        <v>36</v>
      </c>
      <c r="G223" s="38">
        <v>0.5</v>
      </c>
      <c r="H223" s="38">
        <v>0.5</v>
      </c>
      <c r="I223" s="38">
        <v>3714</v>
      </c>
      <c r="J223" s="38">
        <v>6676</v>
      </c>
      <c r="L223" s="38">
        <v>5514</v>
      </c>
      <c r="M223" s="38">
        <v>4.6630000000000003</v>
      </c>
      <c r="N223" s="38">
        <v>8.2989999999999995</v>
      </c>
      <c r="O223" s="38">
        <v>3.6360000000000001</v>
      </c>
      <c r="Q223" s="38">
        <v>0.73799999999999999</v>
      </c>
      <c r="R223" s="38">
        <v>1</v>
      </c>
      <c r="S223" s="38">
        <v>0</v>
      </c>
      <c r="T223" s="38">
        <v>0</v>
      </c>
      <c r="V223" s="38">
        <v>0</v>
      </c>
      <c r="Y223" s="38" t="s">
        <v>168</v>
      </c>
      <c r="Z223" s="42">
        <v>0.13978009259259258</v>
      </c>
    </row>
    <row r="224" spans="1:26">
      <c r="A224" s="38">
        <v>67</v>
      </c>
      <c r="B224" s="38">
        <v>30</v>
      </c>
      <c r="C224" s="38" t="s">
        <v>199</v>
      </c>
      <c r="D224" s="38" t="s">
        <v>25</v>
      </c>
      <c r="E224" s="38" t="s">
        <v>36</v>
      </c>
      <c r="G224" s="38">
        <v>0.5</v>
      </c>
      <c r="H224" s="38">
        <v>0.5</v>
      </c>
      <c r="I224" s="38">
        <v>6561</v>
      </c>
      <c r="J224" s="38">
        <v>9598</v>
      </c>
      <c r="L224" s="38">
        <v>1335</v>
      </c>
      <c r="M224" s="38">
        <v>8.375</v>
      </c>
      <c r="N224" s="38">
        <v>11.898</v>
      </c>
      <c r="O224" s="38">
        <v>3.5230000000000001</v>
      </c>
      <c r="Q224" s="38">
        <v>0.189</v>
      </c>
      <c r="R224" s="38">
        <v>1</v>
      </c>
      <c r="S224" s="38">
        <v>0</v>
      </c>
      <c r="T224" s="38">
        <v>0</v>
      </c>
      <c r="V224" s="38">
        <v>0</v>
      </c>
      <c r="Y224" s="38" t="s">
        <v>168</v>
      </c>
      <c r="Z224" s="42">
        <v>0.15054398148148149</v>
      </c>
    </row>
    <row r="225" spans="1:26">
      <c r="A225" s="38">
        <v>68</v>
      </c>
      <c r="B225" s="38">
        <v>30</v>
      </c>
      <c r="C225" s="38" t="s">
        <v>199</v>
      </c>
      <c r="D225" s="38" t="s">
        <v>25</v>
      </c>
      <c r="E225" s="38" t="s">
        <v>36</v>
      </c>
      <c r="G225" s="38">
        <v>0.5</v>
      </c>
      <c r="H225" s="38">
        <v>0.5</v>
      </c>
      <c r="I225" s="38">
        <v>6560</v>
      </c>
      <c r="J225" s="38">
        <v>9610</v>
      </c>
      <c r="L225" s="38">
        <v>1346</v>
      </c>
      <c r="M225" s="38">
        <v>8.3740000000000006</v>
      </c>
      <c r="N225" s="38">
        <v>11.913</v>
      </c>
      <c r="O225" s="38">
        <v>3.5390000000000001</v>
      </c>
      <c r="Q225" s="38">
        <v>0.19</v>
      </c>
      <c r="R225" s="38">
        <v>1</v>
      </c>
      <c r="S225" s="38">
        <v>0</v>
      </c>
      <c r="T225" s="38">
        <v>0</v>
      </c>
      <c r="V225" s="38">
        <v>0</v>
      </c>
      <c r="Y225" s="38" t="s">
        <v>168</v>
      </c>
      <c r="Z225" s="42">
        <v>0.15666666666666665</v>
      </c>
    </row>
    <row r="226" spans="1:26">
      <c r="A226" s="38">
        <v>65</v>
      </c>
      <c r="B226" s="38">
        <v>29</v>
      </c>
      <c r="C226" s="38" t="s">
        <v>200</v>
      </c>
      <c r="D226" s="38" t="s">
        <v>25</v>
      </c>
      <c r="E226" s="38" t="s">
        <v>36</v>
      </c>
      <c r="G226" s="38">
        <v>0.5</v>
      </c>
      <c r="H226" s="38">
        <v>0.5</v>
      </c>
      <c r="I226" s="38">
        <v>2599</v>
      </c>
      <c r="J226" s="38">
        <v>5211</v>
      </c>
      <c r="L226" s="38">
        <v>1606</v>
      </c>
      <c r="M226" s="38">
        <v>3.2120000000000002</v>
      </c>
      <c r="N226" s="38">
        <v>6.46</v>
      </c>
      <c r="O226" s="38">
        <v>3.2480000000000002</v>
      </c>
      <c r="Q226" s="38">
        <v>0.22500000000000001</v>
      </c>
      <c r="R226" s="38">
        <v>1</v>
      </c>
      <c r="S226" s="38">
        <v>0</v>
      </c>
      <c r="T226" s="38">
        <v>0</v>
      </c>
      <c r="V226" s="38">
        <v>0</v>
      </c>
      <c r="Y226" s="38" t="s">
        <v>201</v>
      </c>
      <c r="Z226" s="42">
        <v>1.9675925925925928E-3</v>
      </c>
    </row>
    <row r="227" spans="1:26">
      <c r="A227" s="38">
        <v>66</v>
      </c>
      <c r="B227" s="38">
        <v>29</v>
      </c>
      <c r="C227" s="38" t="s">
        <v>200</v>
      </c>
      <c r="D227" s="38" t="s">
        <v>25</v>
      </c>
      <c r="E227" s="38" t="s">
        <v>36</v>
      </c>
      <c r="G227" s="38">
        <v>0.5</v>
      </c>
      <c r="H227" s="38">
        <v>0.5</v>
      </c>
      <c r="I227" s="38">
        <v>2616</v>
      </c>
      <c r="J227" s="38">
        <v>4924</v>
      </c>
      <c r="L227" s="38">
        <v>1489</v>
      </c>
      <c r="M227" s="38">
        <v>3.2330000000000001</v>
      </c>
      <c r="N227" s="38">
        <v>6.0970000000000004</v>
      </c>
      <c r="O227" s="38">
        <v>2.8639999999999999</v>
      </c>
      <c r="Q227" s="38">
        <v>0.20899999999999999</v>
      </c>
      <c r="R227" s="38">
        <v>1</v>
      </c>
      <c r="S227" s="38">
        <v>0</v>
      </c>
      <c r="T227" s="38">
        <v>0</v>
      </c>
      <c r="V227" s="38">
        <v>0</v>
      </c>
      <c r="Y227" s="38" t="s">
        <v>201</v>
      </c>
      <c r="Z227" s="42">
        <v>8.0208333333333329E-3</v>
      </c>
    </row>
    <row r="228" spans="1:26">
      <c r="A228" s="38">
        <v>67</v>
      </c>
      <c r="B228" s="38">
        <v>30</v>
      </c>
      <c r="C228" s="38" t="s">
        <v>202</v>
      </c>
      <c r="D228" s="38" t="s">
        <v>25</v>
      </c>
      <c r="E228" s="38" t="s">
        <v>36</v>
      </c>
      <c r="G228" s="38">
        <v>0.5</v>
      </c>
      <c r="H228" s="38">
        <v>0.5</v>
      </c>
      <c r="I228" s="38">
        <v>4834</v>
      </c>
      <c r="J228" s="38">
        <v>8255</v>
      </c>
      <c r="L228" s="38">
        <v>15256</v>
      </c>
      <c r="M228" s="38">
        <v>6.1219999999999999</v>
      </c>
      <c r="N228" s="38">
        <v>10.256</v>
      </c>
      <c r="O228" s="38">
        <v>4.1340000000000003</v>
      </c>
      <c r="Q228" s="38">
        <v>1.978</v>
      </c>
      <c r="R228" s="38">
        <v>1</v>
      </c>
      <c r="S228" s="38">
        <v>0</v>
      </c>
      <c r="T228" s="38">
        <v>0</v>
      </c>
      <c r="V228" s="38">
        <v>0</v>
      </c>
      <c r="Y228" s="38" t="s">
        <v>201</v>
      </c>
      <c r="Z228" s="42">
        <v>1.8541666666666668E-2</v>
      </c>
    </row>
    <row r="229" spans="1:26">
      <c r="A229" s="38">
        <v>68</v>
      </c>
      <c r="B229" s="38">
        <v>30</v>
      </c>
      <c r="C229" s="38" t="s">
        <v>202</v>
      </c>
      <c r="D229" s="38" t="s">
        <v>25</v>
      </c>
      <c r="E229" s="38" t="s">
        <v>36</v>
      </c>
      <c r="G229" s="38">
        <v>0.5</v>
      </c>
      <c r="H229" s="38">
        <v>0.5</v>
      </c>
      <c r="I229" s="38">
        <v>4860</v>
      </c>
      <c r="J229" s="38">
        <v>8320</v>
      </c>
      <c r="L229" s="38">
        <v>15273</v>
      </c>
      <c r="M229" s="38">
        <v>6.1559999999999997</v>
      </c>
      <c r="N229" s="38">
        <v>10.335000000000001</v>
      </c>
      <c r="O229" s="38">
        <v>4.1790000000000003</v>
      </c>
      <c r="Q229" s="38">
        <v>1.98</v>
      </c>
      <c r="R229" s="38">
        <v>1</v>
      </c>
      <c r="S229" s="38">
        <v>0</v>
      </c>
      <c r="T229" s="38">
        <v>0</v>
      </c>
      <c r="V229" s="38">
        <v>0</v>
      </c>
      <c r="Y229" s="38" t="s">
        <v>201</v>
      </c>
      <c r="Z229" s="42">
        <v>2.461805555555556E-2</v>
      </c>
    </row>
    <row r="230" spans="1:26">
      <c r="A230" s="38">
        <v>10</v>
      </c>
      <c r="B230" s="38">
        <v>5</v>
      </c>
      <c r="C230" s="38" t="s">
        <v>203</v>
      </c>
      <c r="D230" s="38" t="s">
        <v>25</v>
      </c>
      <c r="E230" s="38" t="s">
        <v>36</v>
      </c>
      <c r="G230" s="38">
        <v>0.5</v>
      </c>
      <c r="H230" s="38">
        <v>0.5</v>
      </c>
      <c r="I230" s="38">
        <v>3409</v>
      </c>
      <c r="J230" s="38">
        <v>6492</v>
      </c>
      <c r="L230" s="38">
        <v>1724</v>
      </c>
      <c r="M230" s="38">
        <v>4.2649999999999997</v>
      </c>
      <c r="N230" s="38">
        <v>8.0690000000000008</v>
      </c>
      <c r="O230" s="38">
        <v>3.8039999999999998</v>
      </c>
      <c r="Q230" s="38">
        <v>0.24</v>
      </c>
      <c r="R230" s="38">
        <v>1</v>
      </c>
      <c r="S230" s="38">
        <v>0</v>
      </c>
      <c r="T230" s="38">
        <v>0</v>
      </c>
      <c r="V230" s="38">
        <v>0</v>
      </c>
      <c r="Y230" s="38" t="s">
        <v>204</v>
      </c>
      <c r="Z230" s="42">
        <v>0.54276620370370365</v>
      </c>
    </row>
    <row r="231" spans="1:26">
      <c r="A231" s="38">
        <v>11</v>
      </c>
      <c r="B231" s="38">
        <v>5</v>
      </c>
      <c r="C231" s="38" t="s">
        <v>203</v>
      </c>
      <c r="D231" s="38" t="s">
        <v>25</v>
      </c>
      <c r="E231" s="38" t="s">
        <v>36</v>
      </c>
      <c r="G231" s="38">
        <v>0.5</v>
      </c>
      <c r="H231" s="38">
        <v>0.5</v>
      </c>
      <c r="I231" s="38">
        <v>3447</v>
      </c>
      <c r="J231" s="38">
        <v>6513</v>
      </c>
      <c r="L231" s="38">
        <v>1738</v>
      </c>
      <c r="M231" s="38">
        <v>4.3150000000000004</v>
      </c>
      <c r="N231" s="38">
        <v>8.0960000000000001</v>
      </c>
      <c r="O231" s="38">
        <v>3.7810000000000001</v>
      </c>
      <c r="Q231" s="38">
        <v>0.24199999999999999</v>
      </c>
      <c r="R231" s="38">
        <v>1</v>
      </c>
      <c r="S231" s="38">
        <v>0</v>
      </c>
      <c r="T231" s="38">
        <v>0</v>
      </c>
      <c r="V231" s="38">
        <v>0</v>
      </c>
      <c r="Y231" s="38" t="s">
        <v>204</v>
      </c>
      <c r="Z231" s="42">
        <v>0.54913194444444446</v>
      </c>
    </row>
    <row r="232" spans="1:26">
      <c r="A232" s="38">
        <v>12</v>
      </c>
      <c r="B232" s="38">
        <v>6</v>
      </c>
      <c r="C232" s="38" t="s">
        <v>205</v>
      </c>
      <c r="D232" s="38" t="s">
        <v>25</v>
      </c>
      <c r="E232" s="38" t="s">
        <v>36</v>
      </c>
      <c r="G232" s="38">
        <v>0.5</v>
      </c>
      <c r="H232" s="38">
        <v>0.5</v>
      </c>
      <c r="I232" s="38">
        <v>8201</v>
      </c>
      <c r="J232" s="38">
        <v>10853</v>
      </c>
      <c r="L232" s="38">
        <v>1669</v>
      </c>
      <c r="M232" s="38">
        <v>10.516</v>
      </c>
      <c r="N232" s="38">
        <v>13.416</v>
      </c>
      <c r="O232" s="38">
        <v>2.9</v>
      </c>
      <c r="Q232" s="38">
        <v>0.23300000000000001</v>
      </c>
      <c r="R232" s="38">
        <v>1</v>
      </c>
      <c r="S232" s="38">
        <v>0</v>
      </c>
      <c r="T232" s="38">
        <v>0</v>
      </c>
      <c r="V232" s="38">
        <v>0</v>
      </c>
      <c r="Y232" s="38" t="s">
        <v>204</v>
      </c>
      <c r="Z232" s="42">
        <v>0.56690972222222225</v>
      </c>
    </row>
    <row r="233" spans="1:26">
      <c r="A233" s="38">
        <v>13</v>
      </c>
      <c r="B233" s="38">
        <v>6</v>
      </c>
      <c r="C233" s="38" t="s">
        <v>205</v>
      </c>
      <c r="D233" s="38" t="s">
        <v>25</v>
      </c>
      <c r="E233" s="38" t="s">
        <v>36</v>
      </c>
      <c r="G233" s="38">
        <v>0.5</v>
      </c>
      <c r="H233" s="38">
        <v>0.5</v>
      </c>
      <c r="I233" s="38">
        <v>8394</v>
      </c>
      <c r="J233" s="38">
        <v>10873</v>
      </c>
      <c r="L233" s="38">
        <v>1690</v>
      </c>
      <c r="M233" s="38">
        <v>10.77</v>
      </c>
      <c r="N233" s="38">
        <v>13.44</v>
      </c>
      <c r="O233" s="38">
        <v>2.67</v>
      </c>
      <c r="Q233" s="38">
        <v>0.23599999999999999</v>
      </c>
      <c r="R233" s="38">
        <v>1</v>
      </c>
      <c r="S233" s="38">
        <v>0</v>
      </c>
      <c r="T233" s="38">
        <v>0</v>
      </c>
      <c r="V233" s="38">
        <v>0</v>
      </c>
      <c r="Y233" s="38" t="s">
        <v>204</v>
      </c>
      <c r="Z233" s="42">
        <v>0.57373842592592594</v>
      </c>
    </row>
    <row r="234" spans="1:26">
      <c r="A234" s="38">
        <v>14</v>
      </c>
      <c r="B234" s="38">
        <v>7</v>
      </c>
      <c r="C234" s="38" t="s">
        <v>206</v>
      </c>
      <c r="D234" s="38" t="s">
        <v>25</v>
      </c>
      <c r="E234" s="38" t="s">
        <v>36</v>
      </c>
      <c r="G234" s="38">
        <v>0.5</v>
      </c>
      <c r="H234" s="38">
        <v>0.5</v>
      </c>
      <c r="I234" s="38">
        <v>2993</v>
      </c>
      <c r="J234" s="38">
        <v>5861</v>
      </c>
      <c r="L234" s="38">
        <v>1383</v>
      </c>
      <c r="M234" s="38">
        <v>3.7240000000000002</v>
      </c>
      <c r="N234" s="38">
        <v>7.2789999999999999</v>
      </c>
      <c r="O234" s="38">
        <v>3.556</v>
      </c>
      <c r="Q234" s="38">
        <v>0.19500000000000001</v>
      </c>
      <c r="R234" s="38">
        <v>1</v>
      </c>
      <c r="S234" s="38">
        <v>0</v>
      </c>
      <c r="T234" s="38">
        <v>0</v>
      </c>
      <c r="V234" s="38">
        <v>0</v>
      </c>
      <c r="Y234" s="38" t="s">
        <v>204</v>
      </c>
      <c r="Z234" s="42">
        <v>0.59104166666666669</v>
      </c>
    </row>
    <row r="235" spans="1:26">
      <c r="A235" s="38">
        <v>15</v>
      </c>
      <c r="B235" s="38">
        <v>7</v>
      </c>
      <c r="C235" s="38" t="s">
        <v>206</v>
      </c>
      <c r="D235" s="38" t="s">
        <v>25</v>
      </c>
      <c r="E235" s="38" t="s">
        <v>36</v>
      </c>
      <c r="G235" s="38">
        <v>0.5</v>
      </c>
      <c r="H235" s="38">
        <v>0.5</v>
      </c>
      <c r="I235" s="38">
        <v>3102</v>
      </c>
      <c r="J235" s="38">
        <v>5828</v>
      </c>
      <c r="L235" s="38">
        <v>1359</v>
      </c>
      <c r="M235" s="38">
        <v>3.8660000000000001</v>
      </c>
      <c r="N235" s="38">
        <v>7.2380000000000004</v>
      </c>
      <c r="O235" s="38">
        <v>3.3719999999999999</v>
      </c>
      <c r="Q235" s="38">
        <v>0.192</v>
      </c>
      <c r="R235" s="38">
        <v>1</v>
      </c>
      <c r="S235" s="38">
        <v>0</v>
      </c>
      <c r="T235" s="38">
        <v>0</v>
      </c>
      <c r="V235" s="38">
        <v>0</v>
      </c>
      <c r="Y235" s="38" t="s">
        <v>204</v>
      </c>
      <c r="Z235" s="42">
        <v>0.59734953703703708</v>
      </c>
    </row>
    <row r="236" spans="1:26">
      <c r="A236" s="38">
        <v>16</v>
      </c>
      <c r="B236" s="38">
        <v>8</v>
      </c>
      <c r="C236" s="38" t="s">
        <v>207</v>
      </c>
      <c r="D236" s="38" t="s">
        <v>25</v>
      </c>
      <c r="E236" s="38" t="s">
        <v>36</v>
      </c>
      <c r="G236" s="38">
        <v>0.5</v>
      </c>
      <c r="H236" s="38">
        <v>0.5</v>
      </c>
      <c r="I236" s="38">
        <v>3521</v>
      </c>
      <c r="J236" s="38">
        <v>6307</v>
      </c>
      <c r="L236" s="38">
        <v>1604</v>
      </c>
      <c r="M236" s="38">
        <v>4.4109999999999996</v>
      </c>
      <c r="N236" s="38">
        <v>7.8380000000000001</v>
      </c>
      <c r="O236" s="38">
        <v>3.4260000000000002</v>
      </c>
      <c r="Q236" s="38">
        <v>0.22500000000000001</v>
      </c>
      <c r="R236" s="38">
        <v>1</v>
      </c>
      <c r="S236" s="38">
        <v>0</v>
      </c>
      <c r="T236" s="38">
        <v>0</v>
      </c>
      <c r="V236" s="38">
        <v>0</v>
      </c>
      <c r="Y236" s="38" t="s">
        <v>204</v>
      </c>
      <c r="Z236" s="42">
        <v>0.61449074074074073</v>
      </c>
    </row>
    <row r="237" spans="1:26">
      <c r="A237" s="38">
        <v>17</v>
      </c>
      <c r="B237" s="38">
        <v>8</v>
      </c>
      <c r="C237" s="38" t="s">
        <v>207</v>
      </c>
      <c r="D237" s="38" t="s">
        <v>25</v>
      </c>
      <c r="E237" s="38" t="s">
        <v>36</v>
      </c>
      <c r="G237" s="38">
        <v>0.5</v>
      </c>
      <c r="H237" s="38">
        <v>0.5</v>
      </c>
      <c r="I237" s="38">
        <v>3504</v>
      </c>
      <c r="J237" s="38">
        <v>6310</v>
      </c>
      <c r="L237" s="38">
        <v>1669</v>
      </c>
      <c r="M237" s="38">
        <v>4.3899999999999997</v>
      </c>
      <c r="N237" s="38">
        <v>7.8419999999999996</v>
      </c>
      <c r="O237" s="38">
        <v>3.452</v>
      </c>
      <c r="Q237" s="38">
        <v>0.23300000000000001</v>
      </c>
      <c r="R237" s="38">
        <v>1</v>
      </c>
      <c r="S237" s="38">
        <v>0</v>
      </c>
      <c r="T237" s="38">
        <v>0</v>
      </c>
      <c r="V237" s="38">
        <v>0</v>
      </c>
      <c r="Y237" s="38" t="s">
        <v>204</v>
      </c>
      <c r="Z237" s="42">
        <v>0.62083333333333335</v>
      </c>
    </row>
    <row r="238" spans="1:26">
      <c r="A238" s="38">
        <v>18</v>
      </c>
      <c r="B238" s="38">
        <v>9</v>
      </c>
      <c r="C238" s="38" t="s">
        <v>208</v>
      </c>
      <c r="D238" s="38" t="s">
        <v>25</v>
      </c>
      <c r="E238" s="38" t="s">
        <v>36</v>
      </c>
      <c r="G238" s="38">
        <v>0.5</v>
      </c>
      <c r="H238" s="38">
        <v>0.5</v>
      </c>
      <c r="I238" s="38">
        <v>7709</v>
      </c>
      <c r="J238" s="38">
        <v>10888</v>
      </c>
      <c r="L238" s="38">
        <v>1194</v>
      </c>
      <c r="M238" s="38">
        <v>9.8740000000000006</v>
      </c>
      <c r="N238" s="38">
        <v>13.459</v>
      </c>
      <c r="O238" s="38">
        <v>3.585</v>
      </c>
      <c r="Q238" s="38">
        <v>0.17</v>
      </c>
      <c r="R238" s="38">
        <v>1</v>
      </c>
      <c r="S238" s="38">
        <v>0</v>
      </c>
      <c r="T238" s="38">
        <v>0</v>
      </c>
      <c r="V238" s="38">
        <v>0</v>
      </c>
      <c r="Y238" s="38" t="s">
        <v>204</v>
      </c>
      <c r="Z238" s="42">
        <v>0.63875000000000004</v>
      </c>
    </row>
    <row r="239" spans="1:26">
      <c r="A239" s="38">
        <v>19</v>
      </c>
      <c r="B239" s="38">
        <v>9</v>
      </c>
      <c r="C239" s="38" t="s">
        <v>208</v>
      </c>
      <c r="D239" s="38" t="s">
        <v>25</v>
      </c>
      <c r="E239" s="38" t="s">
        <v>36</v>
      </c>
      <c r="G239" s="38">
        <v>0.5</v>
      </c>
      <c r="H239" s="38">
        <v>0.5</v>
      </c>
      <c r="I239" s="38">
        <v>7919</v>
      </c>
      <c r="J239" s="38">
        <v>10903</v>
      </c>
      <c r="L239" s="38">
        <v>1208</v>
      </c>
      <c r="M239" s="38">
        <v>10.148999999999999</v>
      </c>
      <c r="N239" s="38">
        <v>13.476000000000001</v>
      </c>
      <c r="O239" s="38">
        <v>3.327</v>
      </c>
      <c r="Q239" s="38">
        <v>0.17199999999999999</v>
      </c>
      <c r="R239" s="38">
        <v>1</v>
      </c>
      <c r="S239" s="38">
        <v>0</v>
      </c>
      <c r="T239" s="38">
        <v>0</v>
      </c>
      <c r="V239" s="38">
        <v>0</v>
      </c>
      <c r="Y239" s="38" t="s">
        <v>204</v>
      </c>
      <c r="Z239" s="42">
        <v>0.645625</v>
      </c>
    </row>
    <row r="240" spans="1:26">
      <c r="A240" s="38">
        <v>22</v>
      </c>
      <c r="B240" s="38">
        <v>11</v>
      </c>
      <c r="C240" s="38" t="s">
        <v>210</v>
      </c>
      <c r="D240" s="38" t="s">
        <v>25</v>
      </c>
      <c r="E240" s="38" t="s">
        <v>36</v>
      </c>
      <c r="G240" s="38">
        <v>0.5</v>
      </c>
      <c r="H240" s="38">
        <v>0.5</v>
      </c>
      <c r="I240" s="38">
        <v>3338</v>
      </c>
      <c r="J240" s="38">
        <v>6175</v>
      </c>
      <c r="L240" s="38">
        <v>1766</v>
      </c>
      <c r="M240" s="38">
        <v>4.173</v>
      </c>
      <c r="N240" s="38">
        <v>7.673</v>
      </c>
      <c r="O240" s="38">
        <v>3.5</v>
      </c>
      <c r="Q240" s="38">
        <v>0.246</v>
      </c>
      <c r="R240" s="38">
        <v>1</v>
      </c>
      <c r="S240" s="38">
        <v>0</v>
      </c>
      <c r="T240" s="38">
        <v>0</v>
      </c>
      <c r="V240" s="38">
        <v>0</v>
      </c>
      <c r="Y240" s="38" t="s">
        <v>204</v>
      </c>
      <c r="Z240" s="42">
        <v>0.68608796296296293</v>
      </c>
    </row>
    <row r="241" spans="1:26">
      <c r="A241" s="38">
        <v>23</v>
      </c>
      <c r="B241" s="38">
        <v>11</v>
      </c>
      <c r="C241" s="38" t="s">
        <v>210</v>
      </c>
      <c r="D241" s="38" t="s">
        <v>25</v>
      </c>
      <c r="E241" s="38" t="s">
        <v>36</v>
      </c>
      <c r="G241" s="38">
        <v>0.5</v>
      </c>
      <c r="H241" s="38">
        <v>0.5</v>
      </c>
      <c r="I241" s="38">
        <v>3438</v>
      </c>
      <c r="J241" s="38">
        <v>6183</v>
      </c>
      <c r="L241" s="38">
        <v>1841</v>
      </c>
      <c r="M241" s="38">
        <v>4.3040000000000003</v>
      </c>
      <c r="N241" s="38">
        <v>7.6829999999999998</v>
      </c>
      <c r="O241" s="38">
        <v>3.379</v>
      </c>
      <c r="Q241" s="38">
        <v>0.25600000000000001</v>
      </c>
      <c r="R241" s="38">
        <v>1</v>
      </c>
      <c r="S241" s="38">
        <v>0</v>
      </c>
      <c r="T241" s="38">
        <v>0</v>
      </c>
      <c r="V241" s="38">
        <v>0</v>
      </c>
      <c r="Y241" s="38" t="s">
        <v>204</v>
      </c>
      <c r="Z241" s="42">
        <v>0.69241898148148151</v>
      </c>
    </row>
    <row r="242" spans="1:26">
      <c r="A242" s="38">
        <v>24</v>
      </c>
      <c r="B242" s="38">
        <v>12</v>
      </c>
      <c r="C242" s="38" t="s">
        <v>211</v>
      </c>
      <c r="D242" s="38" t="s">
        <v>25</v>
      </c>
      <c r="E242" s="38" t="s">
        <v>36</v>
      </c>
      <c r="G242" s="38">
        <v>0.5</v>
      </c>
      <c r="H242" s="38">
        <v>0.5</v>
      </c>
      <c r="I242" s="38">
        <v>3300</v>
      </c>
      <c r="J242" s="38">
        <v>5947</v>
      </c>
      <c r="L242" s="38">
        <v>1353</v>
      </c>
      <c r="M242" s="38">
        <v>4.1239999999999997</v>
      </c>
      <c r="N242" s="38">
        <v>7.3869999999999996</v>
      </c>
      <c r="O242" s="38">
        <v>3.2629999999999999</v>
      </c>
      <c r="Q242" s="38">
        <v>0.191</v>
      </c>
      <c r="R242" s="38">
        <v>1</v>
      </c>
      <c r="S242" s="38">
        <v>0</v>
      </c>
      <c r="T242" s="38">
        <v>0</v>
      </c>
      <c r="V242" s="38">
        <v>0</v>
      </c>
      <c r="Y242" s="38" t="s">
        <v>204</v>
      </c>
      <c r="Z242" s="42">
        <v>0.70953703703703708</v>
      </c>
    </row>
    <row r="243" spans="1:26">
      <c r="A243" s="38">
        <v>25</v>
      </c>
      <c r="B243" s="38">
        <v>12</v>
      </c>
      <c r="C243" s="38" t="s">
        <v>211</v>
      </c>
      <c r="D243" s="38" t="s">
        <v>25</v>
      </c>
      <c r="E243" s="38" t="s">
        <v>36</v>
      </c>
      <c r="G243" s="38">
        <v>0.5</v>
      </c>
      <c r="H243" s="38">
        <v>0.5</v>
      </c>
      <c r="I243" s="38">
        <v>3329</v>
      </c>
      <c r="J243" s="38">
        <v>6013</v>
      </c>
      <c r="L243" s="38">
        <v>1486</v>
      </c>
      <c r="M243" s="38">
        <v>4.1619999999999999</v>
      </c>
      <c r="N243" s="38">
        <v>7.47</v>
      </c>
      <c r="O243" s="38">
        <v>3.3079999999999998</v>
      </c>
      <c r="Q243" s="38">
        <v>0.20899999999999999</v>
      </c>
      <c r="R243" s="38">
        <v>1</v>
      </c>
      <c r="S243" s="38">
        <v>0</v>
      </c>
      <c r="T243" s="38">
        <v>0</v>
      </c>
      <c r="V243" s="38">
        <v>0</v>
      </c>
      <c r="Y243" s="38" t="s">
        <v>204</v>
      </c>
      <c r="Z243" s="42">
        <v>0.71587962962962959</v>
      </c>
    </row>
    <row r="244" spans="1:26">
      <c r="A244" s="38">
        <v>26</v>
      </c>
      <c r="B244" s="38">
        <v>13</v>
      </c>
      <c r="C244" s="38" t="s">
        <v>212</v>
      </c>
      <c r="D244" s="38" t="s">
        <v>25</v>
      </c>
      <c r="E244" s="38" t="s">
        <v>36</v>
      </c>
      <c r="G244" s="38">
        <v>0.5</v>
      </c>
      <c r="H244" s="38">
        <v>0.5</v>
      </c>
      <c r="I244" s="38">
        <v>2987</v>
      </c>
      <c r="J244" s="38">
        <v>5874</v>
      </c>
      <c r="L244" s="38">
        <v>1330</v>
      </c>
      <c r="M244" s="38">
        <v>3.7160000000000002</v>
      </c>
      <c r="N244" s="38">
        <v>7.2949999999999999</v>
      </c>
      <c r="O244" s="38">
        <v>3.5790000000000002</v>
      </c>
      <c r="Q244" s="38">
        <v>0.188</v>
      </c>
      <c r="R244" s="38">
        <v>1</v>
      </c>
      <c r="S244" s="38">
        <v>0</v>
      </c>
      <c r="T244" s="38">
        <v>0</v>
      </c>
      <c r="V244" s="38">
        <v>0</v>
      </c>
      <c r="Y244" s="38" t="s">
        <v>204</v>
      </c>
      <c r="Z244" s="42">
        <v>0.73305555555555557</v>
      </c>
    </row>
    <row r="245" spans="1:26">
      <c r="A245" s="38">
        <v>27</v>
      </c>
      <c r="B245" s="38">
        <v>13</v>
      </c>
      <c r="C245" s="38" t="s">
        <v>212</v>
      </c>
      <c r="D245" s="38" t="s">
        <v>25</v>
      </c>
      <c r="E245" s="38" t="s">
        <v>36</v>
      </c>
      <c r="G245" s="38">
        <v>0.5</v>
      </c>
      <c r="H245" s="38">
        <v>0.5</v>
      </c>
      <c r="I245" s="38">
        <v>3061</v>
      </c>
      <c r="J245" s="38">
        <v>5829</v>
      </c>
      <c r="L245" s="38">
        <v>1275</v>
      </c>
      <c r="M245" s="38">
        <v>3.8119999999999998</v>
      </c>
      <c r="N245" s="38">
        <v>7.2389999999999999</v>
      </c>
      <c r="O245" s="38">
        <v>3.427</v>
      </c>
      <c r="Q245" s="38">
        <v>0.18099999999999999</v>
      </c>
      <c r="R245" s="38">
        <v>1</v>
      </c>
      <c r="S245" s="38">
        <v>0</v>
      </c>
      <c r="T245" s="38">
        <v>0</v>
      </c>
      <c r="V245" s="38">
        <v>0</v>
      </c>
      <c r="Y245" s="38" t="s">
        <v>204</v>
      </c>
      <c r="Z245" s="42">
        <v>0.73938657407407404</v>
      </c>
    </row>
    <row r="246" spans="1:26">
      <c r="A246" s="38">
        <v>28</v>
      </c>
      <c r="B246" s="38">
        <v>14</v>
      </c>
      <c r="C246" s="38" t="s">
        <v>213</v>
      </c>
      <c r="D246" s="38" t="s">
        <v>25</v>
      </c>
      <c r="E246" s="38" t="s">
        <v>36</v>
      </c>
      <c r="G246" s="38">
        <v>0.5</v>
      </c>
      <c r="H246" s="38">
        <v>0.5</v>
      </c>
      <c r="I246" s="38">
        <v>2355</v>
      </c>
      <c r="J246" s="38">
        <v>5518</v>
      </c>
      <c r="L246" s="38">
        <v>1208</v>
      </c>
      <c r="M246" s="38">
        <v>2.8940000000000001</v>
      </c>
      <c r="N246" s="38">
        <v>6.8470000000000004</v>
      </c>
      <c r="O246" s="38">
        <v>3.9529999999999998</v>
      </c>
      <c r="Q246" s="38">
        <v>0.17199999999999999</v>
      </c>
      <c r="R246" s="38">
        <v>1</v>
      </c>
      <c r="S246" s="38">
        <v>0</v>
      </c>
      <c r="T246" s="38">
        <v>0</v>
      </c>
      <c r="V246" s="38">
        <v>0</v>
      </c>
      <c r="Y246" s="38" t="s">
        <v>204</v>
      </c>
      <c r="Z246" s="42">
        <v>0.75656249999999992</v>
      </c>
    </row>
    <row r="247" spans="1:26">
      <c r="A247" s="38">
        <v>29</v>
      </c>
      <c r="B247" s="38">
        <v>14</v>
      </c>
      <c r="C247" s="38" t="s">
        <v>213</v>
      </c>
      <c r="D247" s="38" t="s">
        <v>25</v>
      </c>
      <c r="E247" s="38" t="s">
        <v>36</v>
      </c>
      <c r="G247" s="38">
        <v>0.5</v>
      </c>
      <c r="H247" s="38">
        <v>0.5</v>
      </c>
      <c r="I247" s="38">
        <v>2457</v>
      </c>
      <c r="J247" s="38">
        <v>5549</v>
      </c>
      <c r="L247" s="38">
        <v>1217</v>
      </c>
      <c r="M247" s="38">
        <v>3.0270000000000001</v>
      </c>
      <c r="N247" s="38">
        <v>6.8860000000000001</v>
      </c>
      <c r="O247" s="38">
        <v>3.859</v>
      </c>
      <c r="Q247" s="38">
        <v>0.17299999999999999</v>
      </c>
      <c r="R247" s="38">
        <v>1</v>
      </c>
      <c r="S247" s="38">
        <v>0</v>
      </c>
      <c r="T247" s="38">
        <v>0</v>
      </c>
      <c r="V247" s="38">
        <v>0</v>
      </c>
      <c r="Y247" s="38" t="s">
        <v>204</v>
      </c>
      <c r="Z247" s="42">
        <v>0.76290509259259265</v>
      </c>
    </row>
    <row r="248" spans="1:26">
      <c r="A248" s="38">
        <v>30</v>
      </c>
      <c r="B248" s="38">
        <v>15</v>
      </c>
      <c r="C248" s="38" t="s">
        <v>214</v>
      </c>
      <c r="D248" s="38" t="s">
        <v>25</v>
      </c>
      <c r="E248" s="38" t="s">
        <v>36</v>
      </c>
      <c r="G248" s="38">
        <v>0.5</v>
      </c>
      <c r="H248" s="38">
        <v>0.5</v>
      </c>
      <c r="I248" s="38">
        <v>3262</v>
      </c>
      <c r="J248" s="38">
        <v>5863</v>
      </c>
      <c r="L248" s="38">
        <v>1229</v>
      </c>
      <c r="M248" s="38">
        <v>4.0739999999999998</v>
      </c>
      <c r="N248" s="38">
        <v>7.282</v>
      </c>
      <c r="O248" s="38">
        <v>3.2080000000000002</v>
      </c>
      <c r="Q248" s="38">
        <v>0.17499999999999999</v>
      </c>
      <c r="R248" s="38">
        <v>1</v>
      </c>
      <c r="S248" s="38">
        <v>0</v>
      </c>
      <c r="T248" s="38">
        <v>0</v>
      </c>
      <c r="V248" s="38">
        <v>0</v>
      </c>
      <c r="Y248" s="38" t="s">
        <v>204</v>
      </c>
      <c r="Z248" s="42">
        <v>0.78010416666666671</v>
      </c>
    </row>
    <row r="249" spans="1:26">
      <c r="A249" s="38">
        <v>31</v>
      </c>
      <c r="B249" s="38">
        <v>15</v>
      </c>
      <c r="C249" s="38" t="s">
        <v>214</v>
      </c>
      <c r="D249" s="38" t="s">
        <v>25</v>
      </c>
      <c r="E249" s="38" t="s">
        <v>36</v>
      </c>
      <c r="G249" s="38">
        <v>0.5</v>
      </c>
      <c r="H249" s="38">
        <v>0.5</v>
      </c>
      <c r="I249" s="38">
        <v>3194</v>
      </c>
      <c r="J249" s="38">
        <v>5863</v>
      </c>
      <c r="L249" s="38">
        <v>1217</v>
      </c>
      <c r="M249" s="38">
        <v>3.9860000000000002</v>
      </c>
      <c r="N249" s="38">
        <v>7.282</v>
      </c>
      <c r="O249" s="38">
        <v>3.2959999999999998</v>
      </c>
      <c r="Q249" s="38">
        <v>0.17299999999999999</v>
      </c>
      <c r="R249" s="38">
        <v>1</v>
      </c>
      <c r="S249" s="38">
        <v>0</v>
      </c>
      <c r="T249" s="38">
        <v>0</v>
      </c>
      <c r="V249" s="38">
        <v>0</v>
      </c>
      <c r="Y249" s="38" t="s">
        <v>204</v>
      </c>
      <c r="Z249" s="42">
        <v>0.78644675925925922</v>
      </c>
    </row>
    <row r="250" spans="1:26">
      <c r="A250" s="38">
        <v>32</v>
      </c>
      <c r="B250" s="38">
        <v>16</v>
      </c>
      <c r="C250" s="38" t="s">
        <v>215</v>
      </c>
      <c r="D250" s="38" t="s">
        <v>25</v>
      </c>
      <c r="E250" s="38" t="s">
        <v>36</v>
      </c>
      <c r="G250" s="38">
        <v>0.5</v>
      </c>
      <c r="H250" s="38">
        <v>0.5</v>
      </c>
      <c r="I250" s="38">
        <v>2537</v>
      </c>
      <c r="J250" s="38">
        <v>6330</v>
      </c>
      <c r="L250" s="38">
        <v>1998</v>
      </c>
      <c r="M250" s="38">
        <v>3.1309999999999998</v>
      </c>
      <c r="N250" s="38">
        <v>7.8659999999999997</v>
      </c>
      <c r="O250" s="38">
        <v>4.7350000000000003</v>
      </c>
      <c r="Q250" s="38">
        <v>0.27700000000000002</v>
      </c>
      <c r="R250" s="38">
        <v>1</v>
      </c>
      <c r="S250" s="38">
        <v>0</v>
      </c>
      <c r="T250" s="38">
        <v>0</v>
      </c>
      <c r="V250" s="38">
        <v>0</v>
      </c>
      <c r="Y250" s="38" t="s">
        <v>204</v>
      </c>
      <c r="Z250" s="42">
        <v>0.80371527777777774</v>
      </c>
    </row>
    <row r="251" spans="1:26">
      <c r="A251" s="38">
        <v>33</v>
      </c>
      <c r="B251" s="38">
        <v>16</v>
      </c>
      <c r="C251" s="38" t="s">
        <v>215</v>
      </c>
      <c r="D251" s="38" t="s">
        <v>25</v>
      </c>
      <c r="E251" s="38" t="s">
        <v>36</v>
      </c>
      <c r="G251" s="38">
        <v>0.5</v>
      </c>
      <c r="H251" s="38">
        <v>0.5</v>
      </c>
      <c r="I251" s="38">
        <v>2530</v>
      </c>
      <c r="J251" s="38">
        <v>6350</v>
      </c>
      <c r="L251" s="38">
        <v>1992</v>
      </c>
      <c r="M251" s="38">
        <v>3.1219999999999999</v>
      </c>
      <c r="N251" s="38">
        <v>7.891</v>
      </c>
      <c r="O251" s="38">
        <v>4.7690000000000001</v>
      </c>
      <c r="Q251" s="38">
        <v>0.27600000000000002</v>
      </c>
      <c r="R251" s="38">
        <v>1</v>
      </c>
      <c r="S251" s="38">
        <v>0</v>
      </c>
      <c r="T251" s="38">
        <v>0</v>
      </c>
      <c r="V251" s="38">
        <v>0</v>
      </c>
      <c r="Y251" s="38" t="s">
        <v>204</v>
      </c>
      <c r="Z251" s="42">
        <v>0.8099884259259259</v>
      </c>
    </row>
    <row r="252" spans="1:26">
      <c r="A252" s="38">
        <v>45</v>
      </c>
      <c r="B252" s="38">
        <v>19</v>
      </c>
      <c r="C252" s="38" t="s">
        <v>216</v>
      </c>
      <c r="D252" s="38" t="s">
        <v>25</v>
      </c>
      <c r="E252" s="38" t="s">
        <v>36</v>
      </c>
      <c r="G252" s="38">
        <v>0.5</v>
      </c>
      <c r="H252" s="38">
        <v>0.5</v>
      </c>
      <c r="I252" s="38">
        <v>3625</v>
      </c>
      <c r="J252" s="38">
        <v>6644</v>
      </c>
      <c r="L252" s="38">
        <v>1788</v>
      </c>
      <c r="M252" s="38">
        <v>4.5469999999999997</v>
      </c>
      <c r="N252" s="38">
        <v>8.26</v>
      </c>
      <c r="O252" s="38">
        <v>3.7130000000000001</v>
      </c>
      <c r="Q252" s="38">
        <v>0.249</v>
      </c>
      <c r="R252" s="38">
        <v>1</v>
      </c>
      <c r="S252" s="38">
        <v>0</v>
      </c>
      <c r="T252" s="38">
        <v>0</v>
      </c>
      <c r="V252" s="38">
        <v>0</v>
      </c>
      <c r="Y252" s="38" t="s">
        <v>204</v>
      </c>
      <c r="Z252" s="42">
        <v>0.94841435185185186</v>
      </c>
    </row>
    <row r="253" spans="1:26">
      <c r="A253" s="38">
        <v>46</v>
      </c>
      <c r="B253" s="38">
        <v>19</v>
      </c>
      <c r="C253" s="38" t="s">
        <v>216</v>
      </c>
      <c r="D253" s="38" t="s">
        <v>25</v>
      </c>
      <c r="E253" s="38" t="s">
        <v>36</v>
      </c>
      <c r="G253" s="38">
        <v>0.5</v>
      </c>
      <c r="H253" s="38">
        <v>0.5</v>
      </c>
      <c r="I253" s="38">
        <v>3583</v>
      </c>
      <c r="J253" s="38">
        <v>6660</v>
      </c>
      <c r="L253" s="38">
        <v>1820</v>
      </c>
      <c r="M253" s="38">
        <v>4.492</v>
      </c>
      <c r="N253" s="38">
        <v>8.2789999999999999</v>
      </c>
      <c r="O253" s="38">
        <v>3.7869999999999999</v>
      </c>
      <c r="Q253" s="38">
        <v>0.253</v>
      </c>
      <c r="R253" s="38">
        <v>1</v>
      </c>
      <c r="S253" s="38">
        <v>0</v>
      </c>
      <c r="T253" s="38">
        <v>0</v>
      </c>
      <c r="V253" s="38">
        <v>0</v>
      </c>
      <c r="Y253" s="38" t="s">
        <v>204</v>
      </c>
      <c r="Z253" s="42">
        <v>0.95478009259259267</v>
      </c>
    </row>
    <row r="254" spans="1:26">
      <c r="A254" s="38">
        <v>47</v>
      </c>
      <c r="B254" s="38">
        <v>20</v>
      </c>
      <c r="C254" s="38" t="s">
        <v>217</v>
      </c>
      <c r="D254" s="38" t="s">
        <v>25</v>
      </c>
      <c r="E254" s="38" t="s">
        <v>36</v>
      </c>
      <c r="G254" s="38">
        <v>0.5</v>
      </c>
      <c r="H254" s="38">
        <v>0.5</v>
      </c>
      <c r="I254" s="38">
        <v>3229</v>
      </c>
      <c r="J254" s="38">
        <v>6354</v>
      </c>
      <c r="L254" s="38">
        <v>1730</v>
      </c>
      <c r="M254" s="38">
        <v>4.0309999999999997</v>
      </c>
      <c r="N254" s="38">
        <v>7.8970000000000002</v>
      </c>
      <c r="O254" s="38">
        <v>3.8660000000000001</v>
      </c>
      <c r="Q254" s="38">
        <v>0.24099999999999999</v>
      </c>
      <c r="R254" s="38">
        <v>1</v>
      </c>
      <c r="S254" s="38">
        <v>0</v>
      </c>
      <c r="T254" s="38">
        <v>0</v>
      </c>
      <c r="V254" s="38">
        <v>0</v>
      </c>
      <c r="Y254" s="38" t="s">
        <v>204</v>
      </c>
      <c r="Z254" s="42">
        <v>0.97202546296296299</v>
      </c>
    </row>
    <row r="255" spans="1:26">
      <c r="A255" s="38">
        <v>48</v>
      </c>
      <c r="B255" s="38">
        <v>20</v>
      </c>
      <c r="C255" s="38" t="s">
        <v>217</v>
      </c>
      <c r="D255" s="38" t="s">
        <v>25</v>
      </c>
      <c r="E255" s="38" t="s">
        <v>36</v>
      </c>
      <c r="G255" s="38">
        <v>0.5</v>
      </c>
      <c r="H255" s="38">
        <v>0.5</v>
      </c>
      <c r="I255" s="38">
        <v>3245</v>
      </c>
      <c r="J255" s="38">
        <v>6334</v>
      </c>
      <c r="L255" s="38">
        <v>1760</v>
      </c>
      <c r="M255" s="38">
        <v>4.0519999999999996</v>
      </c>
      <c r="N255" s="38">
        <v>7.8719999999999999</v>
      </c>
      <c r="O255" s="38">
        <v>3.82</v>
      </c>
      <c r="Q255" s="38">
        <v>0.245</v>
      </c>
      <c r="R255" s="38">
        <v>1</v>
      </c>
      <c r="S255" s="38">
        <v>0</v>
      </c>
      <c r="T255" s="38">
        <v>0</v>
      </c>
      <c r="V255" s="38">
        <v>0</v>
      </c>
      <c r="Y255" s="38" t="s">
        <v>204</v>
      </c>
      <c r="Z255" s="42">
        <v>0.97834490740740743</v>
      </c>
    </row>
    <row r="256" spans="1:26">
      <c r="A256" s="38">
        <v>49</v>
      </c>
      <c r="B256" s="38">
        <v>21</v>
      </c>
      <c r="C256" s="38" t="s">
        <v>218</v>
      </c>
      <c r="D256" s="38" t="s">
        <v>25</v>
      </c>
      <c r="E256" s="38" t="s">
        <v>36</v>
      </c>
      <c r="G256" s="38">
        <v>0.5</v>
      </c>
      <c r="H256" s="38">
        <v>0.5</v>
      </c>
      <c r="I256" s="38">
        <v>3034</v>
      </c>
      <c r="J256" s="38">
        <v>6284</v>
      </c>
      <c r="L256" s="38">
        <v>2686</v>
      </c>
      <c r="M256" s="38">
        <v>3.778</v>
      </c>
      <c r="N256" s="38">
        <v>7.81</v>
      </c>
      <c r="O256" s="38">
        <v>4.032</v>
      </c>
      <c r="Q256" s="38">
        <v>0.36799999999999999</v>
      </c>
      <c r="R256" s="38">
        <v>1</v>
      </c>
      <c r="S256" s="38">
        <v>0</v>
      </c>
      <c r="T256" s="38">
        <v>0</v>
      </c>
      <c r="V256" s="38">
        <v>0</v>
      </c>
      <c r="Y256" s="38" t="s">
        <v>204</v>
      </c>
      <c r="Z256" s="42">
        <v>0.9956018518518519</v>
      </c>
    </row>
    <row r="257" spans="1:26">
      <c r="A257" s="38">
        <v>10</v>
      </c>
      <c r="B257" s="38">
        <v>5</v>
      </c>
      <c r="C257" s="38" t="s">
        <v>219</v>
      </c>
      <c r="D257" s="38" t="s">
        <v>25</v>
      </c>
      <c r="E257" s="38" t="s">
        <v>36</v>
      </c>
      <c r="G257" s="38">
        <v>0.5</v>
      </c>
      <c r="H257" s="38">
        <v>0.5</v>
      </c>
      <c r="I257" s="38">
        <v>3507</v>
      </c>
      <c r="J257" s="38">
        <v>6259</v>
      </c>
      <c r="L257" s="38">
        <v>1733</v>
      </c>
      <c r="M257" s="38">
        <v>4.3929999999999998</v>
      </c>
      <c r="N257" s="38">
        <v>7.7779999999999996</v>
      </c>
      <c r="O257" s="38">
        <v>3.3849999999999998</v>
      </c>
      <c r="Q257" s="38">
        <v>0.24199999999999999</v>
      </c>
      <c r="R257" s="38">
        <v>1</v>
      </c>
      <c r="S257" s="38">
        <v>0</v>
      </c>
      <c r="T257" s="38">
        <v>0</v>
      </c>
      <c r="V257" s="38">
        <v>0</v>
      </c>
      <c r="Y257" s="38" t="s">
        <v>220</v>
      </c>
      <c r="Z257" s="42">
        <v>0.50834490740740745</v>
      </c>
    </row>
    <row r="258" spans="1:26">
      <c r="A258" s="38">
        <v>11</v>
      </c>
      <c r="B258" s="38">
        <v>5</v>
      </c>
      <c r="C258" s="38" t="s">
        <v>219</v>
      </c>
      <c r="D258" s="38" t="s">
        <v>25</v>
      </c>
      <c r="E258" s="38" t="s">
        <v>36</v>
      </c>
      <c r="G258" s="38">
        <v>0.5</v>
      </c>
      <c r="H258" s="38">
        <v>0.5</v>
      </c>
      <c r="I258" s="38">
        <v>3524</v>
      </c>
      <c r="J258" s="38">
        <v>6213</v>
      </c>
      <c r="L258" s="38">
        <v>1706</v>
      </c>
      <c r="M258" s="38">
        <v>4.415</v>
      </c>
      <c r="N258" s="38">
        <v>7.7210000000000001</v>
      </c>
      <c r="O258" s="38">
        <v>3.306</v>
      </c>
      <c r="Q258" s="38">
        <v>0.23799999999999999</v>
      </c>
      <c r="R258" s="38">
        <v>1</v>
      </c>
      <c r="S258" s="38">
        <v>0</v>
      </c>
      <c r="T258" s="38">
        <v>0</v>
      </c>
      <c r="V258" s="38">
        <v>0</v>
      </c>
      <c r="Y258" s="38" t="s">
        <v>220</v>
      </c>
      <c r="Z258" s="42">
        <v>0.51476851851851857</v>
      </c>
    </row>
    <row r="259" spans="1:26">
      <c r="A259" s="38">
        <v>12</v>
      </c>
      <c r="B259" s="38">
        <v>6</v>
      </c>
      <c r="C259" s="38" t="s">
        <v>221</v>
      </c>
      <c r="D259" s="38" t="s">
        <v>25</v>
      </c>
      <c r="E259" s="38" t="s">
        <v>36</v>
      </c>
      <c r="G259" s="38">
        <v>0.5</v>
      </c>
      <c r="H259" s="38">
        <v>0.5</v>
      </c>
      <c r="I259" s="38">
        <v>3902</v>
      </c>
      <c r="J259" s="38">
        <v>7522</v>
      </c>
      <c r="L259" s="38">
        <v>7707</v>
      </c>
      <c r="M259" s="38">
        <v>4.9080000000000004</v>
      </c>
      <c r="N259" s="38">
        <v>9.35</v>
      </c>
      <c r="O259" s="38">
        <v>4.4429999999999996</v>
      </c>
      <c r="Q259" s="38">
        <v>1.022</v>
      </c>
      <c r="R259" s="38">
        <v>1</v>
      </c>
      <c r="S259" s="38">
        <v>0</v>
      </c>
      <c r="T259" s="38">
        <v>0</v>
      </c>
      <c r="V259" s="38">
        <v>0</v>
      </c>
      <c r="Y259" s="38" t="s">
        <v>220</v>
      </c>
      <c r="Z259" s="42">
        <v>0.53212962962962962</v>
      </c>
    </row>
    <row r="260" spans="1:26">
      <c r="A260" s="38">
        <v>13</v>
      </c>
      <c r="B260" s="38">
        <v>6</v>
      </c>
      <c r="C260" s="38" t="s">
        <v>221</v>
      </c>
      <c r="D260" s="38" t="s">
        <v>25</v>
      </c>
      <c r="E260" s="38" t="s">
        <v>36</v>
      </c>
      <c r="G260" s="38">
        <v>0.5</v>
      </c>
      <c r="H260" s="38">
        <v>0.5</v>
      </c>
      <c r="I260" s="38">
        <v>3929</v>
      </c>
      <c r="J260" s="38">
        <v>7548</v>
      </c>
      <c r="L260" s="38">
        <v>7893</v>
      </c>
      <c r="M260" s="38">
        <v>4.9429999999999996</v>
      </c>
      <c r="N260" s="38">
        <v>9.3829999999999991</v>
      </c>
      <c r="O260" s="38">
        <v>4.4400000000000004</v>
      </c>
      <c r="Q260" s="38">
        <v>1.046</v>
      </c>
      <c r="R260" s="38">
        <v>1</v>
      </c>
      <c r="S260" s="38">
        <v>0</v>
      </c>
      <c r="T260" s="38">
        <v>0</v>
      </c>
      <c r="V260" s="38">
        <v>0</v>
      </c>
      <c r="Y260" s="38" t="s">
        <v>220</v>
      </c>
      <c r="Z260" s="42">
        <v>0.53861111111111104</v>
      </c>
    </row>
    <row r="261" spans="1:26">
      <c r="A261" s="38">
        <v>14</v>
      </c>
      <c r="B261" s="38">
        <v>7</v>
      </c>
      <c r="C261" s="38" t="s">
        <v>222</v>
      </c>
      <c r="D261" s="38" t="s">
        <v>25</v>
      </c>
      <c r="E261" s="38" t="s">
        <v>36</v>
      </c>
      <c r="G261" s="38">
        <v>0.5</v>
      </c>
      <c r="H261" s="38">
        <v>0.5</v>
      </c>
      <c r="I261" s="38">
        <v>3413</v>
      </c>
      <c r="J261" s="38">
        <v>6364</v>
      </c>
      <c r="L261" s="38">
        <v>1686</v>
      </c>
      <c r="M261" s="38">
        <v>4.2709999999999999</v>
      </c>
      <c r="N261" s="38">
        <v>7.91</v>
      </c>
      <c r="O261" s="38">
        <v>3.6389999999999998</v>
      </c>
      <c r="Q261" s="38">
        <v>0.23499999999999999</v>
      </c>
      <c r="R261" s="38">
        <v>1</v>
      </c>
      <c r="S261" s="38">
        <v>0</v>
      </c>
      <c r="T261" s="38">
        <v>0</v>
      </c>
      <c r="V261" s="38">
        <v>0</v>
      </c>
      <c r="Y261" s="38" t="s">
        <v>220</v>
      </c>
      <c r="Z261" s="42">
        <v>0.55593749999999997</v>
      </c>
    </row>
    <row r="262" spans="1:26">
      <c r="A262" s="38">
        <v>15</v>
      </c>
      <c r="B262" s="38">
        <v>7</v>
      </c>
      <c r="C262" s="38" t="s">
        <v>222</v>
      </c>
      <c r="D262" s="38" t="s">
        <v>25</v>
      </c>
      <c r="E262" s="38" t="s">
        <v>36</v>
      </c>
      <c r="G262" s="38">
        <v>0.5</v>
      </c>
      <c r="H262" s="38">
        <v>0.5</v>
      </c>
      <c r="I262" s="38">
        <v>3539</v>
      </c>
      <c r="J262" s="38">
        <v>6324</v>
      </c>
      <c r="L262" s="38">
        <v>1643</v>
      </c>
      <c r="M262" s="38">
        <v>4.4349999999999996</v>
      </c>
      <c r="N262" s="38">
        <v>7.86</v>
      </c>
      <c r="O262" s="38">
        <v>3.4239999999999999</v>
      </c>
      <c r="Q262" s="38">
        <v>0.23</v>
      </c>
      <c r="R262" s="38">
        <v>1</v>
      </c>
      <c r="S262" s="38">
        <v>0</v>
      </c>
      <c r="T262" s="38">
        <v>0</v>
      </c>
      <c r="V262" s="38">
        <v>0</v>
      </c>
      <c r="Y262" s="38" t="s">
        <v>220</v>
      </c>
      <c r="Z262" s="42">
        <v>0.56232638888888886</v>
      </c>
    </row>
    <row r="263" spans="1:26">
      <c r="A263" s="38">
        <v>16</v>
      </c>
      <c r="B263" s="38">
        <v>8</v>
      </c>
      <c r="C263" s="38" t="s">
        <v>223</v>
      </c>
      <c r="D263" s="38" t="s">
        <v>25</v>
      </c>
      <c r="E263" s="38" t="s">
        <v>36</v>
      </c>
      <c r="G263" s="38">
        <v>0.5</v>
      </c>
      <c r="H263" s="38">
        <v>0.5</v>
      </c>
      <c r="I263" s="38">
        <v>3400</v>
      </c>
      <c r="J263" s="38">
        <v>6339</v>
      </c>
      <c r="L263" s="38">
        <v>1412</v>
      </c>
      <c r="M263" s="38">
        <v>4.2539999999999996</v>
      </c>
      <c r="N263" s="38">
        <v>7.8789999999999996</v>
      </c>
      <c r="O263" s="38">
        <v>3.6240000000000001</v>
      </c>
      <c r="Q263" s="38">
        <v>0.19900000000000001</v>
      </c>
      <c r="R263" s="38">
        <v>1</v>
      </c>
      <c r="S263" s="38">
        <v>0</v>
      </c>
      <c r="T263" s="38">
        <v>0</v>
      </c>
      <c r="V263" s="38">
        <v>0</v>
      </c>
      <c r="Y263" s="38" t="s">
        <v>220</v>
      </c>
      <c r="Z263" s="42">
        <v>0.57953703703703707</v>
      </c>
    </row>
    <row r="264" spans="1:26">
      <c r="A264" s="38">
        <v>17</v>
      </c>
      <c r="B264" s="38">
        <v>8</v>
      </c>
      <c r="C264" s="38" t="s">
        <v>223</v>
      </c>
      <c r="D264" s="38" t="s">
        <v>25</v>
      </c>
      <c r="E264" s="38" t="s">
        <v>36</v>
      </c>
      <c r="G264" s="38">
        <v>0.5</v>
      </c>
      <c r="H264" s="38">
        <v>0.5</v>
      </c>
      <c r="I264" s="38">
        <v>3488</v>
      </c>
      <c r="J264" s="38">
        <v>6317</v>
      </c>
      <c r="L264" s="38">
        <v>1413</v>
      </c>
      <c r="M264" s="38">
        <v>4.3689999999999998</v>
      </c>
      <c r="N264" s="38">
        <v>7.85</v>
      </c>
      <c r="O264" s="38">
        <v>3.4820000000000002</v>
      </c>
      <c r="Q264" s="38">
        <v>0.19900000000000001</v>
      </c>
      <c r="R264" s="38">
        <v>1</v>
      </c>
      <c r="S264" s="38">
        <v>0</v>
      </c>
      <c r="T264" s="38">
        <v>0</v>
      </c>
      <c r="V264" s="38">
        <v>0</v>
      </c>
      <c r="Y264" s="38" t="s">
        <v>220</v>
      </c>
      <c r="Z264" s="42">
        <v>0.58598379629629627</v>
      </c>
    </row>
    <row r="265" spans="1:26">
      <c r="A265" s="38">
        <v>18</v>
      </c>
      <c r="B265" s="38">
        <v>9</v>
      </c>
      <c r="C265" s="38" t="s">
        <v>224</v>
      </c>
      <c r="D265" s="38" t="s">
        <v>25</v>
      </c>
      <c r="E265" s="38" t="s">
        <v>36</v>
      </c>
      <c r="G265" s="38">
        <v>0.5</v>
      </c>
      <c r="H265" s="38">
        <v>0.5</v>
      </c>
      <c r="I265" s="38">
        <v>3317</v>
      </c>
      <c r="J265" s="38">
        <v>6071</v>
      </c>
      <c r="L265" s="38">
        <v>1555</v>
      </c>
      <c r="M265" s="38">
        <v>4.1449999999999996</v>
      </c>
      <c r="N265" s="38">
        <v>7.5419999999999998</v>
      </c>
      <c r="O265" s="38">
        <v>3.3969999999999998</v>
      </c>
      <c r="Q265" s="38">
        <v>0.218</v>
      </c>
      <c r="R265" s="38">
        <v>1</v>
      </c>
      <c r="S265" s="38">
        <v>0</v>
      </c>
      <c r="T265" s="38">
        <v>0</v>
      </c>
      <c r="V265" s="38">
        <v>0</v>
      </c>
      <c r="Y265" s="38" t="s">
        <v>220</v>
      </c>
      <c r="Z265" s="42">
        <v>0.60324074074074074</v>
      </c>
    </row>
    <row r="266" spans="1:26">
      <c r="A266" s="38">
        <v>19</v>
      </c>
      <c r="B266" s="38">
        <v>9</v>
      </c>
      <c r="C266" s="38" t="s">
        <v>224</v>
      </c>
      <c r="D266" s="38" t="s">
        <v>25</v>
      </c>
      <c r="E266" s="38" t="s">
        <v>36</v>
      </c>
      <c r="G266" s="38">
        <v>0.5</v>
      </c>
      <c r="H266" s="38">
        <v>0.5</v>
      </c>
      <c r="I266" s="38">
        <v>3410</v>
      </c>
      <c r="J266" s="38">
        <v>6093</v>
      </c>
      <c r="L266" s="38">
        <v>1503</v>
      </c>
      <c r="M266" s="38">
        <v>4.2670000000000003</v>
      </c>
      <c r="N266" s="38">
        <v>7.57</v>
      </c>
      <c r="O266" s="38">
        <v>3.3029999999999999</v>
      </c>
      <c r="Q266" s="38">
        <v>0.21099999999999999</v>
      </c>
      <c r="R266" s="38">
        <v>1</v>
      </c>
      <c r="S266" s="38">
        <v>0</v>
      </c>
      <c r="T266" s="38">
        <v>0</v>
      </c>
      <c r="V266" s="38">
        <v>0</v>
      </c>
      <c r="Y266" s="38" t="s">
        <v>220</v>
      </c>
      <c r="Z266" s="42">
        <v>0.60966435185185186</v>
      </c>
    </row>
    <row r="267" spans="1:26">
      <c r="A267" s="38">
        <v>20</v>
      </c>
      <c r="B267" s="38">
        <v>10</v>
      </c>
      <c r="C267" s="38" t="s">
        <v>225</v>
      </c>
      <c r="D267" s="38" t="s">
        <v>25</v>
      </c>
      <c r="E267" s="38" t="s">
        <v>36</v>
      </c>
      <c r="G267" s="38">
        <v>0.5</v>
      </c>
      <c r="H267" s="38">
        <v>0.5</v>
      </c>
      <c r="I267" s="38">
        <v>2924</v>
      </c>
      <c r="J267" s="38">
        <v>5894</v>
      </c>
      <c r="L267" s="38">
        <v>1769</v>
      </c>
      <c r="M267" s="38">
        <v>3.6339999999999999</v>
      </c>
      <c r="N267" s="38">
        <v>7.3209999999999997</v>
      </c>
      <c r="O267" s="38">
        <v>3.6869999999999998</v>
      </c>
      <c r="Q267" s="38">
        <v>0.246</v>
      </c>
      <c r="R267" s="38">
        <v>1</v>
      </c>
      <c r="S267" s="38">
        <v>0</v>
      </c>
      <c r="T267" s="38">
        <v>0</v>
      </c>
      <c r="V267" s="38">
        <v>0</v>
      </c>
      <c r="Y267" s="38" t="s">
        <v>220</v>
      </c>
      <c r="Z267" s="42">
        <v>0.62686342592592592</v>
      </c>
    </row>
    <row r="268" spans="1:26">
      <c r="A268" s="38">
        <v>21</v>
      </c>
      <c r="B268" s="38">
        <v>10</v>
      </c>
      <c r="C268" s="38" t="s">
        <v>225</v>
      </c>
      <c r="D268" s="38" t="s">
        <v>25</v>
      </c>
      <c r="E268" s="38" t="s">
        <v>36</v>
      </c>
      <c r="G268" s="38">
        <v>0.5</v>
      </c>
      <c r="H268" s="38">
        <v>0.5</v>
      </c>
      <c r="I268" s="38">
        <v>2998</v>
      </c>
      <c r="J268" s="38">
        <v>5884</v>
      </c>
      <c r="L268" s="38">
        <v>1694</v>
      </c>
      <c r="M268" s="38">
        <v>3.7309999999999999</v>
      </c>
      <c r="N268" s="38">
        <v>7.3070000000000004</v>
      </c>
      <c r="O268" s="38">
        <v>3.5760000000000001</v>
      </c>
      <c r="Q268" s="38">
        <v>0.23699999999999999</v>
      </c>
      <c r="R268" s="38">
        <v>1</v>
      </c>
      <c r="S268" s="38">
        <v>0</v>
      </c>
      <c r="T268" s="38">
        <v>0</v>
      </c>
      <c r="V268" s="38">
        <v>0</v>
      </c>
      <c r="Y268" s="38" t="s">
        <v>220</v>
      </c>
      <c r="Z268" s="42">
        <v>0.63328703703703704</v>
      </c>
    </row>
    <row r="269" spans="1:26">
      <c r="A269" s="38">
        <v>22</v>
      </c>
      <c r="B269" s="38">
        <v>11</v>
      </c>
      <c r="C269" s="38" t="s">
        <v>226</v>
      </c>
      <c r="D269" s="38" t="s">
        <v>25</v>
      </c>
      <c r="E269" s="38" t="s">
        <v>36</v>
      </c>
      <c r="G269" s="38">
        <v>0.5</v>
      </c>
      <c r="H269" s="38">
        <v>0.5</v>
      </c>
      <c r="I269" s="38">
        <v>3599</v>
      </c>
      <c r="J269" s="38">
        <v>6616</v>
      </c>
      <c r="L269" s="38">
        <v>1794</v>
      </c>
      <c r="M269" s="38">
        <v>4.5129999999999999</v>
      </c>
      <c r="N269" s="38">
        <v>8.2240000000000002</v>
      </c>
      <c r="O269" s="38">
        <v>3.71</v>
      </c>
      <c r="Q269" s="38">
        <v>0.25</v>
      </c>
      <c r="R269" s="38">
        <v>1</v>
      </c>
      <c r="S269" s="38">
        <v>0</v>
      </c>
      <c r="T269" s="38">
        <v>0</v>
      </c>
      <c r="V269" s="38">
        <v>0</v>
      </c>
      <c r="Y269" s="38" t="s">
        <v>220</v>
      </c>
      <c r="Z269" s="42">
        <v>0.65059027777777778</v>
      </c>
    </row>
    <row r="270" spans="1:26">
      <c r="A270" s="38">
        <v>23</v>
      </c>
      <c r="B270" s="38">
        <v>11</v>
      </c>
      <c r="C270" s="38" t="s">
        <v>226</v>
      </c>
      <c r="D270" s="38" t="s">
        <v>25</v>
      </c>
      <c r="E270" s="38" t="s">
        <v>36</v>
      </c>
      <c r="G270" s="38">
        <v>0.5</v>
      </c>
      <c r="H270" s="38">
        <v>0.5</v>
      </c>
      <c r="I270" s="38">
        <v>3694</v>
      </c>
      <c r="J270" s="38">
        <v>6608</v>
      </c>
      <c r="L270" s="38">
        <v>1779</v>
      </c>
      <c r="M270" s="38">
        <v>4.6369999999999996</v>
      </c>
      <c r="N270" s="38">
        <v>8.2140000000000004</v>
      </c>
      <c r="O270" s="38">
        <v>3.5779999999999998</v>
      </c>
      <c r="Q270" s="38">
        <v>0.248</v>
      </c>
      <c r="R270" s="38">
        <v>1</v>
      </c>
      <c r="S270" s="38">
        <v>0</v>
      </c>
      <c r="T270" s="38">
        <v>0</v>
      </c>
      <c r="V270" s="38">
        <v>0</v>
      </c>
      <c r="Y270" s="38" t="s">
        <v>220</v>
      </c>
      <c r="Z270" s="42">
        <v>0.65706018518518516</v>
      </c>
    </row>
    <row r="271" spans="1:26">
      <c r="A271" s="38">
        <v>24</v>
      </c>
      <c r="B271" s="38">
        <v>12</v>
      </c>
      <c r="C271" s="38" t="s">
        <v>227</v>
      </c>
      <c r="D271" s="38" t="s">
        <v>25</v>
      </c>
      <c r="E271" s="38" t="s">
        <v>36</v>
      </c>
      <c r="G271" s="38">
        <v>0.5</v>
      </c>
      <c r="H271" s="38">
        <v>0.5</v>
      </c>
      <c r="I271" s="38">
        <v>2758</v>
      </c>
      <c r="J271" s="38">
        <v>5833</v>
      </c>
      <c r="L271" s="38">
        <v>1495</v>
      </c>
      <c r="M271" s="38">
        <v>3.419</v>
      </c>
      <c r="N271" s="38">
        <v>7.2430000000000003</v>
      </c>
      <c r="O271" s="38">
        <v>3.8250000000000002</v>
      </c>
      <c r="Q271" s="38">
        <v>0.21</v>
      </c>
      <c r="R271" s="38">
        <v>1</v>
      </c>
      <c r="S271" s="38">
        <v>0</v>
      </c>
      <c r="T271" s="38">
        <v>0</v>
      </c>
      <c r="V271" s="38">
        <v>0</v>
      </c>
      <c r="Y271" s="38" t="s">
        <v>220</v>
      </c>
      <c r="Z271" s="42">
        <v>0.67443287037037036</v>
      </c>
    </row>
    <row r="272" spans="1:26">
      <c r="A272" s="38">
        <v>25</v>
      </c>
      <c r="B272" s="38">
        <v>12</v>
      </c>
      <c r="C272" s="38" t="s">
        <v>227</v>
      </c>
      <c r="D272" s="38" t="s">
        <v>25</v>
      </c>
      <c r="E272" s="38" t="s">
        <v>36</v>
      </c>
      <c r="G272" s="38">
        <v>0.5</v>
      </c>
      <c r="H272" s="38">
        <v>0.5</v>
      </c>
      <c r="I272" s="38">
        <v>2817</v>
      </c>
      <c r="J272" s="38">
        <v>5832</v>
      </c>
      <c r="L272" s="38">
        <v>1450</v>
      </c>
      <c r="M272" s="38">
        <v>3.4940000000000002</v>
      </c>
      <c r="N272" s="38">
        <v>7.242</v>
      </c>
      <c r="O272" s="38">
        <v>3.7469999999999999</v>
      </c>
      <c r="Q272" s="38">
        <v>0.20399999999999999</v>
      </c>
      <c r="R272" s="38">
        <v>1</v>
      </c>
      <c r="S272" s="38">
        <v>0</v>
      </c>
      <c r="T272" s="38">
        <v>0</v>
      </c>
      <c r="V272" s="38">
        <v>0</v>
      </c>
      <c r="Y272" s="38" t="s">
        <v>220</v>
      </c>
      <c r="Z272" s="42">
        <v>0.68084490740740744</v>
      </c>
    </row>
    <row r="273" spans="1:26">
      <c r="A273" s="38">
        <v>26</v>
      </c>
      <c r="B273" s="38">
        <v>13</v>
      </c>
      <c r="C273" s="38" t="s">
        <v>228</v>
      </c>
      <c r="D273" s="38" t="s">
        <v>25</v>
      </c>
      <c r="E273" s="38" t="s">
        <v>36</v>
      </c>
      <c r="G273" s="38">
        <v>0.5</v>
      </c>
      <c r="H273" s="38">
        <v>0.5</v>
      </c>
      <c r="I273" s="38">
        <v>3238</v>
      </c>
      <c r="J273" s="38">
        <v>6253</v>
      </c>
      <c r="L273" s="38">
        <v>1596</v>
      </c>
      <c r="M273" s="38">
        <v>4.0430000000000001</v>
      </c>
      <c r="N273" s="38">
        <v>7.77</v>
      </c>
      <c r="O273" s="38">
        <v>3.7269999999999999</v>
      </c>
      <c r="Q273" s="38">
        <v>0.223</v>
      </c>
      <c r="R273" s="38">
        <v>1</v>
      </c>
      <c r="S273" s="38">
        <v>0</v>
      </c>
      <c r="T273" s="38">
        <v>0</v>
      </c>
      <c r="V273" s="38">
        <v>0</v>
      </c>
      <c r="Y273" s="38" t="s">
        <v>220</v>
      </c>
      <c r="Z273" s="42">
        <v>0.69810185185185192</v>
      </c>
    </row>
    <row r="274" spans="1:26">
      <c r="A274" s="38">
        <v>27</v>
      </c>
      <c r="B274" s="38">
        <v>13</v>
      </c>
      <c r="C274" s="38" t="s">
        <v>228</v>
      </c>
      <c r="D274" s="38" t="s">
        <v>25</v>
      </c>
      <c r="E274" s="38" t="s">
        <v>36</v>
      </c>
      <c r="G274" s="38">
        <v>0.5</v>
      </c>
      <c r="H274" s="38">
        <v>0.5</v>
      </c>
      <c r="I274" s="38">
        <v>3342</v>
      </c>
      <c r="J274" s="38">
        <v>6192</v>
      </c>
      <c r="L274" s="38">
        <v>1505</v>
      </c>
      <c r="M274" s="38">
        <v>4.1790000000000003</v>
      </c>
      <c r="N274" s="38">
        <v>7.694</v>
      </c>
      <c r="O274" s="38">
        <v>3.5150000000000001</v>
      </c>
      <c r="Q274" s="38">
        <v>0.21199999999999999</v>
      </c>
      <c r="R274" s="38">
        <v>1</v>
      </c>
      <c r="S274" s="38">
        <v>0</v>
      </c>
      <c r="T274" s="38">
        <v>0</v>
      </c>
      <c r="V274" s="38">
        <v>0</v>
      </c>
      <c r="Y274" s="38" t="s">
        <v>220</v>
      </c>
      <c r="Z274" s="42">
        <v>0.70452546296296292</v>
      </c>
    </row>
    <row r="275" spans="1:26">
      <c r="A275" s="38">
        <v>28</v>
      </c>
      <c r="B275" s="38">
        <v>14</v>
      </c>
      <c r="C275" s="38" t="s">
        <v>229</v>
      </c>
      <c r="D275" s="38" t="s">
        <v>25</v>
      </c>
      <c r="E275" s="38" t="s">
        <v>36</v>
      </c>
      <c r="G275" s="38">
        <v>0.5</v>
      </c>
      <c r="H275" s="38">
        <v>0.5</v>
      </c>
      <c r="I275" s="38">
        <v>3343</v>
      </c>
      <c r="J275" s="38">
        <v>5941</v>
      </c>
      <c r="L275" s="38">
        <v>1237</v>
      </c>
      <c r="M275" s="38">
        <v>4.18</v>
      </c>
      <c r="N275" s="38">
        <v>7.3789999999999996</v>
      </c>
      <c r="O275" s="38">
        <v>3.1989999999999998</v>
      </c>
      <c r="Q275" s="38">
        <v>0.17599999999999999</v>
      </c>
      <c r="R275" s="38">
        <v>1</v>
      </c>
      <c r="S275" s="38">
        <v>0</v>
      </c>
      <c r="T275" s="38">
        <v>0</v>
      </c>
      <c r="V275" s="38">
        <v>0</v>
      </c>
      <c r="Y275" s="38" t="s">
        <v>220</v>
      </c>
      <c r="Z275" s="42">
        <v>0.72175925925925932</v>
      </c>
    </row>
    <row r="276" spans="1:26">
      <c r="A276" s="38">
        <v>29</v>
      </c>
      <c r="B276" s="38">
        <v>14</v>
      </c>
      <c r="C276" s="38" t="s">
        <v>229</v>
      </c>
      <c r="D276" s="38" t="s">
        <v>25</v>
      </c>
      <c r="E276" s="38" t="s">
        <v>36</v>
      </c>
      <c r="G276" s="38">
        <v>0.5</v>
      </c>
      <c r="H276" s="38">
        <v>0.5</v>
      </c>
      <c r="I276" s="38">
        <v>3306</v>
      </c>
      <c r="J276" s="38">
        <v>5944</v>
      </c>
      <c r="L276" s="38">
        <v>1236</v>
      </c>
      <c r="M276" s="38">
        <v>4.1319999999999997</v>
      </c>
      <c r="N276" s="38">
        <v>7.3840000000000003</v>
      </c>
      <c r="O276" s="38">
        <v>3.2519999999999998</v>
      </c>
      <c r="Q276" s="38">
        <v>0.17599999999999999</v>
      </c>
      <c r="R276" s="38">
        <v>1</v>
      </c>
      <c r="S276" s="38">
        <v>0</v>
      </c>
      <c r="T276" s="38">
        <v>0</v>
      </c>
      <c r="V276" s="38">
        <v>0</v>
      </c>
      <c r="Y276" s="38" t="s">
        <v>220</v>
      </c>
      <c r="Z276" s="42">
        <v>0.72807870370370376</v>
      </c>
    </row>
    <row r="277" spans="1:26">
      <c r="A277" s="38">
        <v>30</v>
      </c>
      <c r="B277" s="38">
        <v>15</v>
      </c>
      <c r="C277" s="38" t="s">
        <v>230</v>
      </c>
      <c r="D277" s="38" t="s">
        <v>25</v>
      </c>
      <c r="E277" s="38" t="s">
        <v>36</v>
      </c>
      <c r="G277" s="38">
        <v>0.5</v>
      </c>
      <c r="H277" s="38">
        <v>0.5</v>
      </c>
      <c r="I277" s="38">
        <v>3179</v>
      </c>
      <c r="J277" s="38">
        <v>6204</v>
      </c>
      <c r="L277" s="38">
        <v>1726</v>
      </c>
      <c r="M277" s="38">
        <v>3.9670000000000001</v>
      </c>
      <c r="N277" s="38">
        <v>7.71</v>
      </c>
      <c r="O277" s="38">
        <v>3.7429999999999999</v>
      </c>
      <c r="Q277" s="38">
        <v>0.24099999999999999</v>
      </c>
      <c r="R277" s="38">
        <v>1</v>
      </c>
      <c r="S277" s="38">
        <v>0</v>
      </c>
      <c r="T277" s="38">
        <v>0</v>
      </c>
      <c r="V277" s="38">
        <v>0</v>
      </c>
      <c r="Y277" s="38" t="s">
        <v>220</v>
      </c>
      <c r="Z277" s="42">
        <v>0.74524305555555559</v>
      </c>
    </row>
    <row r="278" spans="1:26">
      <c r="A278" s="38">
        <v>31</v>
      </c>
      <c r="B278" s="38">
        <v>15</v>
      </c>
      <c r="C278" s="38" t="s">
        <v>230</v>
      </c>
      <c r="D278" s="38" t="s">
        <v>25</v>
      </c>
      <c r="E278" s="38" t="s">
        <v>36</v>
      </c>
      <c r="G278" s="38">
        <v>0.5</v>
      </c>
      <c r="H278" s="38">
        <v>0.5</v>
      </c>
      <c r="I278" s="38">
        <v>3119</v>
      </c>
      <c r="J278" s="38">
        <v>6284</v>
      </c>
      <c r="L278" s="38">
        <v>1774</v>
      </c>
      <c r="M278" s="38">
        <v>3.8879999999999999</v>
      </c>
      <c r="N278" s="38">
        <v>7.81</v>
      </c>
      <c r="O278" s="38">
        <v>3.9209999999999998</v>
      </c>
      <c r="Q278" s="38">
        <v>0.247</v>
      </c>
      <c r="R278" s="38">
        <v>1</v>
      </c>
      <c r="S278" s="38">
        <v>0</v>
      </c>
      <c r="T278" s="38">
        <v>0</v>
      </c>
      <c r="V278" s="38">
        <v>0</v>
      </c>
      <c r="Y278" s="38" t="s">
        <v>220</v>
      </c>
      <c r="Z278" s="42">
        <v>0.75162037037037033</v>
      </c>
    </row>
    <row r="279" spans="1:26">
      <c r="A279" s="38">
        <v>45</v>
      </c>
      <c r="B279" s="38">
        <v>19</v>
      </c>
      <c r="C279" s="38" t="s">
        <v>232</v>
      </c>
      <c r="D279" s="38" t="s">
        <v>25</v>
      </c>
      <c r="E279" s="38" t="s">
        <v>36</v>
      </c>
      <c r="G279" s="38">
        <v>0.5</v>
      </c>
      <c r="H279" s="38">
        <v>0.5</v>
      </c>
      <c r="I279" s="38">
        <v>3360</v>
      </c>
      <c r="J279" s="38">
        <v>6235</v>
      </c>
      <c r="L279" s="38">
        <v>1589</v>
      </c>
      <c r="M279" s="38">
        <v>4.2009999999999996</v>
      </c>
      <c r="N279" s="38">
        <v>7.7480000000000002</v>
      </c>
      <c r="O279" s="38">
        <v>3.5459999999999998</v>
      </c>
      <c r="Q279" s="38">
        <v>0.223</v>
      </c>
      <c r="R279" s="38">
        <v>1</v>
      </c>
      <c r="S279" s="38">
        <v>0</v>
      </c>
      <c r="T279" s="38">
        <v>0</v>
      </c>
      <c r="V279" s="38">
        <v>0</v>
      </c>
      <c r="Y279" s="38" t="s">
        <v>220</v>
      </c>
      <c r="Z279" s="42">
        <v>0.91400462962962958</v>
      </c>
    </row>
    <row r="280" spans="1:26">
      <c r="A280" s="38">
        <v>46</v>
      </c>
      <c r="B280" s="38">
        <v>19</v>
      </c>
      <c r="C280" s="38" t="s">
        <v>232</v>
      </c>
      <c r="D280" s="38" t="s">
        <v>25</v>
      </c>
      <c r="E280" s="38" t="s">
        <v>36</v>
      </c>
      <c r="G280" s="38">
        <v>0.5</v>
      </c>
      <c r="H280" s="38">
        <v>0.5</v>
      </c>
      <c r="I280" s="38">
        <v>3460</v>
      </c>
      <c r="J280" s="38">
        <v>6265</v>
      </c>
      <c r="L280" s="38">
        <v>1562</v>
      </c>
      <c r="M280" s="38">
        <v>4.3310000000000004</v>
      </c>
      <c r="N280" s="38">
        <v>7.7859999999999996</v>
      </c>
      <c r="O280" s="38">
        <v>3.4550000000000001</v>
      </c>
      <c r="Q280" s="38">
        <v>0.219</v>
      </c>
      <c r="R280" s="38">
        <v>1</v>
      </c>
      <c r="S280" s="38">
        <v>0</v>
      </c>
      <c r="T280" s="38">
        <v>0</v>
      </c>
      <c r="V280" s="38">
        <v>0</v>
      </c>
      <c r="Y280" s="38" t="s">
        <v>220</v>
      </c>
      <c r="Z280" s="42">
        <v>0.92048611111111101</v>
      </c>
    </row>
    <row r="281" spans="1:26">
      <c r="A281" s="38">
        <v>47</v>
      </c>
      <c r="B281" s="38">
        <v>20</v>
      </c>
      <c r="C281" s="38" t="s">
        <v>233</v>
      </c>
      <c r="D281" s="38" t="s">
        <v>25</v>
      </c>
      <c r="E281" s="38" t="s">
        <v>36</v>
      </c>
      <c r="G281" s="38">
        <v>0.5</v>
      </c>
      <c r="H281" s="38">
        <v>0.5</v>
      </c>
      <c r="I281" s="38">
        <v>3603</v>
      </c>
      <c r="J281" s="38">
        <v>6487</v>
      </c>
      <c r="L281" s="38">
        <v>1319</v>
      </c>
      <c r="M281" s="38">
        <v>4.5179999999999998</v>
      </c>
      <c r="N281" s="38">
        <v>8.0630000000000006</v>
      </c>
      <c r="O281" s="38">
        <v>3.5459999999999998</v>
      </c>
      <c r="Q281" s="38">
        <v>0.187</v>
      </c>
      <c r="R281" s="38">
        <v>1</v>
      </c>
      <c r="S281" s="38">
        <v>0</v>
      </c>
      <c r="T281" s="38">
        <v>0</v>
      </c>
      <c r="V281" s="38">
        <v>0</v>
      </c>
      <c r="Y281" s="38" t="s">
        <v>220</v>
      </c>
      <c r="Z281" s="42">
        <v>0.93785879629629632</v>
      </c>
    </row>
    <row r="282" spans="1:26">
      <c r="A282" s="38">
        <v>48</v>
      </c>
      <c r="B282" s="38">
        <v>20</v>
      </c>
      <c r="C282" s="38" t="s">
        <v>233</v>
      </c>
      <c r="D282" s="38" t="s">
        <v>25</v>
      </c>
      <c r="E282" s="38" t="s">
        <v>36</v>
      </c>
      <c r="G282" s="38">
        <v>0.5</v>
      </c>
      <c r="H282" s="38">
        <v>0.5</v>
      </c>
      <c r="I282" s="38">
        <v>3600</v>
      </c>
      <c r="J282" s="38">
        <v>6473</v>
      </c>
      <c r="L282" s="38">
        <v>1335</v>
      </c>
      <c r="M282" s="38">
        <v>4.5140000000000002</v>
      </c>
      <c r="N282" s="38">
        <v>8.0459999999999994</v>
      </c>
      <c r="O282" s="38">
        <v>3.532</v>
      </c>
      <c r="Q282" s="38">
        <v>0.189</v>
      </c>
      <c r="R282" s="38">
        <v>1</v>
      </c>
      <c r="S282" s="38">
        <v>0</v>
      </c>
      <c r="T282" s="38">
        <v>0</v>
      </c>
      <c r="V282" s="38">
        <v>0</v>
      </c>
      <c r="Y282" s="38" t="s">
        <v>220</v>
      </c>
      <c r="Z282" s="42">
        <v>0.94420138888888883</v>
      </c>
    </row>
    <row r="283" spans="1:26">
      <c r="A283" s="38">
        <v>49</v>
      </c>
      <c r="B283" s="38">
        <v>21</v>
      </c>
      <c r="C283" s="38" t="s">
        <v>234</v>
      </c>
      <c r="D283" s="38" t="s">
        <v>25</v>
      </c>
      <c r="E283" s="38" t="s">
        <v>36</v>
      </c>
      <c r="G283" s="38">
        <v>0.5</v>
      </c>
      <c r="H283" s="38">
        <v>0.5</v>
      </c>
      <c r="I283" s="38">
        <v>3216</v>
      </c>
      <c r="J283" s="38">
        <v>6132</v>
      </c>
      <c r="L283" s="38">
        <v>1509</v>
      </c>
      <c r="M283" s="38">
        <v>4.0140000000000002</v>
      </c>
      <c r="N283" s="38">
        <v>7.6189999999999998</v>
      </c>
      <c r="O283" s="38">
        <v>3.605</v>
      </c>
      <c r="Q283" s="38">
        <v>0.21199999999999999</v>
      </c>
      <c r="R283" s="38">
        <v>1</v>
      </c>
      <c r="S283" s="38">
        <v>0</v>
      </c>
      <c r="T283" s="38">
        <v>0</v>
      </c>
      <c r="V283" s="38">
        <v>0</v>
      </c>
      <c r="Y283" s="38" t="s">
        <v>220</v>
      </c>
      <c r="Z283" s="42">
        <v>0.96148148148148149</v>
      </c>
    </row>
    <row r="284" spans="1:26">
      <c r="A284" s="38">
        <v>50</v>
      </c>
      <c r="B284" s="38">
        <v>21</v>
      </c>
      <c r="C284" s="38" t="s">
        <v>218</v>
      </c>
      <c r="D284" s="38" t="s">
        <v>25</v>
      </c>
      <c r="E284" s="38" t="s">
        <v>36</v>
      </c>
      <c r="G284" s="38">
        <v>0.5</v>
      </c>
      <c r="H284" s="38">
        <v>0.5</v>
      </c>
      <c r="I284" s="38">
        <v>3076</v>
      </c>
      <c r="J284" s="38">
        <v>6243</v>
      </c>
      <c r="L284" s="38">
        <v>2705</v>
      </c>
      <c r="M284" s="38">
        <v>3.8319999999999999</v>
      </c>
      <c r="N284" s="38">
        <v>7.758</v>
      </c>
      <c r="O284" s="38">
        <v>3.9249999999999998</v>
      </c>
      <c r="Q284" s="38">
        <v>0.37</v>
      </c>
      <c r="R284" s="38">
        <v>1</v>
      </c>
      <c r="S284" s="38">
        <v>0</v>
      </c>
      <c r="T284" s="38">
        <v>0</v>
      </c>
      <c r="V284" s="38">
        <v>0</v>
      </c>
      <c r="Y284" s="38" t="s">
        <v>220</v>
      </c>
      <c r="Z284" s="42">
        <v>1.9444444444444442E-3</v>
      </c>
    </row>
    <row r="285" spans="1:26">
      <c r="A285" s="38">
        <v>50</v>
      </c>
      <c r="B285" s="38">
        <v>21</v>
      </c>
      <c r="C285" s="38" t="s">
        <v>234</v>
      </c>
      <c r="D285" s="38" t="s">
        <v>25</v>
      </c>
      <c r="E285" s="38" t="s">
        <v>36</v>
      </c>
      <c r="G285" s="38">
        <v>0.5</v>
      </c>
      <c r="H285" s="38">
        <v>0.5</v>
      </c>
      <c r="I285" s="38">
        <v>3197</v>
      </c>
      <c r="J285" s="38">
        <v>6125</v>
      </c>
      <c r="L285" s="38">
        <v>1517</v>
      </c>
      <c r="M285" s="38">
        <v>3.99</v>
      </c>
      <c r="N285" s="38">
        <v>7.61</v>
      </c>
      <c r="O285" s="38">
        <v>3.62</v>
      </c>
      <c r="Q285" s="38">
        <v>0.21299999999999999</v>
      </c>
      <c r="R285" s="38">
        <v>1</v>
      </c>
      <c r="S285" s="38">
        <v>0</v>
      </c>
      <c r="T285" s="38">
        <v>0</v>
      </c>
      <c r="V285" s="38">
        <v>0</v>
      </c>
      <c r="Y285" s="38" t="s">
        <v>220</v>
      </c>
      <c r="Z285" s="42">
        <v>0.96783564814814815</v>
      </c>
    </row>
    <row r="286" spans="1:26">
      <c r="A286" s="38">
        <v>51</v>
      </c>
      <c r="B286" s="38">
        <v>22</v>
      </c>
      <c r="C286" s="38" t="s">
        <v>235</v>
      </c>
      <c r="D286" s="38" t="s">
        <v>25</v>
      </c>
      <c r="E286" s="38" t="s">
        <v>36</v>
      </c>
      <c r="G286" s="38">
        <v>0.5</v>
      </c>
      <c r="H286" s="38">
        <v>0.5</v>
      </c>
      <c r="I286" s="38">
        <v>2274</v>
      </c>
      <c r="J286" s="38">
        <v>5638</v>
      </c>
      <c r="L286" s="38">
        <v>1545</v>
      </c>
      <c r="M286" s="38">
        <v>2.7890000000000001</v>
      </c>
      <c r="N286" s="38">
        <v>6.9989999999999997</v>
      </c>
      <c r="O286" s="38">
        <v>4.21</v>
      </c>
      <c r="Q286" s="38">
        <v>0.217</v>
      </c>
      <c r="R286" s="38">
        <v>1</v>
      </c>
      <c r="S286" s="38">
        <v>0</v>
      </c>
      <c r="T286" s="38">
        <v>0</v>
      </c>
      <c r="V286" s="38">
        <v>0</v>
      </c>
      <c r="Y286" s="38" t="s">
        <v>220</v>
      </c>
      <c r="Z286" s="42">
        <v>1.9143518518518518E-2</v>
      </c>
    </row>
    <row r="287" spans="1:26">
      <c r="A287" s="38">
        <v>51</v>
      </c>
      <c r="B287" s="38">
        <v>22</v>
      </c>
      <c r="C287" s="38" t="s">
        <v>236</v>
      </c>
      <c r="D287" s="38" t="s">
        <v>25</v>
      </c>
      <c r="E287" s="38" t="s">
        <v>36</v>
      </c>
      <c r="G287" s="38">
        <v>0.5</v>
      </c>
      <c r="H287" s="38">
        <v>0.5</v>
      </c>
      <c r="I287" s="38">
        <v>3462</v>
      </c>
      <c r="J287" s="38">
        <v>6064</v>
      </c>
      <c r="L287" s="38">
        <v>1275</v>
      </c>
      <c r="M287" s="38">
        <v>4.3339999999999996</v>
      </c>
      <c r="N287" s="38">
        <v>7.5339999999999998</v>
      </c>
      <c r="O287" s="38">
        <v>3.1989999999999998</v>
      </c>
      <c r="Q287" s="38">
        <v>0.18099999999999999</v>
      </c>
      <c r="R287" s="38">
        <v>1</v>
      </c>
      <c r="S287" s="38">
        <v>0</v>
      </c>
      <c r="T287" s="38">
        <v>0</v>
      </c>
      <c r="V287" s="38">
        <v>0</v>
      </c>
      <c r="Y287" s="38" t="s">
        <v>220</v>
      </c>
      <c r="Z287" s="42">
        <v>0.98504629629629636</v>
      </c>
    </row>
    <row r="288" spans="1:26">
      <c r="A288" s="38">
        <v>52</v>
      </c>
      <c r="B288" s="38">
        <v>22</v>
      </c>
      <c r="C288" s="38" t="s">
        <v>235</v>
      </c>
      <c r="D288" s="38" t="s">
        <v>25</v>
      </c>
      <c r="E288" s="38" t="s">
        <v>36</v>
      </c>
      <c r="G288" s="38">
        <v>0.5</v>
      </c>
      <c r="H288" s="38">
        <v>0.5</v>
      </c>
      <c r="I288" s="38">
        <v>2213</v>
      </c>
      <c r="J288" s="38">
        <v>5667</v>
      </c>
      <c r="L288" s="38">
        <v>1594</v>
      </c>
      <c r="M288" s="38">
        <v>2.7090000000000001</v>
      </c>
      <c r="N288" s="38">
        <v>7.0350000000000001</v>
      </c>
      <c r="O288" s="38">
        <v>4.3259999999999996</v>
      </c>
      <c r="Q288" s="38">
        <v>0.223</v>
      </c>
      <c r="R288" s="38">
        <v>1</v>
      </c>
      <c r="S288" s="38">
        <v>0</v>
      </c>
      <c r="T288" s="38">
        <v>0</v>
      </c>
      <c r="V288" s="38">
        <v>0</v>
      </c>
      <c r="Y288" s="38" t="s">
        <v>220</v>
      </c>
      <c r="Z288" s="42">
        <v>2.5428240740740741E-2</v>
      </c>
    </row>
    <row r="289" spans="1:26">
      <c r="A289" s="38">
        <v>52</v>
      </c>
      <c r="B289" s="38">
        <v>22</v>
      </c>
      <c r="C289" s="38" t="s">
        <v>236</v>
      </c>
      <c r="D289" s="38" t="s">
        <v>25</v>
      </c>
      <c r="E289" s="38" t="s">
        <v>36</v>
      </c>
      <c r="G289" s="38">
        <v>0.5</v>
      </c>
      <c r="H289" s="38">
        <v>0.5</v>
      </c>
      <c r="I289" s="38">
        <v>3431</v>
      </c>
      <c r="J289" s="38">
        <v>6086</v>
      </c>
      <c r="L289" s="38">
        <v>1267</v>
      </c>
      <c r="M289" s="38">
        <v>4.2939999999999996</v>
      </c>
      <c r="N289" s="38">
        <v>7.5609999999999999</v>
      </c>
      <c r="O289" s="38">
        <v>3.2669999999999999</v>
      </c>
      <c r="Q289" s="38">
        <v>0.18</v>
      </c>
      <c r="R289" s="38">
        <v>1</v>
      </c>
      <c r="S289" s="38">
        <v>0</v>
      </c>
      <c r="T289" s="38">
        <v>0</v>
      </c>
      <c r="V289" s="38">
        <v>0</v>
      </c>
      <c r="Y289" s="38" t="s">
        <v>220</v>
      </c>
      <c r="Z289" s="42">
        <v>0.99148148148148152</v>
      </c>
    </row>
    <row r="290" spans="1:26">
      <c r="A290" s="38">
        <v>53</v>
      </c>
      <c r="B290" s="38">
        <v>23</v>
      </c>
      <c r="C290" s="38" t="s">
        <v>237</v>
      </c>
      <c r="D290" s="38" t="s">
        <v>25</v>
      </c>
      <c r="E290" s="38" t="s">
        <v>36</v>
      </c>
      <c r="G290" s="38">
        <v>0.5</v>
      </c>
      <c r="H290" s="38">
        <v>0.5</v>
      </c>
      <c r="I290" s="38">
        <v>2546</v>
      </c>
      <c r="J290" s="38">
        <v>6140</v>
      </c>
      <c r="L290" s="38">
        <v>4546</v>
      </c>
      <c r="M290" s="38">
        <v>3.1419999999999999</v>
      </c>
      <c r="N290" s="38">
        <v>7.6289999999999996</v>
      </c>
      <c r="O290" s="38">
        <v>4.4870000000000001</v>
      </c>
      <c r="Q290" s="38">
        <v>0.61199999999999999</v>
      </c>
      <c r="R290" s="38">
        <v>1</v>
      </c>
      <c r="S290" s="38">
        <v>0</v>
      </c>
      <c r="T290" s="38">
        <v>0</v>
      </c>
      <c r="V290" s="38">
        <v>0</v>
      </c>
      <c r="Y290" s="38" t="s">
        <v>220</v>
      </c>
      <c r="Z290" s="42">
        <v>4.2685185185185187E-2</v>
      </c>
    </row>
    <row r="291" spans="1:26">
      <c r="A291" s="38">
        <v>54</v>
      </c>
      <c r="B291" s="38">
        <v>23</v>
      </c>
      <c r="C291" s="38" t="s">
        <v>237</v>
      </c>
      <c r="D291" s="38" t="s">
        <v>25</v>
      </c>
      <c r="E291" s="38" t="s">
        <v>36</v>
      </c>
      <c r="G291" s="38">
        <v>0.5</v>
      </c>
      <c r="H291" s="38">
        <v>0.5</v>
      </c>
      <c r="I291" s="38">
        <v>2493</v>
      </c>
      <c r="J291" s="38">
        <v>6115</v>
      </c>
      <c r="L291" s="38">
        <v>4606</v>
      </c>
      <c r="M291" s="38">
        <v>3.0739999999999998</v>
      </c>
      <c r="N291" s="38">
        <v>7.5970000000000004</v>
      </c>
      <c r="O291" s="38">
        <v>4.5229999999999997</v>
      </c>
      <c r="Q291" s="38">
        <v>0.62</v>
      </c>
      <c r="R291" s="38">
        <v>1</v>
      </c>
      <c r="S291" s="38">
        <v>0</v>
      </c>
      <c r="T291" s="38">
        <v>0</v>
      </c>
      <c r="V291" s="38">
        <v>0</v>
      </c>
      <c r="Y291" s="38" t="s">
        <v>220</v>
      </c>
      <c r="Z291" s="42">
        <v>4.898148148148148E-2</v>
      </c>
    </row>
    <row r="292" spans="1:26">
      <c r="A292" s="38">
        <v>55</v>
      </c>
      <c r="B292" s="38">
        <v>24</v>
      </c>
      <c r="C292" s="38" t="s">
        <v>238</v>
      </c>
      <c r="D292" s="38" t="s">
        <v>25</v>
      </c>
      <c r="E292" s="38" t="s">
        <v>36</v>
      </c>
      <c r="G292" s="38">
        <v>0.5</v>
      </c>
      <c r="H292" s="38">
        <v>0.5</v>
      </c>
      <c r="I292" s="38">
        <v>3506</v>
      </c>
      <c r="J292" s="38">
        <v>6478</v>
      </c>
      <c r="L292" s="38">
        <v>1711</v>
      </c>
      <c r="M292" s="38">
        <v>4.3920000000000003</v>
      </c>
      <c r="N292" s="38">
        <v>8.0519999999999996</v>
      </c>
      <c r="O292" s="38">
        <v>3.66</v>
      </c>
      <c r="Q292" s="38">
        <v>0.23899999999999999</v>
      </c>
      <c r="R292" s="38">
        <v>1</v>
      </c>
      <c r="S292" s="38">
        <v>0</v>
      </c>
      <c r="T292" s="38">
        <v>0</v>
      </c>
      <c r="V292" s="38">
        <v>0</v>
      </c>
      <c r="Y292" s="38" t="s">
        <v>220</v>
      </c>
      <c r="Z292" s="42">
        <v>6.627314814814815E-2</v>
      </c>
    </row>
    <row r="293" spans="1:26">
      <c r="A293" s="38">
        <v>56</v>
      </c>
      <c r="B293" s="38">
        <v>24</v>
      </c>
      <c r="C293" s="38" t="s">
        <v>238</v>
      </c>
      <c r="D293" s="38" t="s">
        <v>25</v>
      </c>
      <c r="E293" s="38" t="s">
        <v>36</v>
      </c>
      <c r="G293" s="38">
        <v>0.5</v>
      </c>
      <c r="H293" s="38">
        <v>0.5</v>
      </c>
      <c r="I293" s="38">
        <v>3488</v>
      </c>
      <c r="J293" s="38">
        <v>6465</v>
      </c>
      <c r="L293" s="38">
        <v>1695</v>
      </c>
      <c r="M293" s="38">
        <v>4.3680000000000003</v>
      </c>
      <c r="N293" s="38">
        <v>8.0359999999999996</v>
      </c>
      <c r="O293" s="38">
        <v>3.6680000000000001</v>
      </c>
      <c r="Q293" s="38">
        <v>0.23699999999999999</v>
      </c>
      <c r="R293" s="38">
        <v>1</v>
      </c>
      <c r="S293" s="38">
        <v>0</v>
      </c>
      <c r="T293" s="38">
        <v>0</v>
      </c>
      <c r="V293" s="38">
        <v>0</v>
      </c>
      <c r="Y293" s="38" t="s">
        <v>220</v>
      </c>
      <c r="Z293" s="42">
        <v>7.2627314814814811E-2</v>
      </c>
    </row>
    <row r="294" spans="1:26">
      <c r="A294" s="38">
        <v>59</v>
      </c>
      <c r="B294" s="38">
        <v>26</v>
      </c>
      <c r="C294" s="38" t="s">
        <v>240</v>
      </c>
      <c r="D294" s="38" t="s">
        <v>25</v>
      </c>
      <c r="E294" s="38" t="s">
        <v>36</v>
      </c>
      <c r="G294" s="38">
        <v>0.5</v>
      </c>
      <c r="H294" s="38">
        <v>0.5</v>
      </c>
      <c r="I294" s="38">
        <v>3354</v>
      </c>
      <c r="J294" s="38">
        <v>6705</v>
      </c>
      <c r="L294" s="38">
        <v>4643</v>
      </c>
      <c r="M294" s="38">
        <v>4.194</v>
      </c>
      <c r="N294" s="38">
        <v>8.3350000000000009</v>
      </c>
      <c r="O294" s="38">
        <v>4.141</v>
      </c>
      <c r="Q294" s="38">
        <v>0.624</v>
      </c>
      <c r="R294" s="38">
        <v>1</v>
      </c>
      <c r="S294" s="38">
        <v>0</v>
      </c>
      <c r="T294" s="38">
        <v>0</v>
      </c>
      <c r="V294" s="38">
        <v>0</v>
      </c>
      <c r="Y294" s="38" t="s">
        <v>220</v>
      </c>
      <c r="Z294" s="42">
        <v>0.11327546296296297</v>
      </c>
    </row>
    <row r="295" spans="1:26">
      <c r="A295" s="38">
        <v>60</v>
      </c>
      <c r="B295" s="38">
        <v>26</v>
      </c>
      <c r="C295" s="38" t="s">
        <v>240</v>
      </c>
      <c r="D295" s="38" t="s">
        <v>25</v>
      </c>
      <c r="E295" s="38" t="s">
        <v>36</v>
      </c>
      <c r="G295" s="38">
        <v>0.5</v>
      </c>
      <c r="H295" s="38">
        <v>0.5</v>
      </c>
      <c r="I295" s="38">
        <v>3361</v>
      </c>
      <c r="J295" s="38">
        <v>6663</v>
      </c>
      <c r="L295" s="38">
        <v>4642</v>
      </c>
      <c r="M295" s="38">
        <v>4.2039999999999997</v>
      </c>
      <c r="N295" s="38">
        <v>8.2829999999999995</v>
      </c>
      <c r="O295" s="38">
        <v>4.08</v>
      </c>
      <c r="Q295" s="38">
        <v>0.624</v>
      </c>
      <c r="R295" s="38">
        <v>1</v>
      </c>
      <c r="S295" s="38">
        <v>0</v>
      </c>
      <c r="T295" s="38">
        <v>0</v>
      </c>
      <c r="V295" s="38">
        <v>0</v>
      </c>
      <c r="Y295" s="38" t="s">
        <v>220</v>
      </c>
      <c r="Z295" s="42">
        <v>0.11972222222222222</v>
      </c>
    </row>
    <row r="296" spans="1:26">
      <c r="A296" s="38">
        <v>61</v>
      </c>
      <c r="B296" s="38">
        <v>27</v>
      </c>
      <c r="C296" s="38" t="s">
        <v>241</v>
      </c>
      <c r="D296" s="38" t="s">
        <v>25</v>
      </c>
      <c r="E296" s="38" t="s">
        <v>36</v>
      </c>
      <c r="G296" s="38">
        <v>0.5</v>
      </c>
      <c r="H296" s="38">
        <v>0.5</v>
      </c>
      <c r="I296" s="38">
        <v>3329</v>
      </c>
      <c r="J296" s="38">
        <v>6629</v>
      </c>
      <c r="L296" s="38">
        <v>4378</v>
      </c>
      <c r="M296" s="38">
        <v>4.1619999999999999</v>
      </c>
      <c r="N296" s="38">
        <v>8.24</v>
      </c>
      <c r="O296" s="38">
        <v>4.0780000000000003</v>
      </c>
      <c r="Q296" s="38">
        <v>0.59</v>
      </c>
      <c r="R296" s="38">
        <v>1</v>
      </c>
      <c r="S296" s="38">
        <v>0</v>
      </c>
      <c r="T296" s="38">
        <v>0</v>
      </c>
      <c r="V296" s="38">
        <v>0</v>
      </c>
      <c r="Y296" s="38" t="s">
        <v>220</v>
      </c>
      <c r="Z296" s="42">
        <v>0.13684027777777777</v>
      </c>
    </row>
    <row r="297" spans="1:26">
      <c r="A297" s="38">
        <v>62</v>
      </c>
      <c r="B297" s="38">
        <v>27</v>
      </c>
      <c r="C297" s="38" t="s">
        <v>241</v>
      </c>
      <c r="D297" s="38" t="s">
        <v>25</v>
      </c>
      <c r="E297" s="38" t="s">
        <v>36</v>
      </c>
      <c r="G297" s="38">
        <v>0.5</v>
      </c>
      <c r="H297" s="38">
        <v>0.5</v>
      </c>
      <c r="I297" s="38">
        <v>3302</v>
      </c>
      <c r="J297" s="38">
        <v>6648</v>
      </c>
      <c r="L297" s="38">
        <v>4474</v>
      </c>
      <c r="M297" s="38">
        <v>4.1260000000000003</v>
      </c>
      <c r="N297" s="38">
        <v>8.2650000000000006</v>
      </c>
      <c r="O297" s="38">
        <v>4.1390000000000002</v>
      </c>
      <c r="Q297" s="38">
        <v>0.60199999999999998</v>
      </c>
      <c r="R297" s="38">
        <v>1</v>
      </c>
      <c r="S297" s="38">
        <v>0</v>
      </c>
      <c r="T297" s="38">
        <v>0</v>
      </c>
      <c r="V297" s="38">
        <v>0</v>
      </c>
      <c r="Y297" s="38" t="s">
        <v>220</v>
      </c>
      <c r="Z297" s="42">
        <v>0.1431597222222222</v>
      </c>
    </row>
    <row r="298" spans="1:26">
      <c r="A298" s="38">
        <v>63</v>
      </c>
      <c r="B298" s="38">
        <v>28</v>
      </c>
      <c r="C298" s="38" t="s">
        <v>242</v>
      </c>
      <c r="D298" s="38" t="s">
        <v>25</v>
      </c>
      <c r="E298" s="38" t="s">
        <v>36</v>
      </c>
      <c r="G298" s="38">
        <v>0.5</v>
      </c>
      <c r="H298" s="38">
        <v>0.5</v>
      </c>
      <c r="I298" s="38">
        <v>3396</v>
      </c>
      <c r="J298" s="38">
        <v>6227</v>
      </c>
      <c r="L298" s="38">
        <v>1443</v>
      </c>
      <c r="M298" s="38">
        <v>4.2489999999999997</v>
      </c>
      <c r="N298" s="38">
        <v>7.7380000000000004</v>
      </c>
      <c r="O298" s="38">
        <v>3.4889999999999999</v>
      </c>
      <c r="Q298" s="38">
        <v>0.20300000000000001</v>
      </c>
      <c r="R298" s="38">
        <v>1</v>
      </c>
      <c r="S298" s="38">
        <v>0</v>
      </c>
      <c r="T298" s="38">
        <v>0</v>
      </c>
      <c r="V298" s="38">
        <v>0</v>
      </c>
      <c r="Y298" s="38" t="s">
        <v>220</v>
      </c>
      <c r="Z298" s="42">
        <v>0.16042824074074075</v>
      </c>
    </row>
    <row r="299" spans="1:26">
      <c r="A299" s="38">
        <v>64</v>
      </c>
      <c r="B299" s="38">
        <v>28</v>
      </c>
      <c r="C299" s="38" t="s">
        <v>242</v>
      </c>
      <c r="D299" s="38" t="s">
        <v>25</v>
      </c>
      <c r="E299" s="38" t="s">
        <v>36</v>
      </c>
      <c r="G299" s="38">
        <v>0.5</v>
      </c>
      <c r="H299" s="38">
        <v>0.5</v>
      </c>
      <c r="I299" s="38">
        <v>3358</v>
      </c>
      <c r="J299" s="38">
        <v>6252</v>
      </c>
      <c r="L299" s="38">
        <v>1467</v>
      </c>
      <c r="M299" s="38">
        <v>4.1989999999999998</v>
      </c>
      <c r="N299" s="38">
        <v>7.7690000000000001</v>
      </c>
      <c r="O299" s="38">
        <v>3.57</v>
      </c>
      <c r="Q299" s="38">
        <v>0.20599999999999999</v>
      </c>
      <c r="R299" s="38">
        <v>1</v>
      </c>
      <c r="S299" s="38">
        <v>0</v>
      </c>
      <c r="T299" s="38">
        <v>0</v>
      </c>
      <c r="V299" s="38">
        <v>0</v>
      </c>
      <c r="Y299" s="38" t="s">
        <v>220</v>
      </c>
      <c r="Z299" s="42">
        <v>0.16674768518518521</v>
      </c>
    </row>
    <row r="300" spans="1:26">
      <c r="A300" s="38">
        <v>67</v>
      </c>
      <c r="B300" s="38">
        <v>30</v>
      </c>
      <c r="C300" s="38" t="s">
        <v>244</v>
      </c>
      <c r="D300" s="38" t="s">
        <v>25</v>
      </c>
      <c r="E300" s="38" t="s">
        <v>36</v>
      </c>
      <c r="G300" s="38">
        <v>0.5</v>
      </c>
      <c r="H300" s="38">
        <v>0.5</v>
      </c>
      <c r="I300" s="38">
        <v>2510</v>
      </c>
      <c r="J300" s="38">
        <v>5828</v>
      </c>
      <c r="L300" s="38">
        <v>1436</v>
      </c>
      <c r="M300" s="38">
        <v>3.0950000000000002</v>
      </c>
      <c r="N300" s="38">
        <v>7.2370000000000001</v>
      </c>
      <c r="O300" s="38">
        <v>4.1420000000000003</v>
      </c>
      <c r="Q300" s="38">
        <v>0.20200000000000001</v>
      </c>
      <c r="R300" s="38">
        <v>1</v>
      </c>
      <c r="S300" s="38">
        <v>0</v>
      </c>
      <c r="T300" s="38">
        <v>0</v>
      </c>
      <c r="V300" s="38">
        <v>0</v>
      </c>
      <c r="Y300" s="38" t="s">
        <v>220</v>
      </c>
      <c r="Z300" s="42">
        <v>0.20752314814814818</v>
      </c>
    </row>
    <row r="301" spans="1:26">
      <c r="A301" s="38">
        <v>68</v>
      </c>
      <c r="B301" s="38">
        <v>30</v>
      </c>
      <c r="C301" s="38" t="s">
        <v>244</v>
      </c>
      <c r="D301" s="38" t="s">
        <v>25</v>
      </c>
      <c r="E301" s="38" t="s">
        <v>36</v>
      </c>
      <c r="G301" s="38">
        <v>0.5</v>
      </c>
      <c r="H301" s="38">
        <v>0.5</v>
      </c>
      <c r="I301" s="38">
        <v>2575</v>
      </c>
      <c r="J301" s="38">
        <v>5822</v>
      </c>
      <c r="L301" s="38">
        <v>1415</v>
      </c>
      <c r="M301" s="38">
        <v>3.18</v>
      </c>
      <c r="N301" s="38">
        <v>7.23</v>
      </c>
      <c r="O301" s="38">
        <v>4.05</v>
      </c>
      <c r="Q301" s="38">
        <v>0.2</v>
      </c>
      <c r="R301" s="38">
        <v>1</v>
      </c>
      <c r="S301" s="38">
        <v>0</v>
      </c>
      <c r="T301" s="38">
        <v>0</v>
      </c>
      <c r="V301" s="38">
        <v>0</v>
      </c>
      <c r="Y301" s="38" t="s">
        <v>220</v>
      </c>
      <c r="Z301" s="42">
        <v>0.21390046296296297</v>
      </c>
    </row>
    <row r="302" spans="1:26">
      <c r="A302" s="38">
        <v>53</v>
      </c>
      <c r="B302" s="38">
        <v>23</v>
      </c>
      <c r="C302" s="38" t="s">
        <v>245</v>
      </c>
      <c r="D302" s="38" t="s">
        <v>25</v>
      </c>
      <c r="E302" s="38" t="s">
        <v>36</v>
      </c>
      <c r="G302" s="38">
        <v>0.5</v>
      </c>
      <c r="H302" s="38">
        <v>0.5</v>
      </c>
      <c r="I302" s="38">
        <v>3256</v>
      </c>
      <c r="J302" s="38">
        <v>6328</v>
      </c>
      <c r="L302" s="38">
        <v>1477</v>
      </c>
      <c r="M302" s="38">
        <v>4.0659999999999998</v>
      </c>
      <c r="N302" s="38">
        <v>7.8650000000000002</v>
      </c>
      <c r="O302" s="38">
        <v>3.7989999999999999</v>
      </c>
      <c r="Q302" s="38">
        <v>0.20799999999999999</v>
      </c>
      <c r="R302" s="38">
        <v>1</v>
      </c>
      <c r="S302" s="38">
        <v>0</v>
      </c>
      <c r="T302" s="38">
        <v>0</v>
      </c>
      <c r="V302" s="38">
        <v>0</v>
      </c>
      <c r="Y302" s="38" t="s">
        <v>246</v>
      </c>
      <c r="Z302" s="42">
        <v>8.8310185185185176E-3</v>
      </c>
    </row>
    <row r="303" spans="1:26">
      <c r="A303" s="38">
        <v>54</v>
      </c>
      <c r="B303" s="38">
        <v>23</v>
      </c>
      <c r="C303" s="38" t="s">
        <v>245</v>
      </c>
      <c r="D303" s="38" t="s">
        <v>25</v>
      </c>
      <c r="E303" s="38" t="s">
        <v>36</v>
      </c>
      <c r="G303" s="38">
        <v>0.5</v>
      </c>
      <c r="H303" s="38">
        <v>0.5</v>
      </c>
      <c r="I303" s="38">
        <v>3245</v>
      </c>
      <c r="J303" s="38">
        <v>6292</v>
      </c>
      <c r="L303" s="38">
        <v>1500</v>
      </c>
      <c r="M303" s="38">
        <v>4.0519999999999996</v>
      </c>
      <c r="N303" s="38">
        <v>7.819</v>
      </c>
      <c r="O303" s="38">
        <v>3.7669999999999999</v>
      </c>
      <c r="Q303" s="38">
        <v>0.21099999999999999</v>
      </c>
      <c r="R303" s="38">
        <v>1</v>
      </c>
      <c r="S303" s="38">
        <v>0</v>
      </c>
      <c r="T303" s="38">
        <v>0</v>
      </c>
      <c r="V303" s="38">
        <v>0</v>
      </c>
      <c r="Y303" s="38" t="s">
        <v>246</v>
      </c>
      <c r="Z303" s="42">
        <v>1.5219907407407409E-2</v>
      </c>
    </row>
    <row r="304" spans="1:26">
      <c r="A304" s="38">
        <v>55</v>
      </c>
      <c r="B304" s="38">
        <v>24</v>
      </c>
      <c r="C304" s="38" t="s">
        <v>247</v>
      </c>
      <c r="D304" s="38" t="s">
        <v>25</v>
      </c>
      <c r="E304" s="38" t="s">
        <v>36</v>
      </c>
      <c r="G304" s="38">
        <v>0.5</v>
      </c>
      <c r="H304" s="38">
        <v>0.5</v>
      </c>
      <c r="I304" s="38">
        <v>3359</v>
      </c>
      <c r="J304" s="38">
        <v>6165</v>
      </c>
      <c r="L304" s="38">
        <v>1353</v>
      </c>
      <c r="M304" s="38">
        <v>4.2</v>
      </c>
      <c r="N304" s="38">
        <v>7.66</v>
      </c>
      <c r="O304" s="38">
        <v>3.46</v>
      </c>
      <c r="Q304" s="38">
        <v>0.191</v>
      </c>
      <c r="R304" s="38">
        <v>1</v>
      </c>
      <c r="S304" s="38">
        <v>0</v>
      </c>
      <c r="T304" s="38">
        <v>0</v>
      </c>
      <c r="V304" s="38">
        <v>0</v>
      </c>
      <c r="Y304" s="38" t="s">
        <v>246</v>
      </c>
      <c r="Z304" s="42">
        <v>3.2581018518518516E-2</v>
      </c>
    </row>
    <row r="305" spans="1:26">
      <c r="A305" s="38">
        <v>56</v>
      </c>
      <c r="B305" s="38">
        <v>24</v>
      </c>
      <c r="C305" s="38" t="s">
        <v>247</v>
      </c>
      <c r="D305" s="38" t="s">
        <v>25</v>
      </c>
      <c r="E305" s="38" t="s">
        <v>36</v>
      </c>
      <c r="G305" s="38">
        <v>0.5</v>
      </c>
      <c r="H305" s="38">
        <v>0.5</v>
      </c>
      <c r="I305" s="38">
        <v>3325</v>
      </c>
      <c r="J305" s="38">
        <v>6142</v>
      </c>
      <c r="L305" s="38">
        <v>1399</v>
      </c>
      <c r="M305" s="38">
        <v>4.1559999999999997</v>
      </c>
      <c r="N305" s="38">
        <v>7.6319999999999997</v>
      </c>
      <c r="O305" s="38">
        <v>3.476</v>
      </c>
      <c r="Q305" s="38">
        <v>0.19700000000000001</v>
      </c>
      <c r="R305" s="38">
        <v>1</v>
      </c>
      <c r="S305" s="38">
        <v>0</v>
      </c>
      <c r="T305" s="38">
        <v>0</v>
      </c>
      <c r="V305" s="38">
        <v>0</v>
      </c>
      <c r="Y305" s="38" t="s">
        <v>246</v>
      </c>
      <c r="Z305" s="42">
        <v>3.9074074074074074E-2</v>
      </c>
    </row>
    <row r="306" spans="1:26">
      <c r="A306" s="38">
        <v>57</v>
      </c>
      <c r="B306" s="38">
        <v>25</v>
      </c>
      <c r="C306" s="38" t="s">
        <v>248</v>
      </c>
      <c r="D306" s="38" t="s">
        <v>25</v>
      </c>
      <c r="E306" s="38" t="s">
        <v>36</v>
      </c>
      <c r="G306" s="38">
        <v>0.5</v>
      </c>
      <c r="H306" s="38">
        <v>0.5</v>
      </c>
      <c r="I306" s="38">
        <v>3521</v>
      </c>
      <c r="J306" s="38">
        <v>6304</v>
      </c>
      <c r="L306" s="38">
        <v>1395</v>
      </c>
      <c r="M306" s="38">
        <v>4.4109999999999996</v>
      </c>
      <c r="N306" s="38">
        <v>7.8339999999999996</v>
      </c>
      <c r="O306" s="38">
        <v>3.423</v>
      </c>
      <c r="Q306" s="38">
        <v>0.19700000000000001</v>
      </c>
      <c r="R306" s="38">
        <v>1</v>
      </c>
      <c r="S306" s="38">
        <v>0</v>
      </c>
      <c r="T306" s="38">
        <v>0</v>
      </c>
      <c r="V306" s="38">
        <v>0</v>
      </c>
      <c r="Y306" s="38" t="s">
        <v>246</v>
      </c>
      <c r="Z306" s="42">
        <v>5.6400462962962965E-2</v>
      </c>
    </row>
    <row r="307" spans="1:26">
      <c r="A307" s="38">
        <v>58</v>
      </c>
      <c r="B307" s="38">
        <v>25</v>
      </c>
      <c r="C307" s="38" t="s">
        <v>248</v>
      </c>
      <c r="D307" s="38" t="s">
        <v>25</v>
      </c>
      <c r="E307" s="38" t="s">
        <v>36</v>
      </c>
      <c r="G307" s="38">
        <v>0.5</v>
      </c>
      <c r="H307" s="38">
        <v>0.5</v>
      </c>
      <c r="I307" s="38">
        <v>3512</v>
      </c>
      <c r="J307" s="38">
        <v>6300</v>
      </c>
      <c r="L307" s="38">
        <v>1368</v>
      </c>
      <c r="M307" s="38">
        <v>4.399</v>
      </c>
      <c r="N307" s="38">
        <v>7.8289999999999997</v>
      </c>
      <c r="O307" s="38">
        <v>3.43</v>
      </c>
      <c r="Q307" s="38">
        <v>0.193</v>
      </c>
      <c r="R307" s="38">
        <v>1</v>
      </c>
      <c r="S307" s="38">
        <v>0</v>
      </c>
      <c r="T307" s="38">
        <v>0</v>
      </c>
      <c r="V307" s="38">
        <v>0</v>
      </c>
      <c r="Y307" s="38" t="s">
        <v>246</v>
      </c>
      <c r="Z307" s="42">
        <v>6.2743055555555552E-2</v>
      </c>
    </row>
    <row r="308" spans="1:26">
      <c r="A308" s="38">
        <v>59</v>
      </c>
      <c r="B308" s="38">
        <v>26</v>
      </c>
      <c r="C308" s="38" t="s">
        <v>249</v>
      </c>
      <c r="D308" s="38" t="s">
        <v>25</v>
      </c>
      <c r="E308" s="38" t="s">
        <v>36</v>
      </c>
      <c r="G308" s="38">
        <v>0.5</v>
      </c>
      <c r="H308" s="38">
        <v>0.5</v>
      </c>
      <c r="I308" s="38">
        <v>3453</v>
      </c>
      <c r="J308" s="38">
        <v>6134</v>
      </c>
      <c r="L308" s="38">
        <v>1632</v>
      </c>
      <c r="M308" s="38">
        <v>4.3230000000000004</v>
      </c>
      <c r="N308" s="38">
        <v>7.6219999999999999</v>
      </c>
      <c r="O308" s="38">
        <v>3.2989999999999999</v>
      </c>
      <c r="Q308" s="38">
        <v>0.22800000000000001</v>
      </c>
      <c r="R308" s="38">
        <v>1</v>
      </c>
      <c r="S308" s="38">
        <v>0</v>
      </c>
      <c r="T308" s="38">
        <v>0</v>
      </c>
      <c r="V308" s="38">
        <v>0</v>
      </c>
      <c r="Y308" s="38" t="s">
        <v>246</v>
      </c>
      <c r="Z308" s="42">
        <v>8.0057870370370363E-2</v>
      </c>
    </row>
    <row r="309" spans="1:26">
      <c r="A309" s="38">
        <v>60</v>
      </c>
      <c r="B309" s="38">
        <v>26</v>
      </c>
      <c r="C309" s="38" t="s">
        <v>249</v>
      </c>
      <c r="D309" s="38" t="s">
        <v>25</v>
      </c>
      <c r="E309" s="38" t="s">
        <v>36</v>
      </c>
      <c r="G309" s="38">
        <v>0.5</v>
      </c>
      <c r="H309" s="38">
        <v>0.5</v>
      </c>
      <c r="I309" s="38">
        <v>3430</v>
      </c>
      <c r="J309" s="38">
        <v>6122</v>
      </c>
      <c r="L309" s="38">
        <v>1666</v>
      </c>
      <c r="M309" s="38">
        <v>4.2930000000000001</v>
      </c>
      <c r="N309" s="38">
        <v>7.6059999999999999</v>
      </c>
      <c r="O309" s="38">
        <v>3.3130000000000002</v>
      </c>
      <c r="Q309" s="38">
        <v>0.23300000000000001</v>
      </c>
      <c r="R309" s="38">
        <v>1</v>
      </c>
      <c r="S309" s="38">
        <v>0</v>
      </c>
      <c r="T309" s="38">
        <v>0</v>
      </c>
      <c r="V309" s="38">
        <v>0</v>
      </c>
      <c r="Y309" s="38" t="s">
        <v>246</v>
      </c>
      <c r="Z309" s="42">
        <v>8.637731481481481E-2</v>
      </c>
    </row>
    <row r="310" spans="1:26">
      <c r="A310" s="38">
        <v>65</v>
      </c>
      <c r="B310" s="38">
        <v>29</v>
      </c>
      <c r="C310" s="38" t="s">
        <v>251</v>
      </c>
      <c r="D310" s="38" t="s">
        <v>25</v>
      </c>
      <c r="E310" s="38" t="s">
        <v>36</v>
      </c>
      <c r="G310" s="38">
        <v>0.5</v>
      </c>
      <c r="H310" s="38">
        <v>0.5</v>
      </c>
      <c r="I310" s="38">
        <v>3118</v>
      </c>
      <c r="J310" s="38">
        <v>5880</v>
      </c>
      <c r="L310" s="38">
        <v>1584</v>
      </c>
      <c r="M310" s="38">
        <v>3.8860000000000001</v>
      </c>
      <c r="N310" s="38">
        <v>7.3019999999999996</v>
      </c>
      <c r="O310" s="38">
        <v>3.4159999999999999</v>
      </c>
      <c r="Q310" s="38">
        <v>0.222</v>
      </c>
      <c r="R310" s="38">
        <v>1</v>
      </c>
      <c r="S310" s="38">
        <v>0</v>
      </c>
      <c r="T310" s="38">
        <v>0</v>
      </c>
      <c r="V310" s="38">
        <v>0</v>
      </c>
      <c r="Y310" s="38" t="s">
        <v>246</v>
      </c>
      <c r="Z310" s="42">
        <v>0.15086805555555557</v>
      </c>
    </row>
    <row r="311" spans="1:26">
      <c r="A311" s="38">
        <v>66</v>
      </c>
      <c r="B311" s="38">
        <v>29</v>
      </c>
      <c r="C311" s="38" t="s">
        <v>251</v>
      </c>
      <c r="D311" s="38" t="s">
        <v>25</v>
      </c>
      <c r="E311" s="38" t="s">
        <v>36</v>
      </c>
      <c r="G311" s="38">
        <v>0.5</v>
      </c>
      <c r="H311" s="38">
        <v>0.5</v>
      </c>
      <c r="I311" s="38">
        <v>3072</v>
      </c>
      <c r="J311" s="38">
        <v>5835</v>
      </c>
      <c r="L311" s="38">
        <v>1622</v>
      </c>
      <c r="M311" s="38">
        <v>3.827</v>
      </c>
      <c r="N311" s="38">
        <v>7.2460000000000004</v>
      </c>
      <c r="O311" s="38">
        <v>3.419</v>
      </c>
      <c r="Q311" s="38">
        <v>0.22700000000000001</v>
      </c>
      <c r="R311" s="38">
        <v>1</v>
      </c>
      <c r="S311" s="38">
        <v>0</v>
      </c>
      <c r="T311" s="38">
        <v>0</v>
      </c>
      <c r="V311" s="38">
        <v>0</v>
      </c>
      <c r="Y311" s="38" t="s">
        <v>246</v>
      </c>
      <c r="Z311" s="42">
        <v>0.15722222222222224</v>
      </c>
    </row>
    <row r="312" spans="1:26">
      <c r="A312" s="38">
        <v>67</v>
      </c>
      <c r="B312" s="38">
        <v>30</v>
      </c>
      <c r="C312" s="38" t="s">
        <v>252</v>
      </c>
      <c r="D312" s="38" t="s">
        <v>25</v>
      </c>
      <c r="E312" s="38" t="s">
        <v>36</v>
      </c>
      <c r="G312" s="38">
        <v>0.5</v>
      </c>
      <c r="H312" s="38">
        <v>0.5</v>
      </c>
      <c r="I312" s="38">
        <v>3819</v>
      </c>
      <c r="J312" s="38">
        <v>6759</v>
      </c>
      <c r="L312" s="38">
        <v>1880</v>
      </c>
      <c r="M312" s="38">
        <v>4.8</v>
      </c>
      <c r="N312" s="38">
        <v>8.4019999999999992</v>
      </c>
      <c r="O312" s="38">
        <v>3.6019999999999999</v>
      </c>
      <c r="Q312" s="38">
        <v>0.26100000000000001</v>
      </c>
      <c r="R312" s="38">
        <v>1</v>
      </c>
      <c r="S312" s="38">
        <v>0</v>
      </c>
      <c r="T312" s="38">
        <v>0</v>
      </c>
      <c r="V312" s="38">
        <v>0</v>
      </c>
      <c r="Y312" s="38" t="s">
        <v>246</v>
      </c>
      <c r="Z312" s="42">
        <v>0.1746412037037037</v>
      </c>
    </row>
    <row r="313" spans="1:26">
      <c r="A313" s="38">
        <v>68</v>
      </c>
      <c r="B313" s="38">
        <v>30</v>
      </c>
      <c r="C313" s="38" t="s">
        <v>252</v>
      </c>
      <c r="D313" s="38" t="s">
        <v>25</v>
      </c>
      <c r="E313" s="38" t="s">
        <v>36</v>
      </c>
      <c r="G313" s="38">
        <v>0.5</v>
      </c>
      <c r="H313" s="38">
        <v>0.5</v>
      </c>
      <c r="I313" s="38">
        <v>3782</v>
      </c>
      <c r="J313" s="38">
        <v>6743</v>
      </c>
      <c r="L313" s="38">
        <v>1957</v>
      </c>
      <c r="M313" s="38">
        <v>4.7510000000000003</v>
      </c>
      <c r="N313" s="38">
        <v>8.3829999999999991</v>
      </c>
      <c r="O313" s="38">
        <v>3.6320000000000001</v>
      </c>
      <c r="Q313" s="38">
        <v>0.27100000000000002</v>
      </c>
      <c r="R313" s="38">
        <v>1</v>
      </c>
      <c r="S313" s="38">
        <v>0</v>
      </c>
      <c r="T313" s="38">
        <v>0</v>
      </c>
      <c r="V313" s="38">
        <v>0</v>
      </c>
      <c r="Y313" s="38" t="s">
        <v>246</v>
      </c>
      <c r="Z313" s="42">
        <v>0.18107638888888888</v>
      </c>
    </row>
    <row r="314" spans="1:26">
      <c r="A314" s="38">
        <v>10</v>
      </c>
      <c r="B314" s="38">
        <v>5</v>
      </c>
      <c r="C314" s="38" t="s">
        <v>253</v>
      </c>
      <c r="D314" s="38" t="s">
        <v>25</v>
      </c>
      <c r="E314" s="38" t="s">
        <v>36</v>
      </c>
      <c r="G314" s="38">
        <v>0.5</v>
      </c>
      <c r="H314" s="38">
        <v>0.5</v>
      </c>
      <c r="I314" s="38">
        <v>3167</v>
      </c>
      <c r="J314" s="38">
        <v>5807</v>
      </c>
      <c r="L314" s="38">
        <v>1437</v>
      </c>
      <c r="M314" s="38">
        <v>3.9510000000000001</v>
      </c>
      <c r="N314" s="38">
        <v>7.2110000000000003</v>
      </c>
      <c r="O314" s="38">
        <v>3.26</v>
      </c>
      <c r="Q314" s="38">
        <v>0.20200000000000001</v>
      </c>
      <c r="R314" s="38">
        <v>1</v>
      </c>
      <c r="S314" s="38">
        <v>0</v>
      </c>
      <c r="T314" s="38">
        <v>0</v>
      </c>
      <c r="V314" s="38">
        <v>0</v>
      </c>
      <c r="Y314" s="38" t="s">
        <v>254</v>
      </c>
      <c r="Z314" s="42">
        <v>0.85835648148148147</v>
      </c>
    </row>
    <row r="315" spans="1:26">
      <c r="A315" s="38">
        <v>11</v>
      </c>
      <c r="B315" s="38">
        <v>5</v>
      </c>
      <c r="C315" s="38" t="s">
        <v>253</v>
      </c>
      <c r="D315" s="38" t="s">
        <v>25</v>
      </c>
      <c r="E315" s="38" t="s">
        <v>36</v>
      </c>
      <c r="G315" s="38">
        <v>0.5</v>
      </c>
      <c r="H315" s="38">
        <v>0.5</v>
      </c>
      <c r="I315" s="38">
        <v>3242</v>
      </c>
      <c r="J315" s="38">
        <v>5772</v>
      </c>
      <c r="L315" s="38">
        <v>1453</v>
      </c>
      <c r="M315" s="38">
        <v>4.048</v>
      </c>
      <c r="N315" s="38">
        <v>7.1680000000000001</v>
      </c>
      <c r="O315" s="38">
        <v>3.1190000000000002</v>
      </c>
      <c r="Q315" s="38">
        <v>0.20499999999999999</v>
      </c>
      <c r="R315" s="38">
        <v>1</v>
      </c>
      <c r="S315" s="38">
        <v>0</v>
      </c>
      <c r="T315" s="38">
        <v>0</v>
      </c>
      <c r="V315" s="38">
        <v>0</v>
      </c>
      <c r="Y315" s="38" t="s">
        <v>254</v>
      </c>
      <c r="Z315" s="42">
        <v>0.86476851851851855</v>
      </c>
    </row>
    <row r="316" spans="1:26">
      <c r="A316" s="38">
        <v>14</v>
      </c>
      <c r="B316" s="38">
        <v>7</v>
      </c>
      <c r="C316" s="38" t="s">
        <v>256</v>
      </c>
      <c r="D316" s="38" t="s">
        <v>25</v>
      </c>
      <c r="E316" s="38" t="s">
        <v>36</v>
      </c>
      <c r="G316" s="38">
        <v>0.5</v>
      </c>
      <c r="H316" s="38">
        <v>0.5</v>
      </c>
      <c r="I316" s="38">
        <v>3221</v>
      </c>
      <c r="J316" s="38">
        <v>5765</v>
      </c>
      <c r="L316" s="38">
        <v>1205</v>
      </c>
      <c r="M316" s="38">
        <v>4.0209999999999999</v>
      </c>
      <c r="N316" s="38">
        <v>7.1580000000000004</v>
      </c>
      <c r="O316" s="38">
        <v>3.137</v>
      </c>
      <c r="Q316" s="38">
        <v>0.17199999999999999</v>
      </c>
      <c r="R316" s="38">
        <v>1</v>
      </c>
      <c r="S316" s="38">
        <v>0</v>
      </c>
      <c r="T316" s="38">
        <v>0</v>
      </c>
      <c r="V316" s="38">
        <v>0</v>
      </c>
      <c r="Y316" s="38" t="s">
        <v>254</v>
      </c>
      <c r="Z316" s="42">
        <v>0.90554398148148152</v>
      </c>
    </row>
    <row r="317" spans="1:26">
      <c r="A317" s="38">
        <v>15</v>
      </c>
      <c r="B317" s="38">
        <v>7</v>
      </c>
      <c r="C317" s="38" t="s">
        <v>256</v>
      </c>
      <c r="D317" s="38" t="s">
        <v>25</v>
      </c>
      <c r="E317" s="38" t="s">
        <v>36</v>
      </c>
      <c r="G317" s="38">
        <v>0.5</v>
      </c>
      <c r="H317" s="38">
        <v>0.5</v>
      </c>
      <c r="I317" s="38">
        <v>3167</v>
      </c>
      <c r="J317" s="38">
        <v>5741</v>
      </c>
      <c r="L317" s="38">
        <v>1204</v>
      </c>
      <c r="M317" s="38">
        <v>3.9510000000000001</v>
      </c>
      <c r="N317" s="38">
        <v>7.1280000000000001</v>
      </c>
      <c r="O317" s="38">
        <v>3.177</v>
      </c>
      <c r="Q317" s="38">
        <v>0.17199999999999999</v>
      </c>
      <c r="R317" s="38">
        <v>1</v>
      </c>
      <c r="S317" s="38">
        <v>0</v>
      </c>
      <c r="T317" s="38">
        <v>0</v>
      </c>
      <c r="V317" s="38">
        <v>0</v>
      </c>
      <c r="Y317" s="38" t="s">
        <v>254</v>
      </c>
      <c r="Z317" s="42">
        <v>0.91199074074074071</v>
      </c>
    </row>
    <row r="318" spans="1:26">
      <c r="A318" s="38">
        <v>16</v>
      </c>
      <c r="B318" s="38">
        <v>8</v>
      </c>
      <c r="C318" s="38" t="s">
        <v>257</v>
      </c>
      <c r="D318" s="38" t="s">
        <v>25</v>
      </c>
      <c r="E318" s="38" t="s">
        <v>36</v>
      </c>
      <c r="G318" s="38">
        <v>0.5</v>
      </c>
      <c r="H318" s="38">
        <v>0.5</v>
      </c>
      <c r="I318" s="38">
        <v>3532</v>
      </c>
      <c r="J318" s="38">
        <v>6413</v>
      </c>
      <c r="L318" s="38">
        <v>1488</v>
      </c>
      <c r="M318" s="38">
        <v>4.4249999999999998</v>
      </c>
      <c r="N318" s="38">
        <v>7.9710000000000001</v>
      </c>
      <c r="O318" s="38">
        <v>3.5459999999999998</v>
      </c>
      <c r="Q318" s="38">
        <v>0.20899999999999999</v>
      </c>
      <c r="R318" s="38">
        <v>1</v>
      </c>
      <c r="S318" s="38">
        <v>0</v>
      </c>
      <c r="T318" s="38">
        <v>0</v>
      </c>
      <c r="V318" s="38">
        <v>0</v>
      </c>
      <c r="Y318" s="38" t="s">
        <v>254</v>
      </c>
      <c r="Z318" s="42">
        <v>0.92925925925925934</v>
      </c>
    </row>
    <row r="319" spans="1:26">
      <c r="A319" s="38">
        <v>17</v>
      </c>
      <c r="B319" s="38">
        <v>8</v>
      </c>
      <c r="C319" s="38" t="s">
        <v>257</v>
      </c>
      <c r="D319" s="38" t="s">
        <v>25</v>
      </c>
      <c r="E319" s="38" t="s">
        <v>36</v>
      </c>
      <c r="G319" s="38">
        <v>0.5</v>
      </c>
      <c r="H319" s="38">
        <v>0.5</v>
      </c>
      <c r="I319" s="38">
        <v>3511</v>
      </c>
      <c r="J319" s="38">
        <v>6407</v>
      </c>
      <c r="L319" s="38">
        <v>1490</v>
      </c>
      <c r="M319" s="38">
        <v>4.399</v>
      </c>
      <c r="N319" s="38">
        <v>7.9630000000000001</v>
      </c>
      <c r="O319" s="38">
        <v>3.5640000000000001</v>
      </c>
      <c r="Q319" s="38">
        <v>0.20899999999999999</v>
      </c>
      <c r="R319" s="38">
        <v>1</v>
      </c>
      <c r="S319" s="38">
        <v>0</v>
      </c>
      <c r="T319" s="38">
        <v>0</v>
      </c>
      <c r="V319" s="38">
        <v>0</v>
      </c>
      <c r="Y319" s="38" t="s">
        <v>254</v>
      </c>
      <c r="Z319" s="42">
        <v>0.93563657407407408</v>
      </c>
    </row>
    <row r="320" spans="1:26">
      <c r="A320" s="38">
        <v>18</v>
      </c>
      <c r="B320" s="38">
        <v>9</v>
      </c>
      <c r="C320" s="38" t="s">
        <v>258</v>
      </c>
      <c r="D320" s="38" t="s">
        <v>25</v>
      </c>
      <c r="E320" s="38" t="s">
        <v>36</v>
      </c>
      <c r="G320" s="38">
        <v>0.5</v>
      </c>
      <c r="H320" s="38">
        <v>0.5</v>
      </c>
      <c r="I320" s="38">
        <v>3362</v>
      </c>
      <c r="J320" s="38">
        <v>6133</v>
      </c>
      <c r="L320" s="38">
        <v>1485</v>
      </c>
      <c r="M320" s="38">
        <v>4.2039999999999997</v>
      </c>
      <c r="N320" s="38">
        <v>7.6210000000000004</v>
      </c>
      <c r="O320" s="38">
        <v>3.4169999999999998</v>
      </c>
      <c r="Q320" s="38">
        <v>0.20899999999999999</v>
      </c>
      <c r="R320" s="38">
        <v>1</v>
      </c>
      <c r="S320" s="38">
        <v>0</v>
      </c>
      <c r="T320" s="38">
        <v>0</v>
      </c>
      <c r="V320" s="38">
        <v>0</v>
      </c>
      <c r="Y320" s="38" t="s">
        <v>254</v>
      </c>
      <c r="Z320" s="42">
        <v>0.95287037037037037</v>
      </c>
    </row>
    <row r="321" spans="1:26">
      <c r="A321" s="38">
        <v>19</v>
      </c>
      <c r="B321" s="38">
        <v>9</v>
      </c>
      <c r="C321" s="38" t="s">
        <v>258</v>
      </c>
      <c r="D321" s="38" t="s">
        <v>25</v>
      </c>
      <c r="E321" s="38" t="s">
        <v>36</v>
      </c>
      <c r="G321" s="38">
        <v>0.5</v>
      </c>
      <c r="H321" s="38">
        <v>0.5</v>
      </c>
      <c r="I321" s="38">
        <v>3366</v>
      </c>
      <c r="J321" s="38">
        <v>6204</v>
      </c>
      <c r="L321" s="38">
        <v>1453</v>
      </c>
      <c r="M321" s="38">
        <v>4.21</v>
      </c>
      <c r="N321" s="38">
        <v>7.71</v>
      </c>
      <c r="O321" s="38">
        <v>3.5</v>
      </c>
      <c r="Q321" s="38">
        <v>0.20499999999999999</v>
      </c>
      <c r="R321" s="38">
        <v>1</v>
      </c>
      <c r="S321" s="38">
        <v>0</v>
      </c>
      <c r="T321" s="38">
        <v>0</v>
      </c>
      <c r="V321" s="38">
        <v>0</v>
      </c>
      <c r="Y321" s="38" t="s">
        <v>254</v>
      </c>
      <c r="Z321" s="42">
        <v>0.95929398148148148</v>
      </c>
    </row>
    <row r="322" spans="1:26">
      <c r="A322" s="38">
        <v>20</v>
      </c>
      <c r="B322" s="38">
        <v>10</v>
      </c>
      <c r="C322" s="38" t="s">
        <v>259</v>
      </c>
      <c r="D322" s="38" t="s">
        <v>25</v>
      </c>
      <c r="E322" s="38" t="s">
        <v>36</v>
      </c>
      <c r="G322" s="38">
        <v>0.5</v>
      </c>
      <c r="H322" s="38">
        <v>0.5</v>
      </c>
      <c r="I322" s="38">
        <v>2679</v>
      </c>
      <c r="J322" s="38">
        <v>6250</v>
      </c>
      <c r="L322" s="38">
        <v>1895</v>
      </c>
      <c r="M322" s="38">
        <v>3.3149999999999999</v>
      </c>
      <c r="N322" s="38">
        <v>7.7670000000000003</v>
      </c>
      <c r="O322" s="38">
        <v>4.452</v>
      </c>
      <c r="Q322" s="38">
        <v>0.26300000000000001</v>
      </c>
      <c r="R322" s="38">
        <v>1</v>
      </c>
      <c r="S322" s="38">
        <v>0</v>
      </c>
      <c r="T322" s="38">
        <v>0</v>
      </c>
      <c r="V322" s="38">
        <v>0</v>
      </c>
      <c r="Y322" s="38" t="s">
        <v>254</v>
      </c>
      <c r="Z322" s="42">
        <v>0.9765625</v>
      </c>
    </row>
    <row r="323" spans="1:26">
      <c r="A323" s="38">
        <v>21</v>
      </c>
      <c r="B323" s="38">
        <v>10</v>
      </c>
      <c r="C323" s="38" t="s">
        <v>259</v>
      </c>
      <c r="D323" s="38" t="s">
        <v>25</v>
      </c>
      <c r="E323" s="38" t="s">
        <v>36</v>
      </c>
      <c r="G323" s="38">
        <v>0.5</v>
      </c>
      <c r="H323" s="38">
        <v>0.5</v>
      </c>
      <c r="I323" s="38">
        <v>2644</v>
      </c>
      <c r="J323" s="38">
        <v>6314</v>
      </c>
      <c r="L323" s="38">
        <v>1822</v>
      </c>
      <c r="M323" s="38">
        <v>3.2690000000000001</v>
      </c>
      <c r="N323" s="38">
        <v>7.8470000000000004</v>
      </c>
      <c r="O323" s="38">
        <v>4.5780000000000003</v>
      </c>
      <c r="Q323" s="38">
        <v>0.253</v>
      </c>
      <c r="R323" s="38">
        <v>1</v>
      </c>
      <c r="S323" s="38">
        <v>0</v>
      </c>
      <c r="T323" s="38">
        <v>0</v>
      </c>
      <c r="V323" s="38">
        <v>0</v>
      </c>
      <c r="Y323" s="38" t="s">
        <v>254</v>
      </c>
      <c r="Z323" s="42">
        <v>0.98291666666666666</v>
      </c>
    </row>
    <row r="324" spans="1:26">
      <c r="A324" s="38">
        <v>10</v>
      </c>
      <c r="B324" s="38">
        <v>5</v>
      </c>
      <c r="C324" s="38" t="s">
        <v>260</v>
      </c>
      <c r="D324" s="38" t="s">
        <v>25</v>
      </c>
      <c r="E324" s="38" t="s">
        <v>36</v>
      </c>
      <c r="G324" s="38">
        <v>0.5</v>
      </c>
      <c r="H324" s="38">
        <v>0.5</v>
      </c>
      <c r="I324" s="38">
        <v>3184</v>
      </c>
      <c r="J324" s="38">
        <v>5891</v>
      </c>
      <c r="L324" s="38">
        <v>1449</v>
      </c>
      <c r="M324" s="38">
        <v>3.9729999999999999</v>
      </c>
      <c r="N324" s="38">
        <v>7.3159999999999998</v>
      </c>
      <c r="O324" s="38">
        <v>3.343</v>
      </c>
      <c r="Q324" s="38">
        <v>0.20399999999999999</v>
      </c>
      <c r="R324" s="38">
        <v>1</v>
      </c>
      <c r="S324" s="38">
        <v>0</v>
      </c>
      <c r="T324" s="38">
        <v>0</v>
      </c>
      <c r="V324" s="38">
        <v>0</v>
      </c>
      <c r="Y324" s="38" t="s">
        <v>261</v>
      </c>
      <c r="Z324" s="42">
        <v>0.78049768518518514</v>
      </c>
    </row>
    <row r="325" spans="1:26">
      <c r="A325" s="38">
        <v>11</v>
      </c>
      <c r="B325" s="38">
        <v>5</v>
      </c>
      <c r="C325" s="38" t="s">
        <v>260</v>
      </c>
      <c r="D325" s="38" t="s">
        <v>25</v>
      </c>
      <c r="E325" s="38" t="s">
        <v>36</v>
      </c>
      <c r="G325" s="38">
        <v>0.5</v>
      </c>
      <c r="H325" s="38">
        <v>0.5</v>
      </c>
      <c r="I325" s="38">
        <v>3291</v>
      </c>
      <c r="J325" s="38">
        <v>5941</v>
      </c>
      <c r="L325" s="38">
        <v>1507</v>
      </c>
      <c r="M325" s="38">
        <v>4.1120000000000001</v>
      </c>
      <c r="N325" s="38">
        <v>7.38</v>
      </c>
      <c r="O325" s="38">
        <v>3.2669999999999999</v>
      </c>
      <c r="Q325" s="38">
        <v>0.21199999999999999</v>
      </c>
      <c r="R325" s="38">
        <v>1</v>
      </c>
      <c r="S325" s="38">
        <v>0</v>
      </c>
      <c r="T325" s="38">
        <v>0</v>
      </c>
      <c r="V325" s="38">
        <v>0</v>
      </c>
      <c r="Y325" s="38" t="s">
        <v>261</v>
      </c>
      <c r="Z325" s="42">
        <v>0.7869560185185186</v>
      </c>
    </row>
    <row r="326" spans="1:26">
      <c r="A326" s="38">
        <v>12</v>
      </c>
      <c r="B326" s="38">
        <v>6</v>
      </c>
      <c r="C326" s="38" t="s">
        <v>262</v>
      </c>
      <c r="D326" s="38" t="s">
        <v>25</v>
      </c>
      <c r="E326" s="38" t="s">
        <v>36</v>
      </c>
      <c r="G326" s="38">
        <v>0.5</v>
      </c>
      <c r="H326" s="38">
        <v>0.5</v>
      </c>
      <c r="I326" s="38">
        <v>3056</v>
      </c>
      <c r="J326" s="38">
        <v>5718</v>
      </c>
      <c r="L326" s="38">
        <v>1184</v>
      </c>
      <c r="M326" s="38">
        <v>3.806</v>
      </c>
      <c r="N326" s="38">
        <v>7.0990000000000002</v>
      </c>
      <c r="O326" s="38">
        <v>3.294</v>
      </c>
      <c r="Q326" s="38">
        <v>0.16900000000000001</v>
      </c>
      <c r="R326" s="38">
        <v>1</v>
      </c>
      <c r="S326" s="38">
        <v>0</v>
      </c>
      <c r="T326" s="38">
        <v>0</v>
      </c>
      <c r="V326" s="38">
        <v>0</v>
      </c>
      <c r="Y326" s="38" t="s">
        <v>261</v>
      </c>
      <c r="Z326" s="42">
        <v>0.8041666666666667</v>
      </c>
    </row>
    <row r="327" spans="1:26">
      <c r="A327" s="38">
        <v>13</v>
      </c>
      <c r="B327" s="38">
        <v>6</v>
      </c>
      <c r="C327" s="38" t="s">
        <v>262</v>
      </c>
      <c r="D327" s="38" t="s">
        <v>25</v>
      </c>
      <c r="E327" s="38" t="s">
        <v>36</v>
      </c>
      <c r="G327" s="38">
        <v>0.5</v>
      </c>
      <c r="H327" s="38">
        <v>0.5</v>
      </c>
      <c r="I327" s="38">
        <v>3094</v>
      </c>
      <c r="J327" s="38">
        <v>5609</v>
      </c>
      <c r="L327" s="38">
        <v>1177</v>
      </c>
      <c r="M327" s="38">
        <v>3.8559999999999999</v>
      </c>
      <c r="N327" s="38">
        <v>6.9619999999999997</v>
      </c>
      <c r="O327" s="38">
        <v>3.1059999999999999</v>
      </c>
      <c r="Q327" s="38">
        <v>0.16800000000000001</v>
      </c>
      <c r="R327" s="38">
        <v>1</v>
      </c>
      <c r="S327" s="38">
        <v>0</v>
      </c>
      <c r="T327" s="38">
        <v>0</v>
      </c>
      <c r="V327" s="38">
        <v>0</v>
      </c>
      <c r="Y327" s="38" t="s">
        <v>261</v>
      </c>
      <c r="Z327" s="42">
        <v>0.81056712962962962</v>
      </c>
    </row>
    <row r="328" spans="1:26">
      <c r="A328" s="38">
        <v>14</v>
      </c>
      <c r="B328" s="38">
        <v>7</v>
      </c>
      <c r="C328" s="38" t="s">
        <v>263</v>
      </c>
      <c r="D328" s="38" t="s">
        <v>25</v>
      </c>
      <c r="E328" s="38" t="s">
        <v>36</v>
      </c>
      <c r="G328" s="38">
        <v>0.5</v>
      </c>
      <c r="H328" s="38">
        <v>0.5</v>
      </c>
      <c r="I328" s="38">
        <v>3454</v>
      </c>
      <c r="J328" s="38">
        <v>6095</v>
      </c>
      <c r="L328" s="38">
        <v>2518</v>
      </c>
      <c r="M328" s="38">
        <v>4.3239999999999998</v>
      </c>
      <c r="N328" s="38">
        <v>7.5720000000000001</v>
      </c>
      <c r="O328" s="38">
        <v>3.2480000000000002</v>
      </c>
      <c r="Q328" s="38">
        <v>0.34499999999999997</v>
      </c>
      <c r="R328" s="38">
        <v>1</v>
      </c>
      <c r="S328" s="38">
        <v>0</v>
      </c>
      <c r="T328" s="38">
        <v>0</v>
      </c>
      <c r="V328" s="38">
        <v>0</v>
      </c>
      <c r="Y328" s="38" t="s">
        <v>261</v>
      </c>
      <c r="Z328" s="42">
        <v>0.82796296296296301</v>
      </c>
    </row>
    <row r="329" spans="1:26">
      <c r="A329" s="38">
        <v>15</v>
      </c>
      <c r="B329" s="38">
        <v>7</v>
      </c>
      <c r="C329" s="38" t="s">
        <v>263</v>
      </c>
      <c r="D329" s="38" t="s">
        <v>25</v>
      </c>
      <c r="E329" s="38" t="s">
        <v>36</v>
      </c>
      <c r="G329" s="38">
        <v>0.5</v>
      </c>
      <c r="H329" s="38">
        <v>0.5</v>
      </c>
      <c r="I329" s="38">
        <v>3438</v>
      </c>
      <c r="J329" s="38">
        <v>5989</v>
      </c>
      <c r="L329" s="38">
        <v>2437</v>
      </c>
      <c r="M329" s="38">
        <v>4.3040000000000003</v>
      </c>
      <c r="N329" s="38">
        <v>7.44</v>
      </c>
      <c r="O329" s="38">
        <v>3.1360000000000001</v>
      </c>
      <c r="Q329" s="38">
        <v>0.33500000000000002</v>
      </c>
      <c r="R329" s="38">
        <v>1</v>
      </c>
      <c r="S329" s="38">
        <v>0</v>
      </c>
      <c r="T329" s="38">
        <v>0</v>
      </c>
      <c r="V329" s="38">
        <v>0</v>
      </c>
      <c r="Y329" s="38" t="s">
        <v>261</v>
      </c>
      <c r="Z329" s="42">
        <v>0.83443287037037039</v>
      </c>
    </row>
    <row r="330" spans="1:26">
      <c r="A330" s="38">
        <v>16</v>
      </c>
      <c r="B330" s="38">
        <v>8</v>
      </c>
      <c r="C330" s="38" t="s">
        <v>264</v>
      </c>
      <c r="D330" s="38" t="s">
        <v>25</v>
      </c>
      <c r="E330" s="38" t="s">
        <v>36</v>
      </c>
      <c r="G330" s="38">
        <v>0.5</v>
      </c>
      <c r="H330" s="38">
        <v>0.5</v>
      </c>
      <c r="I330" s="38">
        <v>3570</v>
      </c>
      <c r="J330" s="38">
        <v>6428</v>
      </c>
      <c r="L330" s="38">
        <v>1507</v>
      </c>
      <c r="M330" s="38">
        <v>4.4749999999999996</v>
      </c>
      <c r="N330" s="38">
        <v>7.99</v>
      </c>
      <c r="O330" s="38">
        <v>3.5150000000000001</v>
      </c>
      <c r="Q330" s="38">
        <v>0.21199999999999999</v>
      </c>
      <c r="R330" s="38">
        <v>1</v>
      </c>
      <c r="S330" s="38">
        <v>0</v>
      </c>
      <c r="T330" s="38">
        <v>0</v>
      </c>
      <c r="V330" s="38">
        <v>0</v>
      </c>
      <c r="Y330" s="38" t="s">
        <v>261</v>
      </c>
      <c r="Z330" s="42">
        <v>0.85168981481481476</v>
      </c>
    </row>
    <row r="331" spans="1:26">
      <c r="A331" s="38">
        <v>17</v>
      </c>
      <c r="B331" s="38">
        <v>8</v>
      </c>
      <c r="C331" s="38" t="s">
        <v>264</v>
      </c>
      <c r="D331" s="38" t="s">
        <v>25</v>
      </c>
      <c r="E331" s="38" t="s">
        <v>36</v>
      </c>
      <c r="G331" s="38">
        <v>0.5</v>
      </c>
      <c r="H331" s="38">
        <v>0.5</v>
      </c>
      <c r="I331" s="38">
        <v>3515</v>
      </c>
      <c r="J331" s="38">
        <v>6405</v>
      </c>
      <c r="L331" s="38">
        <v>1494</v>
      </c>
      <c r="M331" s="38">
        <v>4.4029999999999996</v>
      </c>
      <c r="N331" s="38">
        <v>7.9610000000000003</v>
      </c>
      <c r="O331" s="38">
        <v>3.5569999999999999</v>
      </c>
      <c r="Q331" s="38">
        <v>0.21</v>
      </c>
      <c r="R331" s="38">
        <v>1</v>
      </c>
      <c r="S331" s="38">
        <v>0</v>
      </c>
      <c r="T331" s="38">
        <v>0</v>
      </c>
      <c r="V331" s="38">
        <v>0</v>
      </c>
      <c r="Y331" s="38" t="s">
        <v>261</v>
      </c>
      <c r="Z331" s="42">
        <v>0.85814814814814822</v>
      </c>
    </row>
    <row r="332" spans="1:26">
      <c r="A332" s="38">
        <v>18</v>
      </c>
      <c r="B332" s="38">
        <v>9</v>
      </c>
      <c r="C332" s="38" t="s">
        <v>265</v>
      </c>
      <c r="D332" s="38" t="s">
        <v>25</v>
      </c>
      <c r="E332" s="38" t="s">
        <v>36</v>
      </c>
      <c r="G332" s="38">
        <v>0.5</v>
      </c>
      <c r="H332" s="38">
        <v>0.5</v>
      </c>
      <c r="I332" s="38">
        <v>9551</v>
      </c>
      <c r="J332" s="38">
        <v>12426</v>
      </c>
      <c r="L332" s="38">
        <v>1270</v>
      </c>
      <c r="M332" s="38">
        <v>12.282</v>
      </c>
      <c r="N332" s="38">
        <v>15.295</v>
      </c>
      <c r="O332" s="38">
        <v>3.0129999999999999</v>
      </c>
      <c r="Q332" s="38">
        <v>0.18</v>
      </c>
      <c r="R332" s="38">
        <v>1</v>
      </c>
      <c r="S332" s="38">
        <v>0</v>
      </c>
      <c r="T332" s="38">
        <v>0</v>
      </c>
      <c r="V332" s="38">
        <v>0</v>
      </c>
      <c r="Y332" s="38" t="s">
        <v>261</v>
      </c>
      <c r="Z332" s="42">
        <v>0.87599537037037034</v>
      </c>
    </row>
    <row r="333" spans="1:26">
      <c r="A333" s="38">
        <v>19</v>
      </c>
      <c r="B333" s="38">
        <v>9</v>
      </c>
      <c r="C333" s="38" t="s">
        <v>265</v>
      </c>
      <c r="D333" s="38" t="s">
        <v>25</v>
      </c>
      <c r="E333" s="38" t="s">
        <v>36</v>
      </c>
      <c r="G333" s="38">
        <v>0.5</v>
      </c>
      <c r="H333" s="38">
        <v>0.5</v>
      </c>
      <c r="I333" s="38">
        <v>9525</v>
      </c>
      <c r="J333" s="38">
        <v>12293</v>
      </c>
      <c r="L333" s="38">
        <v>1267</v>
      </c>
      <c r="M333" s="38">
        <v>12.247999999999999</v>
      </c>
      <c r="N333" s="38">
        <v>15.137</v>
      </c>
      <c r="O333" s="38">
        <v>2.8889999999999998</v>
      </c>
      <c r="Q333" s="38">
        <v>0.18</v>
      </c>
      <c r="R333" s="38">
        <v>1</v>
      </c>
      <c r="S333" s="38">
        <v>0</v>
      </c>
      <c r="T333" s="38">
        <v>0</v>
      </c>
      <c r="V333" s="38">
        <v>0</v>
      </c>
      <c r="Y333" s="38" t="s">
        <v>261</v>
      </c>
      <c r="Z333" s="42">
        <v>0.88277777777777777</v>
      </c>
    </row>
    <row r="334" spans="1:26">
      <c r="A334" s="38">
        <v>20</v>
      </c>
      <c r="B334" s="38">
        <v>10</v>
      </c>
      <c r="C334" s="38" t="s">
        <v>266</v>
      </c>
      <c r="D334" s="38" t="s">
        <v>25</v>
      </c>
      <c r="E334" s="38" t="s">
        <v>36</v>
      </c>
      <c r="G334" s="38">
        <v>0.5</v>
      </c>
      <c r="H334" s="38">
        <v>0.5</v>
      </c>
      <c r="I334" s="38">
        <v>3607</v>
      </c>
      <c r="J334" s="38">
        <v>6731</v>
      </c>
      <c r="L334" s="38">
        <v>1525</v>
      </c>
      <c r="M334" s="38">
        <v>4.5229999999999997</v>
      </c>
      <c r="N334" s="38">
        <v>8.3680000000000003</v>
      </c>
      <c r="O334" s="38">
        <v>3.8450000000000002</v>
      </c>
      <c r="Q334" s="38">
        <v>0.214</v>
      </c>
      <c r="R334" s="38">
        <v>1</v>
      </c>
      <c r="S334" s="38">
        <v>0</v>
      </c>
      <c r="T334" s="38">
        <v>0</v>
      </c>
      <c r="V334" s="38">
        <v>0</v>
      </c>
      <c r="Y334" s="38" t="s">
        <v>261</v>
      </c>
      <c r="Z334" s="42">
        <v>0.90015046296296297</v>
      </c>
    </row>
    <row r="335" spans="1:26">
      <c r="A335" s="38">
        <v>21</v>
      </c>
      <c r="B335" s="38">
        <v>10</v>
      </c>
      <c r="C335" s="38" t="s">
        <v>266</v>
      </c>
      <c r="D335" s="38" t="s">
        <v>25</v>
      </c>
      <c r="E335" s="38" t="s">
        <v>36</v>
      </c>
      <c r="G335" s="38">
        <v>0.5</v>
      </c>
      <c r="H335" s="38">
        <v>0.5</v>
      </c>
      <c r="I335" s="38">
        <v>3671</v>
      </c>
      <c r="J335" s="38">
        <v>6635</v>
      </c>
      <c r="L335" s="38">
        <v>1514</v>
      </c>
      <c r="M335" s="38">
        <v>4.6070000000000002</v>
      </c>
      <c r="N335" s="38">
        <v>8.2479999999999993</v>
      </c>
      <c r="O335" s="38">
        <v>3.641</v>
      </c>
      <c r="Q335" s="38">
        <v>0.21299999999999999</v>
      </c>
      <c r="R335" s="38">
        <v>1</v>
      </c>
      <c r="S335" s="38">
        <v>0</v>
      </c>
      <c r="T335" s="38">
        <v>0</v>
      </c>
      <c r="V335" s="38">
        <v>0</v>
      </c>
      <c r="Y335" s="38" t="s">
        <v>261</v>
      </c>
      <c r="Z335" s="42">
        <v>0.90663194444444439</v>
      </c>
    </row>
    <row r="336" spans="1:26">
      <c r="A336" s="38">
        <v>22</v>
      </c>
      <c r="B336" s="38">
        <v>11</v>
      </c>
      <c r="C336" s="38" t="s">
        <v>267</v>
      </c>
      <c r="D336" s="38" t="s">
        <v>25</v>
      </c>
      <c r="E336" s="38" t="s">
        <v>36</v>
      </c>
      <c r="G336" s="38">
        <v>0.5</v>
      </c>
      <c r="H336" s="38">
        <v>0.5</v>
      </c>
      <c r="I336" s="38">
        <v>3418</v>
      </c>
      <c r="J336" s="38">
        <v>6274</v>
      </c>
      <c r="L336" s="38">
        <v>1460</v>
      </c>
      <c r="M336" s="38">
        <v>4.2770000000000001</v>
      </c>
      <c r="N336" s="38">
        <v>7.7969999999999997</v>
      </c>
      <c r="O336" s="38">
        <v>3.52</v>
      </c>
      <c r="Q336" s="38">
        <v>0.20599999999999999</v>
      </c>
      <c r="R336" s="38">
        <v>1</v>
      </c>
      <c r="S336" s="38">
        <v>0</v>
      </c>
      <c r="T336" s="38">
        <v>0</v>
      </c>
      <c r="V336" s="38">
        <v>0</v>
      </c>
      <c r="Y336" s="38" t="s">
        <v>261</v>
      </c>
      <c r="Z336" s="42">
        <v>1.8518518518518518E-4</v>
      </c>
    </row>
    <row r="337" spans="1:26">
      <c r="A337" s="38">
        <v>23</v>
      </c>
      <c r="B337" s="38">
        <v>11</v>
      </c>
      <c r="C337" s="38" t="s">
        <v>267</v>
      </c>
      <c r="D337" s="38" t="s">
        <v>25</v>
      </c>
      <c r="E337" s="38" t="s">
        <v>36</v>
      </c>
      <c r="G337" s="38">
        <v>0.5</v>
      </c>
      <c r="H337" s="38">
        <v>0.5</v>
      </c>
      <c r="I337" s="38">
        <v>3375</v>
      </c>
      <c r="J337" s="38">
        <v>6262</v>
      </c>
      <c r="L337" s="38">
        <v>1467</v>
      </c>
      <c r="M337" s="38">
        <v>4.2210000000000001</v>
      </c>
      <c r="N337" s="38">
        <v>7.7809999999999997</v>
      </c>
      <c r="O337" s="38">
        <v>3.56</v>
      </c>
      <c r="Q337" s="38">
        <v>0.20599999999999999</v>
      </c>
      <c r="R337" s="38">
        <v>1</v>
      </c>
      <c r="S337" s="38">
        <v>0</v>
      </c>
      <c r="T337" s="38">
        <v>0</v>
      </c>
      <c r="V337" s="38">
        <v>0</v>
      </c>
      <c r="Y337" s="38" t="s">
        <v>261</v>
      </c>
      <c r="Z337" s="42">
        <v>6.6319444444444446E-3</v>
      </c>
    </row>
    <row r="338" spans="1:26">
      <c r="A338" s="38">
        <v>24</v>
      </c>
      <c r="B338" s="38">
        <v>12</v>
      </c>
      <c r="C338" s="38" t="s">
        <v>269</v>
      </c>
      <c r="D338" s="38" t="s">
        <v>25</v>
      </c>
      <c r="E338" s="38" t="s">
        <v>36</v>
      </c>
      <c r="G338" s="38">
        <v>0.5</v>
      </c>
      <c r="H338" s="38">
        <v>0.5</v>
      </c>
      <c r="I338" s="38">
        <v>3093</v>
      </c>
      <c r="J338" s="38">
        <v>5852</v>
      </c>
      <c r="L338" s="38">
        <v>1284</v>
      </c>
      <c r="M338" s="38">
        <v>3.855</v>
      </c>
      <c r="N338" s="38">
        <v>7.2679999999999998</v>
      </c>
      <c r="O338" s="38">
        <v>3.4129999999999998</v>
      </c>
      <c r="Q338" s="38">
        <v>0.182</v>
      </c>
      <c r="R338" s="38">
        <v>1</v>
      </c>
      <c r="S338" s="38">
        <v>0</v>
      </c>
      <c r="T338" s="38">
        <v>0</v>
      </c>
      <c r="V338" s="38">
        <v>0</v>
      </c>
      <c r="Y338" s="38" t="s">
        <v>261</v>
      </c>
      <c r="Z338" s="42">
        <v>2.3981481481481479E-2</v>
      </c>
    </row>
    <row r="339" spans="1:26">
      <c r="A339" s="38">
        <v>24</v>
      </c>
      <c r="B339" s="38">
        <v>12</v>
      </c>
      <c r="C339" s="38" t="s">
        <v>270</v>
      </c>
      <c r="D339" s="38" t="s">
        <v>25</v>
      </c>
      <c r="E339" s="38" t="s">
        <v>36</v>
      </c>
      <c r="G339" s="38">
        <v>0.5</v>
      </c>
      <c r="H339" s="38">
        <v>0.5</v>
      </c>
      <c r="I339" s="38">
        <v>3463</v>
      </c>
      <c r="J339" s="38">
        <v>6325</v>
      </c>
      <c r="L339" s="38">
        <v>1460</v>
      </c>
      <c r="M339" s="38">
        <v>4.3360000000000003</v>
      </c>
      <c r="N339" s="38">
        <v>7.8609999999999998</v>
      </c>
      <c r="O339" s="38">
        <v>3.524</v>
      </c>
      <c r="Q339" s="38">
        <v>0.20499999999999999</v>
      </c>
      <c r="R339" s="38">
        <v>1</v>
      </c>
      <c r="S339" s="38">
        <v>0</v>
      </c>
      <c r="T339" s="38">
        <v>0</v>
      </c>
      <c r="V339" s="38">
        <v>0</v>
      </c>
      <c r="Y339" s="38" t="s">
        <v>261</v>
      </c>
      <c r="Z339" s="42">
        <v>0.94740740740740748</v>
      </c>
    </row>
    <row r="340" spans="1:26">
      <c r="A340" s="38">
        <v>25</v>
      </c>
      <c r="B340" s="38">
        <v>12</v>
      </c>
      <c r="C340" s="38" t="s">
        <v>269</v>
      </c>
      <c r="D340" s="38" t="s">
        <v>25</v>
      </c>
      <c r="E340" s="38" t="s">
        <v>36</v>
      </c>
      <c r="G340" s="38">
        <v>0.5</v>
      </c>
      <c r="H340" s="38">
        <v>0.5</v>
      </c>
      <c r="I340" s="38">
        <v>3076</v>
      </c>
      <c r="J340" s="38">
        <v>5794</v>
      </c>
      <c r="L340" s="38">
        <v>1329</v>
      </c>
      <c r="M340" s="38">
        <v>3.8319999999999999</v>
      </c>
      <c r="N340" s="38">
        <v>7.1950000000000003</v>
      </c>
      <c r="O340" s="38">
        <v>3.3620000000000001</v>
      </c>
      <c r="Q340" s="38">
        <v>0.188</v>
      </c>
      <c r="R340" s="38">
        <v>1</v>
      </c>
      <c r="S340" s="38">
        <v>0</v>
      </c>
      <c r="T340" s="38">
        <v>0</v>
      </c>
      <c r="V340" s="38">
        <v>0</v>
      </c>
      <c r="Y340" s="38" t="s">
        <v>261</v>
      </c>
      <c r="Z340" s="42">
        <v>3.0451388888888889E-2</v>
      </c>
    </row>
    <row r="341" spans="1:26">
      <c r="A341" s="38">
        <v>25</v>
      </c>
      <c r="B341" s="38">
        <v>12</v>
      </c>
      <c r="C341" s="38" t="s">
        <v>270</v>
      </c>
      <c r="D341" s="38" t="s">
        <v>25</v>
      </c>
      <c r="E341" s="38" t="s">
        <v>36</v>
      </c>
      <c r="G341" s="38">
        <v>0.5</v>
      </c>
      <c r="H341" s="38">
        <v>0.5</v>
      </c>
      <c r="I341" s="38">
        <v>3541</v>
      </c>
      <c r="J341" s="38">
        <v>6429</v>
      </c>
      <c r="L341" s="38">
        <v>1430</v>
      </c>
      <c r="M341" s="38">
        <v>4.4379999999999997</v>
      </c>
      <c r="N341" s="38">
        <v>7.9909999999999997</v>
      </c>
      <c r="O341" s="38">
        <v>3.5539999999999998</v>
      </c>
      <c r="Q341" s="38">
        <v>0.20200000000000001</v>
      </c>
      <c r="R341" s="38">
        <v>1</v>
      </c>
      <c r="S341" s="38">
        <v>0</v>
      </c>
      <c r="T341" s="38">
        <v>0</v>
      </c>
      <c r="V341" s="38">
        <v>0</v>
      </c>
      <c r="Y341" s="38" t="s">
        <v>261</v>
      </c>
      <c r="Z341" s="42">
        <v>0.9538078703703704</v>
      </c>
    </row>
    <row r="342" spans="1:26">
      <c r="A342" s="38">
        <v>26</v>
      </c>
      <c r="B342" s="38">
        <v>13</v>
      </c>
      <c r="C342" s="38" t="s">
        <v>271</v>
      </c>
      <c r="D342" s="38" t="s">
        <v>25</v>
      </c>
      <c r="E342" s="38" t="s">
        <v>36</v>
      </c>
      <c r="G342" s="38">
        <v>0.5</v>
      </c>
      <c r="H342" s="38">
        <v>0.5</v>
      </c>
      <c r="I342" s="38">
        <v>3438</v>
      </c>
      <c r="J342" s="38">
        <v>6234</v>
      </c>
      <c r="L342" s="38">
        <v>1381</v>
      </c>
      <c r="M342" s="38">
        <v>4.3029999999999999</v>
      </c>
      <c r="N342" s="38">
        <v>7.7460000000000004</v>
      </c>
      <c r="O342" s="38">
        <v>3.4430000000000001</v>
      </c>
      <c r="Q342" s="38">
        <v>0.19500000000000001</v>
      </c>
      <c r="R342" s="38">
        <v>1</v>
      </c>
      <c r="S342" s="38">
        <v>0</v>
      </c>
      <c r="T342" s="38">
        <v>0</v>
      </c>
      <c r="V342" s="38">
        <v>0</v>
      </c>
      <c r="Y342" s="38" t="s">
        <v>261</v>
      </c>
      <c r="Z342" s="42">
        <v>0.97105324074074073</v>
      </c>
    </row>
    <row r="343" spans="1:26">
      <c r="A343" s="38">
        <v>26</v>
      </c>
      <c r="B343" s="38">
        <v>13</v>
      </c>
      <c r="C343" s="38" t="s">
        <v>272</v>
      </c>
      <c r="D343" s="38" t="s">
        <v>25</v>
      </c>
      <c r="E343" s="38" t="s">
        <v>36</v>
      </c>
      <c r="G343" s="38">
        <v>0.5</v>
      </c>
      <c r="H343" s="38">
        <v>0.5</v>
      </c>
      <c r="I343" s="38">
        <v>3012</v>
      </c>
      <c r="J343" s="38">
        <v>5602</v>
      </c>
      <c r="L343" s="38">
        <v>1182</v>
      </c>
      <c r="M343" s="38">
        <v>3.7490000000000001</v>
      </c>
      <c r="N343" s="38">
        <v>6.9530000000000003</v>
      </c>
      <c r="O343" s="38">
        <v>3.2040000000000002</v>
      </c>
      <c r="Q343" s="38">
        <v>0.16900000000000001</v>
      </c>
      <c r="R343" s="38">
        <v>1</v>
      </c>
      <c r="S343" s="38">
        <v>0</v>
      </c>
      <c r="T343" s="38">
        <v>0</v>
      </c>
      <c r="V343" s="38">
        <v>0</v>
      </c>
      <c r="Y343" s="38" t="s">
        <v>261</v>
      </c>
      <c r="Z343" s="42">
        <v>4.7662037037037037E-2</v>
      </c>
    </row>
    <row r="344" spans="1:26">
      <c r="A344" s="38">
        <v>27</v>
      </c>
      <c r="B344" s="38">
        <v>13</v>
      </c>
      <c r="C344" s="38" t="s">
        <v>271</v>
      </c>
      <c r="D344" s="38" t="s">
        <v>25</v>
      </c>
      <c r="E344" s="38" t="s">
        <v>36</v>
      </c>
      <c r="G344" s="38">
        <v>0.5</v>
      </c>
      <c r="H344" s="38">
        <v>0.5</v>
      </c>
      <c r="I344" s="38">
        <v>3391</v>
      </c>
      <c r="J344" s="38">
        <v>6206</v>
      </c>
      <c r="L344" s="38">
        <v>1422</v>
      </c>
      <c r="M344" s="38">
        <v>4.2430000000000003</v>
      </c>
      <c r="N344" s="38">
        <v>7.7119999999999997</v>
      </c>
      <c r="O344" s="38">
        <v>3.4689999999999999</v>
      </c>
      <c r="Q344" s="38">
        <v>0.2</v>
      </c>
      <c r="R344" s="38">
        <v>1</v>
      </c>
      <c r="S344" s="38">
        <v>0</v>
      </c>
      <c r="T344" s="38">
        <v>0</v>
      </c>
      <c r="V344" s="38">
        <v>0</v>
      </c>
      <c r="Y344" s="38" t="s">
        <v>261</v>
      </c>
      <c r="Z344" s="42">
        <v>0.97752314814814811</v>
      </c>
    </row>
    <row r="345" spans="1:26">
      <c r="A345" s="38">
        <v>27</v>
      </c>
      <c r="B345" s="38">
        <v>13</v>
      </c>
      <c r="C345" s="38" t="s">
        <v>272</v>
      </c>
      <c r="D345" s="38" t="s">
        <v>25</v>
      </c>
      <c r="E345" s="38" t="s">
        <v>36</v>
      </c>
      <c r="G345" s="38">
        <v>0.5</v>
      </c>
      <c r="H345" s="38">
        <v>0.5</v>
      </c>
      <c r="I345" s="38">
        <v>3008</v>
      </c>
      <c r="J345" s="38">
        <v>5648</v>
      </c>
      <c r="L345" s="38">
        <v>1196</v>
      </c>
      <c r="M345" s="38">
        <v>3.7440000000000002</v>
      </c>
      <c r="N345" s="38">
        <v>7.0110000000000001</v>
      </c>
      <c r="O345" s="38">
        <v>3.2669999999999999</v>
      </c>
      <c r="Q345" s="38">
        <v>0.17100000000000001</v>
      </c>
      <c r="R345" s="38">
        <v>1</v>
      </c>
      <c r="S345" s="38">
        <v>0</v>
      </c>
      <c r="T345" s="38">
        <v>0</v>
      </c>
      <c r="V345" s="38">
        <v>0</v>
      </c>
      <c r="Y345" s="38" t="s">
        <v>261</v>
      </c>
      <c r="Z345" s="42">
        <v>5.4050925925925926E-2</v>
      </c>
    </row>
    <row r="346" spans="1:26">
      <c r="A346" s="38">
        <v>28</v>
      </c>
      <c r="B346" s="38">
        <v>14</v>
      </c>
      <c r="C346" s="38" t="s">
        <v>87</v>
      </c>
      <c r="D346" s="38" t="s">
        <v>25</v>
      </c>
      <c r="E346" s="38" t="s">
        <v>36</v>
      </c>
      <c r="G346" s="38">
        <v>0.5</v>
      </c>
      <c r="H346" s="38">
        <v>0.5</v>
      </c>
      <c r="I346" s="38">
        <v>3523</v>
      </c>
      <c r="J346" s="38">
        <v>6237</v>
      </c>
      <c r="L346" s="38">
        <v>1359</v>
      </c>
      <c r="M346" s="38">
        <v>4.4139999999999997</v>
      </c>
      <c r="N346" s="38">
        <v>7.75</v>
      </c>
      <c r="O346" s="38">
        <v>3.3359999999999999</v>
      </c>
      <c r="Q346" s="38">
        <v>0.192</v>
      </c>
      <c r="R346" s="38">
        <v>1</v>
      </c>
      <c r="S346" s="38">
        <v>0</v>
      </c>
      <c r="T346" s="38">
        <v>0</v>
      </c>
      <c r="V346" s="38">
        <v>0</v>
      </c>
      <c r="Y346" s="38" t="s">
        <v>261</v>
      </c>
      <c r="Z346" s="42">
        <v>0.99487268518518512</v>
      </c>
    </row>
    <row r="347" spans="1:26">
      <c r="A347" s="38">
        <v>28</v>
      </c>
      <c r="B347" s="38">
        <v>14</v>
      </c>
      <c r="C347" s="38" t="s">
        <v>273</v>
      </c>
      <c r="D347" s="38" t="s">
        <v>25</v>
      </c>
      <c r="E347" s="38" t="s">
        <v>36</v>
      </c>
      <c r="G347" s="38">
        <v>0.5</v>
      </c>
      <c r="H347" s="38">
        <v>0.5</v>
      </c>
      <c r="I347" s="38">
        <v>2517</v>
      </c>
      <c r="J347" s="38">
        <v>5445</v>
      </c>
      <c r="L347" s="38">
        <v>1865</v>
      </c>
      <c r="M347" s="38">
        <v>3.1040000000000001</v>
      </c>
      <c r="N347" s="38">
        <v>6.7560000000000002</v>
      </c>
      <c r="O347" s="38">
        <v>3.6509999999999998</v>
      </c>
      <c r="Q347" s="38">
        <v>0.25900000000000001</v>
      </c>
      <c r="R347" s="38">
        <v>1</v>
      </c>
      <c r="S347" s="38">
        <v>0</v>
      </c>
      <c r="T347" s="38">
        <v>0</v>
      </c>
      <c r="V347" s="38">
        <v>0</v>
      </c>
      <c r="Y347" s="38" t="s">
        <v>261</v>
      </c>
      <c r="Z347" s="42">
        <v>7.137731481481481E-2</v>
      </c>
    </row>
    <row r="348" spans="1:26">
      <c r="A348" s="38">
        <v>29</v>
      </c>
      <c r="B348" s="38">
        <v>14</v>
      </c>
      <c r="C348" s="38" t="s">
        <v>273</v>
      </c>
      <c r="D348" s="38" t="s">
        <v>25</v>
      </c>
      <c r="E348" s="38" t="s">
        <v>36</v>
      </c>
      <c r="G348" s="38">
        <v>0.5</v>
      </c>
      <c r="H348" s="38">
        <v>0.5</v>
      </c>
      <c r="I348" s="38">
        <v>2514</v>
      </c>
      <c r="J348" s="38">
        <v>5390</v>
      </c>
      <c r="L348" s="38">
        <v>1795</v>
      </c>
      <c r="M348" s="38">
        <v>3.1</v>
      </c>
      <c r="N348" s="38">
        <v>6.6870000000000003</v>
      </c>
      <c r="O348" s="38">
        <v>3.5859999999999999</v>
      </c>
      <c r="Q348" s="38">
        <v>0.25</v>
      </c>
      <c r="R348" s="38">
        <v>1</v>
      </c>
      <c r="S348" s="38">
        <v>0</v>
      </c>
      <c r="T348" s="38">
        <v>0</v>
      </c>
      <c r="V348" s="38">
        <v>0</v>
      </c>
      <c r="Y348" s="38" t="s">
        <v>261</v>
      </c>
      <c r="Z348" s="42">
        <v>7.7835648148148154E-2</v>
      </c>
    </row>
    <row r="349" spans="1:26">
      <c r="A349" s="38">
        <v>30</v>
      </c>
      <c r="B349" s="38">
        <v>15</v>
      </c>
      <c r="C349" s="38" t="s">
        <v>274</v>
      </c>
      <c r="D349" s="38" t="s">
        <v>25</v>
      </c>
      <c r="E349" s="38" t="s">
        <v>36</v>
      </c>
      <c r="G349" s="38">
        <v>0.5</v>
      </c>
      <c r="H349" s="38">
        <v>0.5</v>
      </c>
      <c r="I349" s="38">
        <v>3289</v>
      </c>
      <c r="J349" s="38">
        <v>5832</v>
      </c>
      <c r="L349" s="38">
        <v>1972</v>
      </c>
      <c r="M349" s="38">
        <v>4.109</v>
      </c>
      <c r="N349" s="38">
        <v>7.2430000000000003</v>
      </c>
      <c r="O349" s="38">
        <v>3.133</v>
      </c>
      <c r="Q349" s="38">
        <v>0.27300000000000002</v>
      </c>
      <c r="R349" s="38">
        <v>1</v>
      </c>
      <c r="S349" s="38">
        <v>0</v>
      </c>
      <c r="T349" s="38">
        <v>0</v>
      </c>
      <c r="V349" s="38">
        <v>0</v>
      </c>
      <c r="Y349" s="38" t="s">
        <v>261</v>
      </c>
      <c r="Z349" s="42">
        <v>9.5104166666666656E-2</v>
      </c>
    </row>
    <row r="350" spans="1:26">
      <c r="A350" s="38">
        <v>31</v>
      </c>
      <c r="B350" s="38">
        <v>15</v>
      </c>
      <c r="C350" s="38" t="s">
        <v>274</v>
      </c>
      <c r="D350" s="38" t="s">
        <v>25</v>
      </c>
      <c r="E350" s="38" t="s">
        <v>36</v>
      </c>
      <c r="G350" s="38">
        <v>0.5</v>
      </c>
      <c r="H350" s="38">
        <v>0.5</v>
      </c>
      <c r="I350" s="38">
        <v>3350</v>
      </c>
      <c r="J350" s="38">
        <v>5849</v>
      </c>
      <c r="L350" s="38">
        <v>1999</v>
      </c>
      <c r="M350" s="38">
        <v>4.1890000000000001</v>
      </c>
      <c r="N350" s="38">
        <v>7.2640000000000002</v>
      </c>
      <c r="O350" s="38">
        <v>3.0750000000000002</v>
      </c>
      <c r="Q350" s="38">
        <v>0.27700000000000002</v>
      </c>
      <c r="R350" s="38">
        <v>1</v>
      </c>
      <c r="S350" s="38">
        <v>0</v>
      </c>
      <c r="T350" s="38">
        <v>0</v>
      </c>
      <c r="V350" s="38">
        <v>0</v>
      </c>
      <c r="Y350" s="38" t="s">
        <v>261</v>
      </c>
      <c r="Z350" s="42">
        <v>0.10159722222222223</v>
      </c>
    </row>
    <row r="351" spans="1:26">
      <c r="A351" s="38">
        <v>32</v>
      </c>
      <c r="B351" s="38">
        <v>16</v>
      </c>
      <c r="C351" s="38" t="s">
        <v>275</v>
      </c>
      <c r="D351" s="38" t="s">
        <v>25</v>
      </c>
      <c r="E351" s="38" t="s">
        <v>36</v>
      </c>
      <c r="G351" s="38">
        <v>0.5</v>
      </c>
      <c r="H351" s="38">
        <v>0.5</v>
      </c>
      <c r="I351" s="38">
        <v>2777</v>
      </c>
      <c r="J351" s="38">
        <v>5854</v>
      </c>
      <c r="L351" s="38">
        <v>2185</v>
      </c>
      <c r="M351" s="38">
        <v>3.4430000000000001</v>
      </c>
      <c r="N351" s="38">
        <v>7.27</v>
      </c>
      <c r="O351" s="38">
        <v>3.827</v>
      </c>
      <c r="Q351" s="38">
        <v>0.30099999999999999</v>
      </c>
      <c r="R351" s="38">
        <v>1</v>
      </c>
      <c r="S351" s="38">
        <v>0</v>
      </c>
      <c r="T351" s="38">
        <v>0</v>
      </c>
      <c r="V351" s="38">
        <v>0</v>
      </c>
      <c r="Y351" s="38" t="s">
        <v>261</v>
      </c>
      <c r="Z351" s="42">
        <v>0.11871527777777778</v>
      </c>
    </row>
    <row r="352" spans="1:26">
      <c r="A352" s="38">
        <v>33</v>
      </c>
      <c r="B352" s="38">
        <v>16</v>
      </c>
      <c r="C352" s="38" t="s">
        <v>275</v>
      </c>
      <c r="D352" s="38" t="s">
        <v>25</v>
      </c>
      <c r="E352" s="38" t="s">
        <v>36</v>
      </c>
      <c r="G352" s="38">
        <v>0.5</v>
      </c>
      <c r="H352" s="38">
        <v>0.5</v>
      </c>
      <c r="I352" s="38">
        <v>2735</v>
      </c>
      <c r="J352" s="38">
        <v>5897</v>
      </c>
      <c r="L352" s="38">
        <v>2255</v>
      </c>
      <c r="M352" s="38">
        <v>3.3889999999999998</v>
      </c>
      <c r="N352" s="38">
        <v>7.3239999999999998</v>
      </c>
      <c r="O352" s="38">
        <v>3.9350000000000001</v>
      </c>
      <c r="Q352" s="38">
        <v>0.311</v>
      </c>
      <c r="R352" s="38">
        <v>1</v>
      </c>
      <c r="S352" s="38">
        <v>0</v>
      </c>
      <c r="T352" s="38">
        <v>0</v>
      </c>
      <c r="V352" s="38">
        <v>0</v>
      </c>
      <c r="Y352" s="38" t="s">
        <v>261</v>
      </c>
      <c r="Z352" s="42">
        <v>0.12508101851851852</v>
      </c>
    </row>
    <row r="353" spans="1:26">
      <c r="A353" s="38">
        <v>45</v>
      </c>
      <c r="B353" s="38">
        <v>19</v>
      </c>
      <c r="C353" s="38" t="s">
        <v>276</v>
      </c>
      <c r="D353" s="38" t="s">
        <v>25</v>
      </c>
      <c r="E353" s="38" t="s">
        <v>36</v>
      </c>
      <c r="G353" s="38">
        <v>0.5</v>
      </c>
      <c r="H353" s="38">
        <v>0.5</v>
      </c>
      <c r="I353" s="38">
        <v>3357</v>
      </c>
      <c r="J353" s="38">
        <v>5951</v>
      </c>
      <c r="L353" s="38">
        <v>1729</v>
      </c>
      <c r="M353" s="38">
        <v>4.1970000000000001</v>
      </c>
      <c r="N353" s="38">
        <v>7.3920000000000003</v>
      </c>
      <c r="O353" s="38">
        <v>3.194</v>
      </c>
      <c r="Q353" s="38">
        <v>0.24099999999999999</v>
      </c>
      <c r="R353" s="38">
        <v>1</v>
      </c>
      <c r="S353" s="38">
        <v>0</v>
      </c>
      <c r="T353" s="38">
        <v>0</v>
      </c>
      <c r="V353" s="38">
        <v>0</v>
      </c>
      <c r="Y353" s="38" t="s">
        <v>261</v>
      </c>
      <c r="Z353" s="42">
        <v>0.26438657407407407</v>
      </c>
    </row>
    <row r="354" spans="1:26">
      <c r="A354" s="38">
        <v>46</v>
      </c>
      <c r="B354" s="38">
        <v>19</v>
      </c>
      <c r="C354" s="38" t="s">
        <v>276</v>
      </c>
      <c r="D354" s="38" t="s">
        <v>25</v>
      </c>
      <c r="E354" s="38" t="s">
        <v>36</v>
      </c>
      <c r="G354" s="38">
        <v>0.5</v>
      </c>
      <c r="H354" s="38">
        <v>0.5</v>
      </c>
      <c r="I354" s="38">
        <v>3350</v>
      </c>
      <c r="J354" s="38">
        <v>5972</v>
      </c>
      <c r="L354" s="38">
        <v>1751</v>
      </c>
      <c r="M354" s="38">
        <v>4.1890000000000001</v>
      </c>
      <c r="N354" s="38">
        <v>7.4180000000000001</v>
      </c>
      <c r="O354" s="38">
        <v>3.2290000000000001</v>
      </c>
      <c r="Q354" s="38">
        <v>0.24399999999999999</v>
      </c>
      <c r="R354" s="38">
        <v>1</v>
      </c>
      <c r="S354" s="38">
        <v>0</v>
      </c>
      <c r="T354" s="38">
        <v>0</v>
      </c>
      <c r="V354" s="38">
        <v>0</v>
      </c>
      <c r="Y354" s="38" t="s">
        <v>261</v>
      </c>
      <c r="Z354" s="42">
        <v>0.27079861111111109</v>
      </c>
    </row>
    <row r="355" spans="1:26">
      <c r="A355" s="38">
        <v>47</v>
      </c>
      <c r="B355" s="38">
        <v>20</v>
      </c>
      <c r="C355" s="38" t="s">
        <v>277</v>
      </c>
      <c r="D355" s="38" t="s">
        <v>25</v>
      </c>
      <c r="E355" s="38" t="s">
        <v>36</v>
      </c>
      <c r="G355" s="38">
        <v>0.5</v>
      </c>
      <c r="H355" s="38">
        <v>0.5</v>
      </c>
      <c r="I355" s="38">
        <v>3339</v>
      </c>
      <c r="J355" s="38">
        <v>6077</v>
      </c>
      <c r="L355" s="38">
        <v>1461</v>
      </c>
      <c r="M355" s="38">
        <v>4.1740000000000004</v>
      </c>
      <c r="N355" s="38">
        <v>7.55</v>
      </c>
      <c r="O355" s="38">
        <v>3.3759999999999999</v>
      </c>
      <c r="Q355" s="38">
        <v>0.20599999999999999</v>
      </c>
      <c r="R355" s="38">
        <v>1</v>
      </c>
      <c r="S355" s="38">
        <v>0</v>
      </c>
      <c r="T355" s="38">
        <v>0</v>
      </c>
      <c r="V355" s="38">
        <v>0</v>
      </c>
      <c r="Y355" s="38" t="s">
        <v>261</v>
      </c>
      <c r="Z355" s="42">
        <v>0.28802083333333334</v>
      </c>
    </row>
    <row r="356" spans="1:26">
      <c r="A356" s="38">
        <v>48</v>
      </c>
      <c r="B356" s="38">
        <v>20</v>
      </c>
      <c r="C356" s="38" t="s">
        <v>277</v>
      </c>
      <c r="D356" s="38" t="s">
        <v>25</v>
      </c>
      <c r="E356" s="38" t="s">
        <v>36</v>
      </c>
      <c r="G356" s="38">
        <v>0.5</v>
      </c>
      <c r="H356" s="38">
        <v>0.5</v>
      </c>
      <c r="I356" s="38">
        <v>3312</v>
      </c>
      <c r="J356" s="38">
        <v>6161</v>
      </c>
      <c r="L356" s="38">
        <v>1458</v>
      </c>
      <c r="M356" s="38">
        <v>4.1390000000000002</v>
      </c>
      <c r="N356" s="38">
        <v>7.6550000000000002</v>
      </c>
      <c r="O356" s="38">
        <v>3.516</v>
      </c>
      <c r="Q356" s="38">
        <v>0.20499999999999999</v>
      </c>
      <c r="R356" s="38">
        <v>1</v>
      </c>
      <c r="S356" s="38">
        <v>0</v>
      </c>
      <c r="T356" s="38">
        <v>0</v>
      </c>
      <c r="V356" s="38">
        <v>0</v>
      </c>
      <c r="Y356" s="38" t="s">
        <v>261</v>
      </c>
      <c r="Z356" s="42">
        <v>0.29438657407407409</v>
      </c>
    </row>
    <row r="357" spans="1:26">
      <c r="A357" s="38">
        <v>49</v>
      </c>
      <c r="B357" s="38">
        <v>21</v>
      </c>
      <c r="C357" s="38" t="s">
        <v>278</v>
      </c>
      <c r="D357" s="38" t="s">
        <v>25</v>
      </c>
      <c r="E357" s="38" t="s">
        <v>36</v>
      </c>
      <c r="G357" s="38">
        <v>0.5</v>
      </c>
      <c r="H357" s="38">
        <v>0.5</v>
      </c>
      <c r="I357" s="38">
        <v>3561</v>
      </c>
      <c r="J357" s="38">
        <v>6235</v>
      </c>
      <c r="L357" s="38">
        <v>2106</v>
      </c>
      <c r="M357" s="38">
        <v>4.4630000000000001</v>
      </c>
      <c r="N357" s="38">
        <v>7.7489999999999997</v>
      </c>
      <c r="O357" s="38">
        <v>3.2850000000000001</v>
      </c>
      <c r="Q357" s="38">
        <v>0.29099999999999998</v>
      </c>
      <c r="R357" s="38">
        <v>1</v>
      </c>
      <c r="S357" s="38">
        <v>0</v>
      </c>
      <c r="T357" s="38">
        <v>0</v>
      </c>
      <c r="V357" s="38">
        <v>0</v>
      </c>
      <c r="Y357" s="38" t="s">
        <v>261</v>
      </c>
      <c r="Z357" s="42">
        <v>0.31159722222222225</v>
      </c>
    </row>
    <row r="358" spans="1:26">
      <c r="A358" s="38">
        <v>50</v>
      </c>
      <c r="B358" s="38">
        <v>21</v>
      </c>
      <c r="C358" s="38" t="s">
        <v>278</v>
      </c>
      <c r="D358" s="38" t="s">
        <v>25</v>
      </c>
      <c r="E358" s="38" t="s">
        <v>36</v>
      </c>
      <c r="G358" s="38">
        <v>0.5</v>
      </c>
      <c r="H358" s="38">
        <v>0.5</v>
      </c>
      <c r="I358" s="38">
        <v>3527</v>
      </c>
      <c r="J358" s="38">
        <v>6279</v>
      </c>
      <c r="L358" s="38">
        <v>2038</v>
      </c>
      <c r="M358" s="38">
        <v>4.4189999999999996</v>
      </c>
      <c r="N358" s="38">
        <v>7.8029999999999999</v>
      </c>
      <c r="O358" s="38">
        <v>3.3839999999999999</v>
      </c>
      <c r="Q358" s="38">
        <v>0.28199999999999997</v>
      </c>
      <c r="R358" s="38">
        <v>1</v>
      </c>
      <c r="S358" s="38">
        <v>0</v>
      </c>
      <c r="T358" s="38">
        <v>0</v>
      </c>
      <c r="V358" s="38">
        <v>0</v>
      </c>
      <c r="Y358" s="38" t="s">
        <v>261</v>
      </c>
      <c r="Z358" s="42">
        <v>0.31810185185185186</v>
      </c>
    </row>
    <row r="359" spans="1:26">
      <c r="A359" s="38">
        <v>51</v>
      </c>
      <c r="B359" s="38">
        <v>22</v>
      </c>
      <c r="C359" s="38" t="s">
        <v>279</v>
      </c>
      <c r="D359" s="38" t="s">
        <v>25</v>
      </c>
      <c r="E359" s="38" t="s">
        <v>36</v>
      </c>
      <c r="G359" s="38">
        <v>0.5</v>
      </c>
      <c r="H359" s="38">
        <v>0.5</v>
      </c>
      <c r="I359" s="38">
        <v>10270</v>
      </c>
      <c r="J359" s="38">
        <v>12665</v>
      </c>
      <c r="L359" s="38">
        <v>1635</v>
      </c>
      <c r="M359" s="38">
        <v>13.224</v>
      </c>
      <c r="N359" s="38">
        <v>15.577999999999999</v>
      </c>
      <c r="O359" s="38">
        <v>2.3540000000000001</v>
      </c>
      <c r="Q359" s="38">
        <v>0.22900000000000001</v>
      </c>
      <c r="R359" s="38">
        <v>1</v>
      </c>
      <c r="S359" s="38">
        <v>0</v>
      </c>
      <c r="T359" s="38">
        <v>0</v>
      </c>
      <c r="V359" s="38">
        <v>0</v>
      </c>
      <c r="Y359" s="38" t="s">
        <v>261</v>
      </c>
      <c r="Z359" s="42">
        <v>0.33628472222222222</v>
      </c>
    </row>
    <row r="360" spans="1:26">
      <c r="A360" s="38">
        <v>52</v>
      </c>
      <c r="B360" s="38">
        <v>22</v>
      </c>
      <c r="C360" s="38" t="s">
        <v>279</v>
      </c>
      <c r="D360" s="38" t="s">
        <v>25</v>
      </c>
      <c r="E360" s="38" t="s">
        <v>36</v>
      </c>
      <c r="G360" s="38">
        <v>0.5</v>
      </c>
      <c r="H360" s="38">
        <v>0.5</v>
      </c>
      <c r="I360" s="38">
        <v>10152</v>
      </c>
      <c r="J360" s="38">
        <v>12518</v>
      </c>
      <c r="L360" s="38">
        <v>1603</v>
      </c>
      <c r="M360" s="38">
        <v>13.069000000000001</v>
      </c>
      <c r="N360" s="38">
        <v>15.403</v>
      </c>
      <c r="O360" s="38">
        <v>2.335</v>
      </c>
      <c r="Q360" s="38">
        <v>0.224</v>
      </c>
      <c r="R360" s="38">
        <v>1</v>
      </c>
      <c r="S360" s="38">
        <v>0</v>
      </c>
      <c r="T360" s="38">
        <v>0</v>
      </c>
      <c r="V360" s="38">
        <v>0</v>
      </c>
      <c r="Y360" s="38" t="s">
        <v>261</v>
      </c>
      <c r="Z360" s="42">
        <v>0.3432175925925926</v>
      </c>
    </row>
    <row r="361" spans="1:26">
      <c r="A361" s="38">
        <v>53</v>
      </c>
      <c r="B361" s="38">
        <v>23</v>
      </c>
      <c r="C361" s="38" t="s">
        <v>280</v>
      </c>
      <c r="D361" s="38" t="s">
        <v>25</v>
      </c>
      <c r="E361" s="38" t="s">
        <v>36</v>
      </c>
      <c r="G361" s="38">
        <v>0.5</v>
      </c>
      <c r="H361" s="38">
        <v>0.5</v>
      </c>
      <c r="I361" s="38">
        <v>3489</v>
      </c>
      <c r="J361" s="38">
        <v>6075</v>
      </c>
      <c r="L361" s="38">
        <v>1922</v>
      </c>
      <c r="M361" s="38">
        <v>4.37</v>
      </c>
      <c r="N361" s="38">
        <v>7.548</v>
      </c>
      <c r="O361" s="38">
        <v>3.1779999999999999</v>
      </c>
      <c r="Q361" s="38">
        <v>0.26700000000000002</v>
      </c>
      <c r="R361" s="38">
        <v>1</v>
      </c>
      <c r="S361" s="38">
        <v>0</v>
      </c>
      <c r="T361" s="38">
        <v>0</v>
      </c>
      <c r="V361" s="38">
        <v>0</v>
      </c>
      <c r="Y361" s="38" t="s">
        <v>261</v>
      </c>
      <c r="Z361" s="42">
        <v>0.36061342592592593</v>
      </c>
    </row>
    <row r="362" spans="1:26">
      <c r="A362" s="38">
        <v>54</v>
      </c>
      <c r="B362" s="38">
        <v>23</v>
      </c>
      <c r="C362" s="38" t="s">
        <v>280</v>
      </c>
      <c r="D362" s="38" t="s">
        <v>25</v>
      </c>
      <c r="E362" s="38" t="s">
        <v>36</v>
      </c>
      <c r="G362" s="38">
        <v>0.5</v>
      </c>
      <c r="H362" s="38">
        <v>0.5</v>
      </c>
      <c r="I362" s="38">
        <v>3588</v>
      </c>
      <c r="J362" s="38">
        <v>6134</v>
      </c>
      <c r="L362" s="38">
        <v>1934</v>
      </c>
      <c r="M362" s="38">
        <v>4.4989999999999997</v>
      </c>
      <c r="N362" s="38">
        <v>7.6210000000000004</v>
      </c>
      <c r="O362" s="38">
        <v>3.1219999999999999</v>
      </c>
      <c r="Q362" s="38">
        <v>0.26800000000000002</v>
      </c>
      <c r="R362" s="38">
        <v>1</v>
      </c>
      <c r="S362" s="38">
        <v>0</v>
      </c>
      <c r="T362" s="38">
        <v>0</v>
      </c>
      <c r="V362" s="38">
        <v>0</v>
      </c>
      <c r="Y362" s="38" t="s">
        <v>261</v>
      </c>
      <c r="Z362" s="42">
        <v>0.36710648148148151</v>
      </c>
    </row>
    <row r="363" spans="1:26">
      <c r="A363" s="38">
        <v>55</v>
      </c>
      <c r="B363" s="38">
        <v>24</v>
      </c>
      <c r="C363" s="38" t="s">
        <v>281</v>
      </c>
      <c r="D363" s="38" t="s">
        <v>25</v>
      </c>
      <c r="E363" s="38" t="s">
        <v>36</v>
      </c>
      <c r="G363" s="38">
        <v>0.5</v>
      </c>
      <c r="H363" s="38">
        <v>0.5</v>
      </c>
      <c r="I363" s="38">
        <v>2450</v>
      </c>
      <c r="J363" s="38">
        <v>5781</v>
      </c>
      <c r="L363" s="38">
        <v>1727</v>
      </c>
      <c r="M363" s="38">
        <v>3.0179999999999998</v>
      </c>
      <c r="N363" s="38">
        <v>7.1779999999999999</v>
      </c>
      <c r="O363" s="38">
        <v>4.16</v>
      </c>
      <c r="Q363" s="38">
        <v>0.24099999999999999</v>
      </c>
      <c r="R363" s="38">
        <v>1</v>
      </c>
      <c r="S363" s="38">
        <v>0</v>
      </c>
      <c r="T363" s="38">
        <v>0</v>
      </c>
      <c r="V363" s="38">
        <v>0</v>
      </c>
      <c r="Y363" s="38" t="s">
        <v>261</v>
      </c>
      <c r="Z363" s="42">
        <v>0.38428240740740738</v>
      </c>
    </row>
    <row r="364" spans="1:26">
      <c r="A364" s="38">
        <v>56</v>
      </c>
      <c r="B364" s="38">
        <v>24</v>
      </c>
      <c r="C364" s="38" t="s">
        <v>281</v>
      </c>
      <c r="D364" s="38" t="s">
        <v>25</v>
      </c>
      <c r="E364" s="38" t="s">
        <v>36</v>
      </c>
      <c r="G364" s="38">
        <v>0.5</v>
      </c>
      <c r="H364" s="38">
        <v>0.5</v>
      </c>
      <c r="I364" s="38">
        <v>2438</v>
      </c>
      <c r="J364" s="38">
        <v>5767</v>
      </c>
      <c r="L364" s="38">
        <v>1708</v>
      </c>
      <c r="M364" s="38">
        <v>3.0019999999999998</v>
      </c>
      <c r="N364" s="38">
        <v>7.1609999999999996</v>
      </c>
      <c r="O364" s="38">
        <v>4.1580000000000004</v>
      </c>
      <c r="Q364" s="38">
        <v>0.23799999999999999</v>
      </c>
      <c r="R364" s="38">
        <v>1</v>
      </c>
      <c r="S364" s="38">
        <v>0</v>
      </c>
      <c r="T364" s="38">
        <v>0</v>
      </c>
      <c r="V364" s="38">
        <v>0</v>
      </c>
      <c r="Y364" s="38" t="s">
        <v>261</v>
      </c>
      <c r="Z364" s="42">
        <v>0.39061342592592596</v>
      </c>
    </row>
    <row r="365" spans="1:26">
      <c r="A365" s="38">
        <v>57</v>
      </c>
      <c r="B365" s="38">
        <v>25</v>
      </c>
      <c r="C365" s="38" t="s">
        <v>282</v>
      </c>
      <c r="D365" s="38" t="s">
        <v>25</v>
      </c>
      <c r="E365" s="38" t="s">
        <v>36</v>
      </c>
      <c r="G365" s="38">
        <v>0.5</v>
      </c>
      <c r="H365" s="38">
        <v>0.5</v>
      </c>
      <c r="I365" s="38">
        <v>3566</v>
      </c>
      <c r="J365" s="38">
        <v>6103</v>
      </c>
      <c r="L365" s="38">
        <v>1501</v>
      </c>
      <c r="M365" s="38">
        <v>4.47</v>
      </c>
      <c r="N365" s="38">
        <v>7.5819999999999999</v>
      </c>
      <c r="O365" s="38">
        <v>3.1120000000000001</v>
      </c>
      <c r="Q365" s="38">
        <v>0.21099999999999999</v>
      </c>
      <c r="R365" s="38">
        <v>1</v>
      </c>
      <c r="S365" s="38">
        <v>0</v>
      </c>
      <c r="T365" s="38">
        <v>0</v>
      </c>
      <c r="V365" s="38">
        <v>0</v>
      </c>
      <c r="Y365" s="38" t="s">
        <v>261</v>
      </c>
      <c r="Z365" s="42">
        <v>0.40793981481481478</v>
      </c>
    </row>
    <row r="366" spans="1:26">
      <c r="A366" s="38">
        <v>58</v>
      </c>
      <c r="B366" s="38">
        <v>25</v>
      </c>
      <c r="C366" s="38" t="s">
        <v>282</v>
      </c>
      <c r="D366" s="38" t="s">
        <v>25</v>
      </c>
      <c r="E366" s="38" t="s">
        <v>36</v>
      </c>
      <c r="G366" s="38">
        <v>0.5</v>
      </c>
      <c r="H366" s="38">
        <v>0.5</v>
      </c>
      <c r="I366" s="38">
        <v>3492</v>
      </c>
      <c r="J366" s="38">
        <v>6158</v>
      </c>
      <c r="L366" s="38">
        <v>1482</v>
      </c>
      <c r="M366" s="38">
        <v>4.3739999999999997</v>
      </c>
      <c r="N366" s="38">
        <v>7.6509999999999998</v>
      </c>
      <c r="O366" s="38">
        <v>3.278</v>
      </c>
      <c r="Q366" s="38">
        <v>0.20799999999999999</v>
      </c>
      <c r="R366" s="38">
        <v>1</v>
      </c>
      <c r="S366" s="38">
        <v>0</v>
      </c>
      <c r="T366" s="38">
        <v>0</v>
      </c>
      <c r="V366" s="38">
        <v>0</v>
      </c>
      <c r="Y366" s="38" t="s">
        <v>261</v>
      </c>
      <c r="Z366" s="42">
        <v>0.4145138888888889</v>
      </c>
    </row>
    <row r="367" spans="1:26">
      <c r="A367" s="38">
        <v>59</v>
      </c>
      <c r="B367" s="38">
        <v>26</v>
      </c>
      <c r="C367" s="38" t="s">
        <v>283</v>
      </c>
      <c r="D367" s="38" t="s">
        <v>25</v>
      </c>
      <c r="E367" s="38" t="s">
        <v>36</v>
      </c>
      <c r="G367" s="38">
        <v>0.5</v>
      </c>
      <c r="H367" s="38">
        <v>0.5</v>
      </c>
      <c r="I367" s="38">
        <v>3549</v>
      </c>
      <c r="J367" s="38">
        <v>6170</v>
      </c>
      <c r="L367" s="38">
        <v>1851</v>
      </c>
      <c r="M367" s="38">
        <v>4.4480000000000004</v>
      </c>
      <c r="N367" s="38">
        <v>7.6660000000000004</v>
      </c>
      <c r="O367" s="38">
        <v>3.218</v>
      </c>
      <c r="Q367" s="38">
        <v>0.25700000000000001</v>
      </c>
      <c r="R367" s="38">
        <v>1</v>
      </c>
      <c r="S367" s="38">
        <v>0</v>
      </c>
      <c r="T367" s="38">
        <v>0</v>
      </c>
      <c r="V367" s="38">
        <v>0</v>
      </c>
      <c r="Y367" s="38" t="s">
        <v>261</v>
      </c>
      <c r="Z367" s="42">
        <v>0.43215277777777777</v>
      </c>
    </row>
    <row r="368" spans="1:26">
      <c r="A368" s="38">
        <v>60</v>
      </c>
      <c r="B368" s="38">
        <v>26</v>
      </c>
      <c r="C368" s="38" t="s">
        <v>283</v>
      </c>
      <c r="D368" s="38" t="s">
        <v>25</v>
      </c>
      <c r="E368" s="38" t="s">
        <v>36</v>
      </c>
      <c r="G368" s="38">
        <v>0.5</v>
      </c>
      <c r="H368" s="38">
        <v>0.5</v>
      </c>
      <c r="I368" s="38">
        <v>3542</v>
      </c>
      <c r="J368" s="38">
        <v>6125</v>
      </c>
      <c r="L368" s="38">
        <v>1929</v>
      </c>
      <c r="M368" s="38">
        <v>4.4390000000000001</v>
      </c>
      <c r="N368" s="38">
        <v>7.61</v>
      </c>
      <c r="O368" s="38">
        <v>3.1709999999999998</v>
      </c>
      <c r="Q368" s="38">
        <v>0.26800000000000002</v>
      </c>
      <c r="R368" s="38">
        <v>1</v>
      </c>
      <c r="S368" s="38">
        <v>0</v>
      </c>
      <c r="T368" s="38">
        <v>0</v>
      </c>
      <c r="V368" s="38">
        <v>0</v>
      </c>
      <c r="Y368" s="38" t="s">
        <v>261</v>
      </c>
      <c r="Z368" s="42">
        <v>0.43884259259259256</v>
      </c>
    </row>
    <row r="369" spans="1:26">
      <c r="A369" s="38">
        <v>61</v>
      </c>
      <c r="B369" s="38">
        <v>27</v>
      </c>
      <c r="C369" s="38" t="s">
        <v>284</v>
      </c>
      <c r="D369" s="38" t="s">
        <v>25</v>
      </c>
      <c r="E369" s="38" t="s">
        <v>36</v>
      </c>
      <c r="G369" s="38">
        <v>0.5</v>
      </c>
      <c r="H369" s="38">
        <v>0.5</v>
      </c>
      <c r="I369" s="38">
        <v>3412</v>
      </c>
      <c r="J369" s="38">
        <v>6125</v>
      </c>
      <c r="L369" s="38">
        <v>2441</v>
      </c>
      <c r="M369" s="38">
        <v>4.2699999999999996</v>
      </c>
      <c r="N369" s="38">
        <v>7.6109999999999998</v>
      </c>
      <c r="O369" s="38">
        <v>3.3410000000000002</v>
      </c>
      <c r="Q369" s="38">
        <v>0.33500000000000002</v>
      </c>
      <c r="R369" s="38">
        <v>1</v>
      </c>
      <c r="S369" s="38">
        <v>0</v>
      </c>
      <c r="T369" s="38">
        <v>0</v>
      </c>
      <c r="V369" s="38">
        <v>0</v>
      </c>
      <c r="Y369" s="38" t="s">
        <v>261</v>
      </c>
      <c r="Z369" s="42">
        <v>0.45618055555555559</v>
      </c>
    </row>
    <row r="370" spans="1:26">
      <c r="A370" s="38">
        <v>62</v>
      </c>
      <c r="B370" s="38">
        <v>27</v>
      </c>
      <c r="C370" s="38" t="s">
        <v>284</v>
      </c>
      <c r="D370" s="38" t="s">
        <v>25</v>
      </c>
      <c r="E370" s="38" t="s">
        <v>36</v>
      </c>
      <c r="G370" s="38">
        <v>0.5</v>
      </c>
      <c r="H370" s="38">
        <v>0.5</v>
      </c>
      <c r="I370" s="38">
        <v>3377</v>
      </c>
      <c r="J370" s="38">
        <v>6093</v>
      </c>
      <c r="L370" s="38">
        <v>2453</v>
      </c>
      <c r="M370" s="38">
        <v>4.2240000000000002</v>
      </c>
      <c r="N370" s="38">
        <v>7.57</v>
      </c>
      <c r="O370" s="38">
        <v>3.3460000000000001</v>
      </c>
      <c r="Q370" s="38">
        <v>0.33700000000000002</v>
      </c>
      <c r="R370" s="38">
        <v>1</v>
      </c>
      <c r="S370" s="38">
        <v>0</v>
      </c>
      <c r="T370" s="38">
        <v>0</v>
      </c>
      <c r="V370" s="38">
        <v>0</v>
      </c>
      <c r="Y370" s="38" t="s">
        <v>261</v>
      </c>
      <c r="Z370" s="42">
        <v>0.46259259259259261</v>
      </c>
    </row>
    <row r="371" spans="1:26">
      <c r="A371" s="38">
        <v>63</v>
      </c>
      <c r="B371" s="38">
        <v>28</v>
      </c>
      <c r="C371" s="38" t="s">
        <v>285</v>
      </c>
      <c r="D371" s="38" t="s">
        <v>25</v>
      </c>
      <c r="E371" s="38" t="s">
        <v>36</v>
      </c>
      <c r="G371" s="38">
        <v>0.5</v>
      </c>
      <c r="H371" s="38">
        <v>0.5</v>
      </c>
      <c r="I371" s="38">
        <v>3429</v>
      </c>
      <c r="J371" s="38">
        <v>6520</v>
      </c>
      <c r="L371" s="38">
        <v>4895</v>
      </c>
      <c r="M371" s="38">
        <v>4.2910000000000004</v>
      </c>
      <c r="N371" s="38">
        <v>8.1039999999999992</v>
      </c>
      <c r="O371" s="38">
        <v>3.8119999999999998</v>
      </c>
      <c r="Q371" s="38">
        <v>0.65700000000000003</v>
      </c>
      <c r="R371" s="38">
        <v>1</v>
      </c>
      <c r="S371" s="38">
        <v>0</v>
      </c>
      <c r="T371" s="38">
        <v>0</v>
      </c>
      <c r="V371" s="38">
        <v>0</v>
      </c>
      <c r="Y371" s="38" t="s">
        <v>261</v>
      </c>
      <c r="Z371" s="42">
        <v>0.48002314814814812</v>
      </c>
    </row>
    <row r="372" spans="1:26">
      <c r="A372" s="38">
        <v>64</v>
      </c>
      <c r="B372" s="38">
        <v>28</v>
      </c>
      <c r="C372" s="38" t="s">
        <v>285</v>
      </c>
      <c r="D372" s="38" t="s">
        <v>25</v>
      </c>
      <c r="E372" s="38" t="s">
        <v>36</v>
      </c>
      <c r="G372" s="38">
        <v>0.5</v>
      </c>
      <c r="H372" s="38">
        <v>0.5</v>
      </c>
      <c r="I372" s="38">
        <v>3399</v>
      </c>
      <c r="J372" s="38">
        <v>6505</v>
      </c>
      <c r="L372" s="38">
        <v>4985</v>
      </c>
      <c r="M372" s="38">
        <v>4.2530000000000001</v>
      </c>
      <c r="N372" s="38">
        <v>8.0850000000000009</v>
      </c>
      <c r="O372" s="38">
        <v>3.8330000000000002</v>
      </c>
      <c r="Q372" s="38">
        <v>0.66900000000000004</v>
      </c>
      <c r="R372" s="38">
        <v>1</v>
      </c>
      <c r="S372" s="38">
        <v>0</v>
      </c>
      <c r="T372" s="38">
        <v>0</v>
      </c>
      <c r="V372" s="38">
        <v>0</v>
      </c>
      <c r="Y372" s="38" t="s">
        <v>261</v>
      </c>
      <c r="Z372" s="42">
        <v>0.4864236111111111</v>
      </c>
    </row>
    <row r="373" spans="1:26">
      <c r="A373" s="38">
        <v>65</v>
      </c>
      <c r="B373" s="38">
        <v>29</v>
      </c>
      <c r="C373" s="38" t="s">
        <v>286</v>
      </c>
      <c r="D373" s="38" t="s">
        <v>25</v>
      </c>
      <c r="E373" s="38" t="s">
        <v>36</v>
      </c>
      <c r="G373" s="38">
        <v>0.5</v>
      </c>
      <c r="H373" s="38">
        <v>0.5</v>
      </c>
      <c r="I373" s="38">
        <v>3259</v>
      </c>
      <c r="J373" s="38">
        <v>5959</v>
      </c>
      <c r="L373" s="38">
        <v>1606</v>
      </c>
      <c r="M373" s="38">
        <v>4.07</v>
      </c>
      <c r="N373" s="38">
        <v>7.4020000000000001</v>
      </c>
      <c r="O373" s="38">
        <v>3.3319999999999999</v>
      </c>
      <c r="Q373" s="38">
        <v>0.22500000000000001</v>
      </c>
      <c r="R373" s="38">
        <v>1</v>
      </c>
      <c r="S373" s="38">
        <v>0</v>
      </c>
      <c r="T373" s="38">
        <v>0</v>
      </c>
      <c r="V373" s="38">
        <v>0</v>
      </c>
      <c r="Y373" s="38" t="s">
        <v>261</v>
      </c>
      <c r="Z373" s="42">
        <v>0.5036342592592592</v>
      </c>
    </row>
    <row r="374" spans="1:26">
      <c r="A374" s="38">
        <v>66</v>
      </c>
      <c r="B374" s="38">
        <v>29</v>
      </c>
      <c r="C374" s="38" t="s">
        <v>286</v>
      </c>
      <c r="D374" s="38" t="s">
        <v>25</v>
      </c>
      <c r="E374" s="38" t="s">
        <v>36</v>
      </c>
      <c r="G374" s="38">
        <v>0.5</v>
      </c>
      <c r="H374" s="38">
        <v>0.5</v>
      </c>
      <c r="I374" s="38">
        <v>3271</v>
      </c>
      <c r="J374" s="38">
        <v>6006</v>
      </c>
      <c r="L374" s="38">
        <v>1621</v>
      </c>
      <c r="M374" s="38">
        <v>4.0860000000000003</v>
      </c>
      <c r="N374" s="38">
        <v>7.4610000000000003</v>
      </c>
      <c r="O374" s="38">
        <v>3.375</v>
      </c>
      <c r="Q374" s="38">
        <v>0.22700000000000001</v>
      </c>
      <c r="R374" s="38">
        <v>1</v>
      </c>
      <c r="S374" s="38">
        <v>0</v>
      </c>
      <c r="T374" s="38">
        <v>0</v>
      </c>
      <c r="V374" s="38">
        <v>0</v>
      </c>
      <c r="Y374" s="38" t="s">
        <v>261</v>
      </c>
      <c r="Z374" s="42">
        <v>0.5100231481481482</v>
      </c>
    </row>
    <row r="375" spans="1:26">
      <c r="A375" s="38">
        <v>67</v>
      </c>
      <c r="B375" s="38">
        <v>30</v>
      </c>
      <c r="C375" s="38" t="s">
        <v>287</v>
      </c>
      <c r="D375" s="38" t="s">
        <v>25</v>
      </c>
      <c r="E375" s="38" t="s">
        <v>36</v>
      </c>
      <c r="G375" s="38">
        <v>0.5</v>
      </c>
      <c r="H375" s="38">
        <v>0.5</v>
      </c>
      <c r="I375" s="38">
        <v>2902</v>
      </c>
      <c r="J375" s="38">
        <v>6006</v>
      </c>
      <c r="L375" s="38">
        <v>2658</v>
      </c>
      <c r="M375" s="38">
        <v>3.6059999999999999</v>
      </c>
      <c r="N375" s="38">
        <v>7.4610000000000003</v>
      </c>
      <c r="O375" s="38">
        <v>3.8559999999999999</v>
      </c>
      <c r="Q375" s="38">
        <v>0.36399999999999999</v>
      </c>
      <c r="R375" s="38">
        <v>1</v>
      </c>
      <c r="S375" s="38">
        <v>0</v>
      </c>
      <c r="T375" s="38">
        <v>0</v>
      </c>
      <c r="V375" s="38">
        <v>0</v>
      </c>
      <c r="Y375" s="38" t="s">
        <v>261</v>
      </c>
      <c r="Z375" s="42">
        <v>0.5272337962962963</v>
      </c>
    </row>
    <row r="376" spans="1:26">
      <c r="A376" s="38">
        <v>68</v>
      </c>
      <c r="B376" s="38">
        <v>30</v>
      </c>
      <c r="C376" s="38" t="s">
        <v>287</v>
      </c>
      <c r="D376" s="38" t="s">
        <v>25</v>
      </c>
      <c r="E376" s="38" t="s">
        <v>36</v>
      </c>
      <c r="G376" s="38">
        <v>0.5</v>
      </c>
      <c r="H376" s="38">
        <v>0.5</v>
      </c>
      <c r="I376" s="38">
        <v>2869</v>
      </c>
      <c r="J376" s="38">
        <v>5953</v>
      </c>
      <c r="L376" s="38">
        <v>2609</v>
      </c>
      <c r="M376" s="38">
        <v>3.5619999999999998</v>
      </c>
      <c r="N376" s="38">
        <v>7.3949999999999996</v>
      </c>
      <c r="O376" s="38">
        <v>3.8319999999999999</v>
      </c>
      <c r="Q376" s="38">
        <v>0.35699999999999998</v>
      </c>
      <c r="R376" s="38">
        <v>1</v>
      </c>
      <c r="S376" s="38">
        <v>0</v>
      </c>
      <c r="T376" s="38">
        <v>0</v>
      </c>
      <c r="V376" s="38">
        <v>0</v>
      </c>
      <c r="Y376" s="38" t="s">
        <v>261</v>
      </c>
      <c r="Z376" s="42">
        <v>0.53355324074074073</v>
      </c>
    </row>
    <row r="377" spans="1:26">
      <c r="A377" s="38">
        <v>10</v>
      </c>
      <c r="B377" s="38">
        <v>5</v>
      </c>
      <c r="C377" s="38" t="s">
        <v>288</v>
      </c>
      <c r="D377" s="38" t="s">
        <v>25</v>
      </c>
      <c r="E377" s="38" t="s">
        <v>36</v>
      </c>
      <c r="G377" s="38">
        <v>0.5</v>
      </c>
      <c r="H377" s="38">
        <v>0.5</v>
      </c>
      <c r="I377" s="38">
        <v>4517</v>
      </c>
      <c r="J377" s="38">
        <v>7588</v>
      </c>
      <c r="L377" s="38">
        <v>10882</v>
      </c>
      <c r="M377" s="38">
        <v>5.7089999999999996</v>
      </c>
      <c r="N377" s="38">
        <v>9.4320000000000004</v>
      </c>
      <c r="O377" s="38">
        <v>3.7229999999999999</v>
      </c>
      <c r="Q377" s="38">
        <v>1.4279999999999999</v>
      </c>
      <c r="R377" s="38">
        <v>1</v>
      </c>
      <c r="S377" s="38">
        <v>0</v>
      </c>
      <c r="T377" s="38">
        <v>0</v>
      </c>
      <c r="V377" s="38">
        <v>0</v>
      </c>
      <c r="Y377" s="38" t="s">
        <v>289</v>
      </c>
      <c r="Z377" s="42">
        <v>0.6700462962962962</v>
      </c>
    </row>
    <row r="378" spans="1:26">
      <c r="A378" s="38">
        <v>11</v>
      </c>
      <c r="B378" s="38">
        <v>5</v>
      </c>
      <c r="C378" s="38" t="s">
        <v>288</v>
      </c>
      <c r="D378" s="38" t="s">
        <v>25</v>
      </c>
      <c r="E378" s="38" t="s">
        <v>36</v>
      </c>
      <c r="G378" s="38">
        <v>0.5</v>
      </c>
      <c r="H378" s="38">
        <v>0.5</v>
      </c>
      <c r="I378" s="38">
        <v>4435</v>
      </c>
      <c r="J378" s="38">
        <v>7630</v>
      </c>
      <c r="L378" s="38">
        <v>10932</v>
      </c>
      <c r="M378" s="38">
        <v>5.601</v>
      </c>
      <c r="N378" s="38">
        <v>9.4849999999999994</v>
      </c>
      <c r="O378" s="38">
        <v>3.883</v>
      </c>
      <c r="Q378" s="38">
        <v>1.4339999999999999</v>
      </c>
      <c r="R378" s="38">
        <v>1</v>
      </c>
      <c r="S378" s="38">
        <v>0</v>
      </c>
      <c r="T378" s="38">
        <v>0</v>
      </c>
      <c r="V378" s="38">
        <v>0</v>
      </c>
      <c r="Y378" s="38" t="s">
        <v>289</v>
      </c>
      <c r="Z378" s="42">
        <v>0.67663194444444441</v>
      </c>
    </row>
    <row r="379" spans="1:26">
      <c r="A379" s="38">
        <v>12</v>
      </c>
      <c r="B379" s="38">
        <v>6</v>
      </c>
      <c r="C379" s="38" t="s">
        <v>290</v>
      </c>
      <c r="D379" s="38" t="s">
        <v>25</v>
      </c>
      <c r="E379" s="38" t="s">
        <v>36</v>
      </c>
      <c r="G379" s="38">
        <v>0.5</v>
      </c>
      <c r="H379" s="38">
        <v>0.5</v>
      </c>
      <c r="I379" s="38">
        <v>2587</v>
      </c>
      <c r="J379" s="38">
        <v>9457</v>
      </c>
      <c r="L379" s="38">
        <v>4653</v>
      </c>
      <c r="M379" s="38">
        <v>3.1960000000000002</v>
      </c>
      <c r="N379" s="38">
        <v>11.727</v>
      </c>
      <c r="O379" s="38">
        <v>8.5310000000000006</v>
      </c>
      <c r="Q379" s="38">
        <v>0.626</v>
      </c>
      <c r="R379" s="38">
        <v>1</v>
      </c>
      <c r="S379" s="38">
        <v>0</v>
      </c>
      <c r="T379" s="38">
        <v>0</v>
      </c>
      <c r="V379" s="38">
        <v>0</v>
      </c>
      <c r="Y379" s="38" t="s">
        <v>289</v>
      </c>
      <c r="Z379" s="42">
        <v>0.68859953703703702</v>
      </c>
    </row>
    <row r="380" spans="1:26">
      <c r="A380" s="38">
        <v>13</v>
      </c>
      <c r="B380" s="38">
        <v>6</v>
      </c>
      <c r="C380" s="38" t="s">
        <v>290</v>
      </c>
      <c r="D380" s="38" t="s">
        <v>25</v>
      </c>
      <c r="E380" s="38" t="s">
        <v>36</v>
      </c>
      <c r="G380" s="38">
        <v>0.5</v>
      </c>
      <c r="H380" s="38">
        <v>0.5</v>
      </c>
      <c r="I380" s="38">
        <v>2623</v>
      </c>
      <c r="J380" s="38">
        <v>9479</v>
      </c>
      <c r="L380" s="38">
        <v>4733</v>
      </c>
      <c r="M380" s="38">
        <v>3.2429999999999999</v>
      </c>
      <c r="N380" s="38">
        <v>11.753</v>
      </c>
      <c r="O380" s="38">
        <v>8.51</v>
      </c>
      <c r="Q380" s="38">
        <v>0.63600000000000001</v>
      </c>
      <c r="R380" s="38">
        <v>1</v>
      </c>
      <c r="S380" s="38">
        <v>0</v>
      </c>
      <c r="T380" s="38">
        <v>0</v>
      </c>
      <c r="V380" s="38">
        <v>0</v>
      </c>
      <c r="Y380" s="38" t="s">
        <v>289</v>
      </c>
      <c r="Z380" s="42">
        <v>0.69528935185185192</v>
      </c>
    </row>
    <row r="381" spans="1:26">
      <c r="A381" s="38">
        <v>14</v>
      </c>
      <c r="B381" s="38">
        <v>7</v>
      </c>
      <c r="C381" s="38" t="s">
        <v>291</v>
      </c>
      <c r="D381" s="38" t="s">
        <v>25</v>
      </c>
      <c r="E381" s="38" t="s">
        <v>36</v>
      </c>
      <c r="G381" s="38">
        <v>0.5</v>
      </c>
      <c r="H381" s="38">
        <v>0.5</v>
      </c>
      <c r="I381" s="38">
        <v>5810</v>
      </c>
      <c r="J381" s="38">
        <v>9453</v>
      </c>
      <c r="L381" s="38">
        <v>9086</v>
      </c>
      <c r="M381" s="38">
        <v>7.3940000000000001</v>
      </c>
      <c r="N381" s="38">
        <v>11.721</v>
      </c>
      <c r="O381" s="38">
        <v>4.327</v>
      </c>
      <c r="Q381" s="38">
        <v>1.1990000000000001</v>
      </c>
      <c r="R381" s="38">
        <v>1</v>
      </c>
      <c r="S381" s="38">
        <v>0</v>
      </c>
      <c r="T381" s="38">
        <v>0</v>
      </c>
      <c r="V381" s="38">
        <v>0</v>
      </c>
      <c r="Y381" s="38" t="s">
        <v>289</v>
      </c>
      <c r="Z381" s="42">
        <v>0.70695601851851853</v>
      </c>
    </row>
    <row r="382" spans="1:26">
      <c r="A382" s="38">
        <v>15</v>
      </c>
      <c r="B382" s="38">
        <v>7</v>
      </c>
      <c r="C382" s="38" t="s">
        <v>291</v>
      </c>
      <c r="D382" s="38" t="s">
        <v>25</v>
      </c>
      <c r="E382" s="38" t="s">
        <v>36</v>
      </c>
      <c r="G382" s="38">
        <v>0.5</v>
      </c>
      <c r="H382" s="38">
        <v>0.5</v>
      </c>
      <c r="I382" s="38">
        <v>5715</v>
      </c>
      <c r="J382" s="38">
        <v>9464</v>
      </c>
      <c r="L382" s="38">
        <v>9144</v>
      </c>
      <c r="M382" s="38">
        <v>7.2709999999999999</v>
      </c>
      <c r="N382" s="38">
        <v>11.734999999999999</v>
      </c>
      <c r="O382" s="38">
        <v>4.4649999999999999</v>
      </c>
      <c r="Q382" s="38">
        <v>1.2070000000000001</v>
      </c>
      <c r="R382" s="38">
        <v>1</v>
      </c>
      <c r="S382" s="38">
        <v>0</v>
      </c>
      <c r="T382" s="38">
        <v>0</v>
      </c>
      <c r="V382" s="38">
        <v>0</v>
      </c>
      <c r="Y382" s="38" t="s">
        <v>289</v>
      </c>
      <c r="Z382" s="42">
        <v>0.71364583333333342</v>
      </c>
    </row>
    <row r="383" spans="1:26">
      <c r="A383" s="38">
        <v>16</v>
      </c>
      <c r="B383" s="38">
        <v>8</v>
      </c>
      <c r="C383" s="38" t="s">
        <v>292</v>
      </c>
      <c r="D383" s="38" t="s">
        <v>25</v>
      </c>
      <c r="E383" s="38" t="s">
        <v>36</v>
      </c>
      <c r="G383" s="38">
        <v>0.5</v>
      </c>
      <c r="H383" s="38">
        <v>0.5</v>
      </c>
      <c r="I383" s="38">
        <v>4567</v>
      </c>
      <c r="J383" s="38">
        <v>7034</v>
      </c>
      <c r="L383" s="38">
        <v>1481</v>
      </c>
      <c r="M383" s="38">
        <v>5.774</v>
      </c>
      <c r="N383" s="38">
        <v>8.7449999999999992</v>
      </c>
      <c r="O383" s="38">
        <v>2.9710000000000001</v>
      </c>
      <c r="Q383" s="38">
        <v>0.20799999999999999</v>
      </c>
      <c r="R383" s="38">
        <v>1</v>
      </c>
      <c r="S383" s="38">
        <v>0</v>
      </c>
      <c r="T383" s="38">
        <v>0</v>
      </c>
      <c r="V383" s="38">
        <v>0</v>
      </c>
      <c r="Y383" s="38" t="s">
        <v>289</v>
      </c>
      <c r="Z383" s="42">
        <v>0.72504629629629624</v>
      </c>
    </row>
    <row r="384" spans="1:26">
      <c r="A384" s="38">
        <v>17</v>
      </c>
      <c r="B384" s="38">
        <v>8</v>
      </c>
      <c r="C384" s="38" t="s">
        <v>292</v>
      </c>
      <c r="D384" s="38" t="s">
        <v>25</v>
      </c>
      <c r="E384" s="38" t="s">
        <v>36</v>
      </c>
      <c r="G384" s="38">
        <v>0.5</v>
      </c>
      <c r="H384" s="38">
        <v>0.5</v>
      </c>
      <c r="I384" s="38">
        <v>4638</v>
      </c>
      <c r="J384" s="38">
        <v>7050</v>
      </c>
      <c r="L384" s="38">
        <v>1472</v>
      </c>
      <c r="M384" s="38">
        <v>5.8659999999999997</v>
      </c>
      <c r="N384" s="38">
        <v>8.7650000000000006</v>
      </c>
      <c r="O384" s="38">
        <v>2.899</v>
      </c>
      <c r="Q384" s="38">
        <v>0.20699999999999999</v>
      </c>
      <c r="R384" s="38">
        <v>1</v>
      </c>
      <c r="S384" s="38">
        <v>0</v>
      </c>
      <c r="T384" s="38">
        <v>0</v>
      </c>
      <c r="V384" s="38">
        <v>0</v>
      </c>
      <c r="Y384" s="38" t="s">
        <v>289</v>
      </c>
      <c r="Z384" s="42">
        <v>0.73157407407407404</v>
      </c>
    </row>
    <row r="385" spans="1:26">
      <c r="A385" s="38">
        <v>18</v>
      </c>
      <c r="B385" s="38">
        <v>9</v>
      </c>
      <c r="C385" s="38" t="s">
        <v>293</v>
      </c>
      <c r="D385" s="38" t="s">
        <v>25</v>
      </c>
      <c r="E385" s="38" t="s">
        <v>36</v>
      </c>
      <c r="G385" s="38">
        <v>0.5</v>
      </c>
      <c r="H385" s="38">
        <v>0.5</v>
      </c>
      <c r="I385" s="38">
        <v>5354</v>
      </c>
      <c r="J385" s="38">
        <v>8088</v>
      </c>
      <c r="L385" s="38">
        <v>4711</v>
      </c>
      <c r="M385" s="38">
        <v>6.8</v>
      </c>
      <c r="N385" s="38">
        <v>10.050000000000001</v>
      </c>
      <c r="O385" s="38">
        <v>3.25</v>
      </c>
      <c r="Q385" s="38">
        <v>0.63300000000000001</v>
      </c>
      <c r="R385" s="38">
        <v>1</v>
      </c>
      <c r="S385" s="38">
        <v>0</v>
      </c>
      <c r="T385" s="38">
        <v>0</v>
      </c>
      <c r="V385" s="38">
        <v>0</v>
      </c>
      <c r="Y385" s="38" t="s">
        <v>289</v>
      </c>
      <c r="Z385" s="42">
        <v>0.74320601851851853</v>
      </c>
    </row>
    <row r="386" spans="1:26">
      <c r="A386" s="38">
        <v>19</v>
      </c>
      <c r="B386" s="38">
        <v>9</v>
      </c>
      <c r="C386" s="38" t="s">
        <v>293</v>
      </c>
      <c r="D386" s="38" t="s">
        <v>25</v>
      </c>
      <c r="E386" s="38" t="s">
        <v>36</v>
      </c>
      <c r="G386" s="38">
        <v>0.5</v>
      </c>
      <c r="H386" s="38">
        <v>0.5</v>
      </c>
      <c r="I386" s="38">
        <v>5520</v>
      </c>
      <c r="J386" s="38">
        <v>8148</v>
      </c>
      <c r="L386" s="38">
        <v>4714</v>
      </c>
      <c r="M386" s="38">
        <v>7.0170000000000003</v>
      </c>
      <c r="N386" s="38">
        <v>10.122999999999999</v>
      </c>
      <c r="O386" s="38">
        <v>3.1059999999999999</v>
      </c>
      <c r="Q386" s="38">
        <v>0.63400000000000001</v>
      </c>
      <c r="R386" s="38">
        <v>1</v>
      </c>
      <c r="S386" s="38">
        <v>0</v>
      </c>
      <c r="T386" s="38">
        <v>0</v>
      </c>
      <c r="V386" s="38">
        <v>0</v>
      </c>
      <c r="Y386" s="38" t="s">
        <v>289</v>
      </c>
      <c r="Z386" s="42">
        <v>0.74990740740740736</v>
      </c>
    </row>
    <row r="387" spans="1:26">
      <c r="A387" s="38">
        <v>20</v>
      </c>
      <c r="B387" s="38">
        <v>10</v>
      </c>
      <c r="C387" s="38" t="s">
        <v>294</v>
      </c>
      <c r="D387" s="38" t="s">
        <v>25</v>
      </c>
      <c r="E387" s="38" t="s">
        <v>36</v>
      </c>
      <c r="G387" s="38">
        <v>0.5</v>
      </c>
      <c r="H387" s="38">
        <v>0.5</v>
      </c>
      <c r="I387" s="38">
        <v>8241</v>
      </c>
      <c r="J387" s="38">
        <v>11390</v>
      </c>
      <c r="L387" s="38">
        <v>1308</v>
      </c>
      <c r="M387" s="38">
        <v>10.57</v>
      </c>
      <c r="N387" s="38">
        <v>14.06</v>
      </c>
      <c r="O387" s="38">
        <v>3.4910000000000001</v>
      </c>
      <c r="Q387" s="38">
        <v>0.185</v>
      </c>
      <c r="R387" s="38">
        <v>1</v>
      </c>
      <c r="S387" s="38">
        <v>0</v>
      </c>
      <c r="T387" s="38">
        <v>0</v>
      </c>
      <c r="V387" s="38">
        <v>0</v>
      </c>
      <c r="Y387" s="38" t="s">
        <v>289</v>
      </c>
      <c r="Z387" s="42">
        <v>0.76201388888888888</v>
      </c>
    </row>
    <row r="388" spans="1:26">
      <c r="A388" s="38">
        <v>21</v>
      </c>
      <c r="B388" s="38">
        <v>10</v>
      </c>
      <c r="C388" s="38" t="s">
        <v>294</v>
      </c>
      <c r="D388" s="38" t="s">
        <v>25</v>
      </c>
      <c r="E388" s="38" t="s">
        <v>36</v>
      </c>
      <c r="G388" s="38">
        <v>0.5</v>
      </c>
      <c r="H388" s="38">
        <v>0.5</v>
      </c>
      <c r="I388" s="38">
        <v>8170</v>
      </c>
      <c r="J388" s="38">
        <v>11357</v>
      </c>
      <c r="L388" s="38">
        <v>1273</v>
      </c>
      <c r="M388" s="38">
        <v>10.476000000000001</v>
      </c>
      <c r="N388" s="38">
        <v>14.021000000000001</v>
      </c>
      <c r="O388" s="38">
        <v>3.5449999999999999</v>
      </c>
      <c r="Q388" s="38">
        <v>0.18099999999999999</v>
      </c>
      <c r="R388" s="38">
        <v>1</v>
      </c>
      <c r="S388" s="38">
        <v>0</v>
      </c>
      <c r="T388" s="38">
        <v>0</v>
      </c>
      <c r="V388" s="38">
        <v>0</v>
      </c>
      <c r="Y388" s="38" t="s">
        <v>289</v>
      </c>
      <c r="Z388" s="42">
        <v>0.76887731481481481</v>
      </c>
    </row>
    <row r="389" spans="1:26">
      <c r="A389" s="38">
        <v>22</v>
      </c>
      <c r="B389" s="38">
        <v>11</v>
      </c>
      <c r="C389" s="38" t="s">
        <v>295</v>
      </c>
      <c r="D389" s="38" t="s">
        <v>25</v>
      </c>
      <c r="E389" s="38" t="s">
        <v>36</v>
      </c>
      <c r="G389" s="38">
        <v>0.5</v>
      </c>
      <c r="H389" s="38">
        <v>0.5</v>
      </c>
      <c r="I389" s="38">
        <v>5080</v>
      </c>
      <c r="J389" s="38">
        <v>7825</v>
      </c>
      <c r="L389" s="38">
        <v>2478</v>
      </c>
      <c r="M389" s="38">
        <v>6.4429999999999996</v>
      </c>
      <c r="N389" s="38">
        <v>9.7249999999999996</v>
      </c>
      <c r="O389" s="38">
        <v>3.282</v>
      </c>
      <c r="Q389" s="38">
        <v>0.34</v>
      </c>
      <c r="R389" s="38">
        <v>1</v>
      </c>
      <c r="S389" s="38">
        <v>0</v>
      </c>
      <c r="T389" s="38">
        <v>0</v>
      </c>
      <c r="V389" s="38">
        <v>0</v>
      </c>
      <c r="Y389" s="38" t="s">
        <v>289</v>
      </c>
      <c r="Z389" s="42">
        <v>0.78049768518518514</v>
      </c>
    </row>
    <row r="390" spans="1:26">
      <c r="A390" s="38">
        <v>23</v>
      </c>
      <c r="B390" s="38">
        <v>11</v>
      </c>
      <c r="C390" s="38" t="s">
        <v>295</v>
      </c>
      <c r="D390" s="38" t="s">
        <v>25</v>
      </c>
      <c r="E390" s="38" t="s">
        <v>36</v>
      </c>
      <c r="G390" s="38">
        <v>0.5</v>
      </c>
      <c r="H390" s="38">
        <v>0.5</v>
      </c>
      <c r="I390" s="38">
        <v>5087</v>
      </c>
      <c r="J390" s="38">
        <v>7845</v>
      </c>
      <c r="L390" s="38">
        <v>2450</v>
      </c>
      <c r="M390" s="38">
        <v>6.452</v>
      </c>
      <c r="N390" s="38">
        <v>9.75</v>
      </c>
      <c r="O390" s="38">
        <v>3.298</v>
      </c>
      <c r="Q390" s="38">
        <v>0.33600000000000002</v>
      </c>
      <c r="R390" s="38">
        <v>1</v>
      </c>
      <c r="S390" s="38">
        <v>0</v>
      </c>
      <c r="T390" s="38">
        <v>0</v>
      </c>
      <c r="V390" s="38">
        <v>0</v>
      </c>
      <c r="Y390" s="38" t="s">
        <v>289</v>
      </c>
      <c r="Z390" s="42">
        <v>0.78703703703703709</v>
      </c>
    </row>
    <row r="391" spans="1:26">
      <c r="A391" s="38">
        <v>24</v>
      </c>
      <c r="B391" s="38">
        <v>12</v>
      </c>
      <c r="C391" s="38" t="s">
        <v>296</v>
      </c>
      <c r="D391" s="38" t="s">
        <v>25</v>
      </c>
      <c r="E391" s="38" t="s">
        <v>36</v>
      </c>
      <c r="G391" s="38">
        <v>0.5</v>
      </c>
      <c r="H391" s="38">
        <v>0.5</v>
      </c>
      <c r="I391" s="38">
        <v>3135</v>
      </c>
      <c r="J391" s="38">
        <v>7448</v>
      </c>
      <c r="L391" s="38">
        <v>2384</v>
      </c>
      <c r="M391" s="38">
        <v>3.9089999999999998</v>
      </c>
      <c r="N391" s="38">
        <v>9.2590000000000003</v>
      </c>
      <c r="O391" s="38">
        <v>5.35</v>
      </c>
      <c r="Q391" s="38">
        <v>0.32800000000000001</v>
      </c>
      <c r="R391" s="38">
        <v>1</v>
      </c>
      <c r="S391" s="38">
        <v>0</v>
      </c>
      <c r="T391" s="38">
        <v>0</v>
      </c>
      <c r="V391" s="38">
        <v>0</v>
      </c>
      <c r="Y391" s="38" t="s">
        <v>289</v>
      </c>
      <c r="Z391" s="42">
        <v>0.79858796296296297</v>
      </c>
    </row>
    <row r="392" spans="1:26">
      <c r="A392" s="38">
        <v>25</v>
      </c>
      <c r="B392" s="38">
        <v>12</v>
      </c>
      <c r="C392" s="38" t="s">
        <v>296</v>
      </c>
      <c r="D392" s="38" t="s">
        <v>25</v>
      </c>
      <c r="E392" s="38" t="s">
        <v>36</v>
      </c>
      <c r="G392" s="38">
        <v>0.5</v>
      </c>
      <c r="H392" s="38">
        <v>0.5</v>
      </c>
      <c r="I392" s="38">
        <v>3132</v>
      </c>
      <c r="J392" s="38">
        <v>7402</v>
      </c>
      <c r="L392" s="38">
        <v>2343</v>
      </c>
      <c r="M392" s="38">
        <v>3.9049999999999998</v>
      </c>
      <c r="N392" s="38">
        <v>9.202</v>
      </c>
      <c r="O392" s="38">
        <v>5.298</v>
      </c>
      <c r="Q392" s="38">
        <v>0.32200000000000001</v>
      </c>
      <c r="R392" s="38">
        <v>1</v>
      </c>
      <c r="S392" s="38">
        <v>0</v>
      </c>
      <c r="T392" s="38">
        <v>0</v>
      </c>
      <c r="V392" s="38">
        <v>0</v>
      </c>
      <c r="Y392" s="38" t="s">
        <v>289</v>
      </c>
      <c r="Z392" s="42">
        <v>0.80509259259259258</v>
      </c>
    </row>
    <row r="393" spans="1:26">
      <c r="A393" s="38">
        <v>26</v>
      </c>
      <c r="B393" s="38">
        <v>13</v>
      </c>
      <c r="C393" s="38" t="s">
        <v>297</v>
      </c>
      <c r="D393" s="38" t="s">
        <v>25</v>
      </c>
      <c r="E393" s="38" t="s">
        <v>36</v>
      </c>
      <c r="G393" s="38">
        <v>0.5</v>
      </c>
      <c r="H393" s="38">
        <v>0.5</v>
      </c>
      <c r="I393" s="38">
        <v>2679</v>
      </c>
      <c r="J393" s="38">
        <v>7217</v>
      </c>
      <c r="L393" s="38">
        <v>2525</v>
      </c>
      <c r="M393" s="38">
        <v>3.3149999999999999</v>
      </c>
      <c r="N393" s="38">
        <v>8.9730000000000008</v>
      </c>
      <c r="O393" s="38">
        <v>5.6580000000000004</v>
      </c>
      <c r="Q393" s="38">
        <v>0.34599999999999997</v>
      </c>
      <c r="R393" s="38">
        <v>1</v>
      </c>
      <c r="S393" s="38">
        <v>0</v>
      </c>
      <c r="T393" s="38">
        <v>0</v>
      </c>
      <c r="V393" s="38">
        <v>0</v>
      </c>
      <c r="Y393" s="38" t="s">
        <v>289</v>
      </c>
      <c r="Z393" s="42">
        <v>0.81663194444444442</v>
      </c>
    </row>
    <row r="394" spans="1:26">
      <c r="A394" s="38">
        <v>27</v>
      </c>
      <c r="B394" s="38">
        <v>13</v>
      </c>
      <c r="C394" s="38" t="s">
        <v>297</v>
      </c>
      <c r="D394" s="38" t="s">
        <v>25</v>
      </c>
      <c r="E394" s="38" t="s">
        <v>36</v>
      </c>
      <c r="G394" s="38">
        <v>0.5</v>
      </c>
      <c r="H394" s="38">
        <v>0.5</v>
      </c>
      <c r="I394" s="38">
        <v>2704</v>
      </c>
      <c r="J394" s="38">
        <v>7163</v>
      </c>
      <c r="L394" s="38">
        <v>2415</v>
      </c>
      <c r="M394" s="38">
        <v>3.3479999999999999</v>
      </c>
      <c r="N394" s="38">
        <v>8.9049999999999994</v>
      </c>
      <c r="O394" s="38">
        <v>5.5570000000000004</v>
      </c>
      <c r="Q394" s="38">
        <v>0.33200000000000002</v>
      </c>
      <c r="R394" s="38">
        <v>1</v>
      </c>
      <c r="S394" s="38">
        <v>0</v>
      </c>
      <c r="T394" s="38">
        <v>0</v>
      </c>
      <c r="V394" s="38">
        <v>0</v>
      </c>
      <c r="Y394" s="38" t="s">
        <v>289</v>
      </c>
      <c r="Z394" s="42">
        <v>0.82317129629629626</v>
      </c>
    </row>
    <row r="395" spans="1:26">
      <c r="A395" s="38">
        <v>30</v>
      </c>
      <c r="B395" s="38">
        <v>15</v>
      </c>
      <c r="C395" s="38" t="s">
        <v>299</v>
      </c>
      <c r="D395" s="38" t="s">
        <v>25</v>
      </c>
      <c r="E395" s="38" t="s">
        <v>36</v>
      </c>
      <c r="G395" s="38">
        <v>0.5</v>
      </c>
      <c r="H395" s="38">
        <v>0.5</v>
      </c>
      <c r="I395" s="38">
        <v>2182</v>
      </c>
      <c r="J395" s="38">
        <v>8631</v>
      </c>
      <c r="L395" s="38">
        <v>3602</v>
      </c>
      <c r="M395" s="38">
        <v>2.669</v>
      </c>
      <c r="N395" s="38">
        <v>10.718</v>
      </c>
      <c r="O395" s="38">
        <v>8.0489999999999995</v>
      </c>
      <c r="Q395" s="38">
        <v>0.48799999999999999</v>
      </c>
      <c r="R395" s="38">
        <v>1</v>
      </c>
      <c r="S395" s="38">
        <v>0</v>
      </c>
      <c r="T395" s="38">
        <v>0</v>
      </c>
      <c r="V395" s="38">
        <v>0</v>
      </c>
      <c r="Y395" s="38" t="s">
        <v>289</v>
      </c>
      <c r="Z395" s="42">
        <v>0.85248842592592589</v>
      </c>
    </row>
    <row r="396" spans="1:26">
      <c r="A396" s="38">
        <v>31</v>
      </c>
      <c r="B396" s="38">
        <v>15</v>
      </c>
      <c r="C396" s="38" t="s">
        <v>299</v>
      </c>
      <c r="D396" s="38" t="s">
        <v>25</v>
      </c>
      <c r="E396" s="38" t="s">
        <v>36</v>
      </c>
      <c r="G396" s="38">
        <v>0.5</v>
      </c>
      <c r="H396" s="38">
        <v>0.5</v>
      </c>
      <c r="I396" s="38">
        <v>2252</v>
      </c>
      <c r="J396" s="38">
        <v>8651</v>
      </c>
      <c r="L396" s="38">
        <v>3660</v>
      </c>
      <c r="M396" s="38">
        <v>2.7589999999999999</v>
      </c>
      <c r="N396" s="38">
        <v>10.742000000000001</v>
      </c>
      <c r="O396" s="38">
        <v>7.9829999999999997</v>
      </c>
      <c r="Q396" s="38">
        <v>0.496</v>
      </c>
      <c r="R396" s="38">
        <v>1</v>
      </c>
      <c r="S396" s="38">
        <v>0</v>
      </c>
      <c r="T396" s="38">
        <v>0</v>
      </c>
      <c r="V396" s="38">
        <v>0</v>
      </c>
      <c r="Y396" s="38" t="s">
        <v>289</v>
      </c>
      <c r="Z396" s="42">
        <v>0.85905092592592591</v>
      </c>
    </row>
    <row r="397" spans="1:26">
      <c r="A397" s="38">
        <v>32</v>
      </c>
      <c r="B397" s="38">
        <v>16</v>
      </c>
      <c r="C397" s="38" t="s">
        <v>300</v>
      </c>
      <c r="D397" s="38" t="s">
        <v>25</v>
      </c>
      <c r="E397" s="38" t="s">
        <v>36</v>
      </c>
      <c r="G397" s="38">
        <v>0.5</v>
      </c>
      <c r="H397" s="38">
        <v>0.5</v>
      </c>
      <c r="I397" s="38">
        <v>2402</v>
      </c>
      <c r="J397" s="38">
        <v>8475</v>
      </c>
      <c r="L397" s="38">
        <v>3240</v>
      </c>
      <c r="M397" s="38">
        <v>2.9550000000000001</v>
      </c>
      <c r="N397" s="38">
        <v>10.526</v>
      </c>
      <c r="O397" s="38">
        <v>7.5709999999999997</v>
      </c>
      <c r="Q397" s="38">
        <v>0.44</v>
      </c>
      <c r="R397" s="38">
        <v>1</v>
      </c>
      <c r="S397" s="38">
        <v>0</v>
      </c>
      <c r="T397" s="38">
        <v>0</v>
      </c>
      <c r="V397" s="38">
        <v>0</v>
      </c>
      <c r="Y397" s="38" t="s">
        <v>289</v>
      </c>
      <c r="Z397" s="42">
        <v>0.87042824074074077</v>
      </c>
    </row>
    <row r="398" spans="1:26">
      <c r="A398" s="38">
        <v>33</v>
      </c>
      <c r="B398" s="38">
        <v>16</v>
      </c>
      <c r="C398" s="38" t="s">
        <v>300</v>
      </c>
      <c r="D398" s="38" t="s">
        <v>25</v>
      </c>
      <c r="E398" s="38" t="s">
        <v>36</v>
      </c>
      <c r="G398" s="38">
        <v>0.5</v>
      </c>
      <c r="H398" s="38">
        <v>0.5</v>
      </c>
      <c r="I398" s="38">
        <v>2448</v>
      </c>
      <c r="J398" s="38">
        <v>8444</v>
      </c>
      <c r="L398" s="38">
        <v>3233</v>
      </c>
      <c r="M398" s="38">
        <v>3.0150000000000001</v>
      </c>
      <c r="N398" s="38">
        <v>10.487</v>
      </c>
      <c r="O398" s="38">
        <v>7.4720000000000004</v>
      </c>
      <c r="Q398" s="38">
        <v>0.44</v>
      </c>
      <c r="R398" s="38">
        <v>1</v>
      </c>
      <c r="S398" s="38">
        <v>0</v>
      </c>
      <c r="T398" s="38">
        <v>0</v>
      </c>
      <c r="V398" s="38">
        <v>0</v>
      </c>
      <c r="Y398" s="38" t="s">
        <v>289</v>
      </c>
      <c r="Z398" s="42">
        <v>0.87714120370370363</v>
      </c>
    </row>
    <row r="399" spans="1:26">
      <c r="A399" s="38">
        <v>45</v>
      </c>
      <c r="B399" s="38">
        <v>19</v>
      </c>
      <c r="C399" s="38" t="s">
        <v>301</v>
      </c>
      <c r="D399" s="38" t="s">
        <v>25</v>
      </c>
      <c r="E399" s="38" t="s">
        <v>36</v>
      </c>
      <c r="G399" s="38">
        <v>0.5</v>
      </c>
      <c r="H399" s="38">
        <v>0.5</v>
      </c>
      <c r="I399" s="38">
        <v>3079</v>
      </c>
      <c r="J399" s="38">
        <v>7584</v>
      </c>
      <c r="L399" s="38">
        <v>2492</v>
      </c>
      <c r="M399" s="38">
        <v>3.835</v>
      </c>
      <c r="N399" s="38">
        <v>9.4280000000000008</v>
      </c>
      <c r="O399" s="38">
        <v>5.5919999999999996</v>
      </c>
      <c r="Q399" s="38">
        <v>0.34200000000000003</v>
      </c>
      <c r="R399" s="38">
        <v>1</v>
      </c>
      <c r="S399" s="38">
        <v>0</v>
      </c>
      <c r="T399" s="38">
        <v>0</v>
      </c>
      <c r="V399" s="38">
        <v>0</v>
      </c>
      <c r="Y399" s="38" t="s">
        <v>289</v>
      </c>
      <c r="Z399" s="42">
        <v>0.98356481481481473</v>
      </c>
    </row>
    <row r="400" spans="1:26">
      <c r="A400" s="38">
        <v>46</v>
      </c>
      <c r="B400" s="38">
        <v>19</v>
      </c>
      <c r="C400" s="38" t="s">
        <v>301</v>
      </c>
      <c r="D400" s="38" t="s">
        <v>25</v>
      </c>
      <c r="E400" s="38" t="s">
        <v>36</v>
      </c>
      <c r="G400" s="38">
        <v>0.5</v>
      </c>
      <c r="H400" s="38">
        <v>0.5</v>
      </c>
      <c r="I400" s="38">
        <v>3100</v>
      </c>
      <c r="J400" s="38">
        <v>7557</v>
      </c>
      <c r="L400" s="38">
        <v>2446</v>
      </c>
      <c r="M400" s="38">
        <v>3.863</v>
      </c>
      <c r="N400" s="38">
        <v>9.3940000000000001</v>
      </c>
      <c r="O400" s="38">
        <v>5.5309999999999997</v>
      </c>
      <c r="Q400" s="38">
        <v>0.33600000000000002</v>
      </c>
      <c r="R400" s="38">
        <v>1</v>
      </c>
      <c r="S400" s="38">
        <v>0</v>
      </c>
      <c r="T400" s="38">
        <v>0</v>
      </c>
      <c r="V400" s="38">
        <v>0</v>
      </c>
      <c r="Y400" s="38" t="s">
        <v>289</v>
      </c>
      <c r="Z400" s="42">
        <v>0.9900810185185186</v>
      </c>
    </row>
    <row r="401" spans="1:26">
      <c r="A401" s="38">
        <v>10</v>
      </c>
      <c r="B401" s="38">
        <v>5</v>
      </c>
      <c r="C401" s="38" t="s">
        <v>302</v>
      </c>
      <c r="D401" s="38" t="s">
        <v>25</v>
      </c>
      <c r="E401" s="38" t="s">
        <v>36</v>
      </c>
      <c r="G401" s="38">
        <v>0.5</v>
      </c>
      <c r="H401" s="38">
        <v>0.5</v>
      </c>
      <c r="I401" s="38">
        <v>4514</v>
      </c>
      <c r="J401" s="38">
        <v>7511</v>
      </c>
      <c r="L401" s="38">
        <v>1743</v>
      </c>
      <c r="M401" s="38">
        <v>5.7050000000000001</v>
      </c>
      <c r="N401" s="38">
        <v>9.3379999999999992</v>
      </c>
      <c r="O401" s="38">
        <v>3.6320000000000001</v>
      </c>
      <c r="Q401" s="38">
        <v>0.24299999999999999</v>
      </c>
      <c r="R401" s="38">
        <v>1</v>
      </c>
      <c r="S401" s="38">
        <v>0</v>
      </c>
      <c r="T401" s="38">
        <v>0</v>
      </c>
      <c r="V401" s="38">
        <v>0</v>
      </c>
      <c r="Y401" s="38" t="s">
        <v>303</v>
      </c>
      <c r="Z401" s="42">
        <v>0.7556018518518518</v>
      </c>
    </row>
    <row r="402" spans="1:26">
      <c r="A402" s="38">
        <v>11</v>
      </c>
      <c r="B402" s="38">
        <v>5</v>
      </c>
      <c r="C402" s="38" t="s">
        <v>302</v>
      </c>
      <c r="D402" s="38" t="s">
        <v>25</v>
      </c>
      <c r="E402" s="38" t="s">
        <v>36</v>
      </c>
      <c r="G402" s="38">
        <v>0.5</v>
      </c>
      <c r="H402" s="38">
        <v>0.5</v>
      </c>
      <c r="I402" s="38">
        <v>4433</v>
      </c>
      <c r="J402" s="38">
        <v>7512</v>
      </c>
      <c r="L402" s="38">
        <v>1741</v>
      </c>
      <c r="M402" s="38">
        <v>5.6</v>
      </c>
      <c r="N402" s="38">
        <v>9.3379999999999992</v>
      </c>
      <c r="O402" s="38">
        <v>3.738</v>
      </c>
      <c r="Q402" s="38">
        <v>0.24299999999999999</v>
      </c>
      <c r="R402" s="38">
        <v>1</v>
      </c>
      <c r="S402" s="38">
        <v>0</v>
      </c>
      <c r="T402" s="38">
        <v>0</v>
      </c>
      <c r="V402" s="38">
        <v>0</v>
      </c>
      <c r="Y402" s="38" t="s">
        <v>303</v>
      </c>
      <c r="Z402" s="42">
        <v>0.76214120370370375</v>
      </c>
    </row>
    <row r="403" spans="1:26">
      <c r="A403" s="38">
        <v>14</v>
      </c>
      <c r="B403" s="38">
        <v>7</v>
      </c>
      <c r="C403" s="38" t="s">
        <v>305</v>
      </c>
      <c r="D403" s="38" t="s">
        <v>25</v>
      </c>
      <c r="E403" s="38" t="s">
        <v>36</v>
      </c>
      <c r="G403" s="38">
        <v>0.5</v>
      </c>
      <c r="H403" s="38">
        <v>0.5</v>
      </c>
      <c r="I403" s="38">
        <v>2257</v>
      </c>
      <c r="J403" s="38">
        <v>9053</v>
      </c>
      <c r="L403" s="38">
        <v>3264</v>
      </c>
      <c r="M403" s="38">
        <v>2.766</v>
      </c>
      <c r="N403" s="38">
        <v>11.234</v>
      </c>
      <c r="O403" s="38">
        <v>8.4689999999999994</v>
      </c>
      <c r="Q403" s="38">
        <v>0.44400000000000001</v>
      </c>
      <c r="R403" s="38">
        <v>1</v>
      </c>
      <c r="S403" s="38">
        <v>0</v>
      </c>
      <c r="T403" s="38">
        <v>0</v>
      </c>
      <c r="V403" s="38">
        <v>0</v>
      </c>
      <c r="Y403" s="38" t="s">
        <v>303</v>
      </c>
      <c r="Z403" s="42">
        <v>0.79118055555555555</v>
      </c>
    </row>
    <row r="404" spans="1:26">
      <c r="A404" s="38">
        <v>15</v>
      </c>
      <c r="B404" s="38">
        <v>7</v>
      </c>
      <c r="C404" s="38" t="s">
        <v>305</v>
      </c>
      <c r="D404" s="38" t="s">
        <v>25</v>
      </c>
      <c r="E404" s="38" t="s">
        <v>36</v>
      </c>
      <c r="G404" s="38">
        <v>0.5</v>
      </c>
      <c r="H404" s="38">
        <v>0.5</v>
      </c>
      <c r="I404" s="38">
        <v>2358</v>
      </c>
      <c r="J404" s="38">
        <v>9013</v>
      </c>
      <c r="L404" s="38">
        <v>3210</v>
      </c>
      <c r="M404" s="38">
        <v>2.8980000000000001</v>
      </c>
      <c r="N404" s="38">
        <v>11.185</v>
      </c>
      <c r="O404" s="38">
        <v>8.2870000000000008</v>
      </c>
      <c r="Q404" s="38">
        <v>0.437</v>
      </c>
      <c r="R404" s="38">
        <v>1</v>
      </c>
      <c r="S404" s="38">
        <v>0</v>
      </c>
      <c r="T404" s="38">
        <v>0</v>
      </c>
      <c r="V404" s="38">
        <v>0</v>
      </c>
      <c r="Y404" s="38" t="s">
        <v>303</v>
      </c>
      <c r="Z404" s="42">
        <v>0.79776620370370377</v>
      </c>
    </row>
    <row r="405" spans="1:26">
      <c r="A405" s="38">
        <v>16</v>
      </c>
      <c r="B405" s="38">
        <v>8</v>
      </c>
      <c r="C405" s="38" t="s">
        <v>306</v>
      </c>
      <c r="D405" s="38" t="s">
        <v>25</v>
      </c>
      <c r="E405" s="38" t="s">
        <v>36</v>
      </c>
      <c r="G405" s="38">
        <v>0.5</v>
      </c>
      <c r="H405" s="38">
        <v>0.5</v>
      </c>
      <c r="I405" s="38">
        <v>3169</v>
      </c>
      <c r="J405" s="38">
        <v>7454</v>
      </c>
      <c r="L405" s="38">
        <v>1848</v>
      </c>
      <c r="M405" s="38">
        <v>3.9540000000000002</v>
      </c>
      <c r="N405" s="38">
        <v>9.266</v>
      </c>
      <c r="O405" s="38">
        <v>5.3129999999999997</v>
      </c>
      <c r="Q405" s="38">
        <v>0.25700000000000001</v>
      </c>
      <c r="R405" s="38">
        <v>1</v>
      </c>
      <c r="S405" s="38">
        <v>0</v>
      </c>
      <c r="T405" s="38">
        <v>0</v>
      </c>
      <c r="V405" s="38">
        <v>0</v>
      </c>
      <c r="Y405" s="38" t="s">
        <v>303</v>
      </c>
      <c r="Z405" s="42">
        <v>0.8093055555555555</v>
      </c>
    </row>
    <row r="406" spans="1:26">
      <c r="A406" s="38">
        <v>17</v>
      </c>
      <c r="B406" s="38">
        <v>8</v>
      </c>
      <c r="C406" s="38" t="s">
        <v>306</v>
      </c>
      <c r="D406" s="38" t="s">
        <v>25</v>
      </c>
      <c r="E406" s="38" t="s">
        <v>36</v>
      </c>
      <c r="G406" s="38">
        <v>0.5</v>
      </c>
      <c r="H406" s="38">
        <v>0.5</v>
      </c>
      <c r="I406" s="38">
        <v>3269</v>
      </c>
      <c r="J406" s="38">
        <v>7442</v>
      </c>
      <c r="L406" s="38">
        <v>1886</v>
      </c>
      <c r="M406" s="38">
        <v>4.0830000000000002</v>
      </c>
      <c r="N406" s="38">
        <v>9.2509999999999994</v>
      </c>
      <c r="O406" s="38">
        <v>5.1680000000000001</v>
      </c>
      <c r="Q406" s="38">
        <v>0.26200000000000001</v>
      </c>
      <c r="R406" s="38">
        <v>1</v>
      </c>
      <c r="S406" s="38">
        <v>0</v>
      </c>
      <c r="T406" s="38">
        <v>0</v>
      </c>
      <c r="V406" s="38">
        <v>0</v>
      </c>
      <c r="Y406" s="38" t="s">
        <v>303</v>
      </c>
      <c r="Z406" s="42">
        <v>0.81586805555555564</v>
      </c>
    </row>
    <row r="407" spans="1:26">
      <c r="A407" s="38">
        <v>18</v>
      </c>
      <c r="B407" s="38">
        <v>9</v>
      </c>
      <c r="C407" s="38" t="s">
        <v>307</v>
      </c>
      <c r="D407" s="38" t="s">
        <v>25</v>
      </c>
      <c r="E407" s="38" t="s">
        <v>36</v>
      </c>
      <c r="G407" s="38">
        <v>0.5</v>
      </c>
      <c r="H407" s="38">
        <v>0.5</v>
      </c>
      <c r="I407" s="38">
        <v>5085</v>
      </c>
      <c r="J407" s="38">
        <v>7647</v>
      </c>
      <c r="L407" s="38">
        <v>2462</v>
      </c>
      <c r="M407" s="38">
        <v>6.45</v>
      </c>
      <c r="N407" s="38">
        <v>9.5060000000000002</v>
      </c>
      <c r="O407" s="38">
        <v>3.056</v>
      </c>
      <c r="Q407" s="38">
        <v>0.33800000000000002</v>
      </c>
      <c r="R407" s="38">
        <v>1</v>
      </c>
      <c r="S407" s="38">
        <v>0</v>
      </c>
      <c r="T407" s="38">
        <v>0</v>
      </c>
      <c r="V407" s="38">
        <v>0</v>
      </c>
      <c r="Y407" s="38" t="s">
        <v>303</v>
      </c>
      <c r="Z407" s="42">
        <v>0.82745370370370364</v>
      </c>
    </row>
    <row r="408" spans="1:26">
      <c r="A408" s="38">
        <v>19</v>
      </c>
      <c r="B408" s="38">
        <v>9</v>
      </c>
      <c r="C408" s="38" t="s">
        <v>307</v>
      </c>
      <c r="D408" s="38" t="s">
        <v>25</v>
      </c>
      <c r="E408" s="38" t="s">
        <v>36</v>
      </c>
      <c r="G408" s="38">
        <v>0.5</v>
      </c>
      <c r="H408" s="38">
        <v>0.5</v>
      </c>
      <c r="I408" s="38">
        <v>5227</v>
      </c>
      <c r="J408" s="38">
        <v>7621</v>
      </c>
      <c r="L408" s="38">
        <v>2620</v>
      </c>
      <c r="M408" s="38">
        <v>6.6349999999999998</v>
      </c>
      <c r="N408" s="38">
        <v>9.4730000000000008</v>
      </c>
      <c r="O408" s="38">
        <v>2.8380000000000001</v>
      </c>
      <c r="Q408" s="38">
        <v>0.35899999999999999</v>
      </c>
      <c r="R408" s="38">
        <v>1</v>
      </c>
      <c r="S408" s="38">
        <v>0</v>
      </c>
      <c r="T408" s="38">
        <v>0</v>
      </c>
      <c r="V408" s="38">
        <v>0</v>
      </c>
      <c r="Y408" s="38" t="s">
        <v>303</v>
      </c>
      <c r="Z408" s="42">
        <v>0.83399305555555558</v>
      </c>
    </row>
    <row r="409" spans="1:26">
      <c r="A409" s="38">
        <v>22</v>
      </c>
      <c r="B409" s="38">
        <v>11</v>
      </c>
      <c r="C409" s="38" t="s">
        <v>309</v>
      </c>
      <c r="D409" s="38" t="s">
        <v>25</v>
      </c>
      <c r="E409" s="38" t="s">
        <v>36</v>
      </c>
      <c r="G409" s="38">
        <v>0.5</v>
      </c>
      <c r="H409" s="38">
        <v>0.5</v>
      </c>
      <c r="I409" s="38">
        <v>3351</v>
      </c>
      <c r="J409" s="38">
        <v>7479</v>
      </c>
      <c r="L409" s="38">
        <v>2122</v>
      </c>
      <c r="M409" s="38">
        <v>4.1900000000000004</v>
      </c>
      <c r="N409" s="38">
        <v>9.2970000000000006</v>
      </c>
      <c r="O409" s="38">
        <v>5.1070000000000002</v>
      </c>
      <c r="Q409" s="38">
        <v>0.29299999999999998</v>
      </c>
      <c r="R409" s="38">
        <v>1</v>
      </c>
      <c r="S409" s="38">
        <v>0</v>
      </c>
      <c r="T409" s="38">
        <v>0</v>
      </c>
      <c r="V409" s="38">
        <v>0</v>
      </c>
      <c r="Y409" s="38" t="s">
        <v>303</v>
      </c>
      <c r="Z409" s="42">
        <v>0.86307870370370365</v>
      </c>
    </row>
    <row r="410" spans="1:26">
      <c r="A410" s="38">
        <v>23</v>
      </c>
      <c r="B410" s="38">
        <v>11</v>
      </c>
      <c r="C410" s="38" t="s">
        <v>309</v>
      </c>
      <c r="D410" s="38" t="s">
        <v>25</v>
      </c>
      <c r="E410" s="38" t="s">
        <v>36</v>
      </c>
      <c r="G410" s="38">
        <v>0.5</v>
      </c>
      <c r="H410" s="38">
        <v>0.5</v>
      </c>
      <c r="I410" s="38">
        <v>3317</v>
      </c>
      <c r="J410" s="38">
        <v>7533</v>
      </c>
      <c r="L410" s="38">
        <v>2188</v>
      </c>
      <c r="M410" s="38">
        <v>4.1449999999999996</v>
      </c>
      <c r="N410" s="38">
        <v>9.3640000000000008</v>
      </c>
      <c r="O410" s="38">
        <v>5.2190000000000003</v>
      </c>
      <c r="Q410" s="38">
        <v>0.30199999999999999</v>
      </c>
      <c r="R410" s="38">
        <v>1</v>
      </c>
      <c r="S410" s="38">
        <v>0</v>
      </c>
      <c r="T410" s="38">
        <v>0</v>
      </c>
      <c r="V410" s="38">
        <v>0</v>
      </c>
      <c r="Y410" s="38" t="s">
        <v>303</v>
      </c>
      <c r="Z410" s="42">
        <v>0.86964120370370368</v>
      </c>
    </row>
    <row r="411" spans="1:26">
      <c r="A411" s="38">
        <v>24</v>
      </c>
      <c r="B411" s="38">
        <v>12</v>
      </c>
      <c r="C411" s="38" t="s">
        <v>310</v>
      </c>
      <c r="D411" s="38" t="s">
        <v>25</v>
      </c>
      <c r="E411" s="38" t="s">
        <v>36</v>
      </c>
      <c r="G411" s="38">
        <v>0.5</v>
      </c>
      <c r="H411" s="38">
        <v>0.5</v>
      </c>
      <c r="I411" s="38">
        <v>9343</v>
      </c>
      <c r="J411" s="38">
        <v>12085</v>
      </c>
      <c r="L411" s="38">
        <v>1950</v>
      </c>
      <c r="M411" s="38">
        <v>12.01</v>
      </c>
      <c r="N411" s="38">
        <v>14.89</v>
      </c>
      <c r="O411" s="38">
        <v>2.88</v>
      </c>
      <c r="Q411" s="38">
        <v>0.27</v>
      </c>
      <c r="R411" s="38">
        <v>1</v>
      </c>
      <c r="S411" s="38">
        <v>0</v>
      </c>
      <c r="T411" s="38">
        <v>0</v>
      </c>
      <c r="V411" s="38">
        <v>0</v>
      </c>
      <c r="Y411" s="38" t="s">
        <v>303</v>
      </c>
      <c r="Z411" s="42">
        <v>0.88179398148148147</v>
      </c>
    </row>
    <row r="412" spans="1:26">
      <c r="A412" s="38">
        <v>25</v>
      </c>
      <c r="B412" s="38">
        <v>12</v>
      </c>
      <c r="C412" s="38" t="s">
        <v>310</v>
      </c>
      <c r="D412" s="38" t="s">
        <v>25</v>
      </c>
      <c r="E412" s="38" t="s">
        <v>36</v>
      </c>
      <c r="G412" s="38">
        <v>0.5</v>
      </c>
      <c r="H412" s="38">
        <v>0.5</v>
      </c>
      <c r="I412" s="38">
        <v>9321</v>
      </c>
      <c r="J412" s="38">
        <v>12052</v>
      </c>
      <c r="L412" s="38">
        <v>1984</v>
      </c>
      <c r="M412" s="38">
        <v>11.981</v>
      </c>
      <c r="N412" s="38">
        <v>14.85</v>
      </c>
      <c r="O412" s="38">
        <v>2.8690000000000002</v>
      </c>
      <c r="Q412" s="38">
        <v>0.27500000000000002</v>
      </c>
      <c r="R412" s="38">
        <v>1</v>
      </c>
      <c r="S412" s="38">
        <v>0</v>
      </c>
      <c r="T412" s="38">
        <v>0</v>
      </c>
      <c r="V412" s="38">
        <v>0</v>
      </c>
      <c r="Y412" s="38" t="s">
        <v>303</v>
      </c>
      <c r="Z412" s="42">
        <v>0.88876157407407408</v>
      </c>
    </row>
    <row r="413" spans="1:26">
      <c r="A413" s="38">
        <v>26</v>
      </c>
      <c r="B413" s="38">
        <v>13</v>
      </c>
      <c r="C413" s="38" t="s">
        <v>311</v>
      </c>
      <c r="D413" s="38" t="s">
        <v>25</v>
      </c>
      <c r="E413" s="38" t="s">
        <v>36</v>
      </c>
      <c r="G413" s="38">
        <v>0.5</v>
      </c>
      <c r="H413" s="38">
        <v>0.5</v>
      </c>
      <c r="I413" s="38">
        <v>3350</v>
      </c>
      <c r="J413" s="38">
        <v>7735</v>
      </c>
      <c r="L413" s="38">
        <v>2300</v>
      </c>
      <c r="M413" s="38">
        <v>4.1890000000000001</v>
      </c>
      <c r="N413" s="38">
        <v>9.6140000000000008</v>
      </c>
      <c r="O413" s="38">
        <v>5.4249999999999998</v>
      </c>
      <c r="Q413" s="38">
        <v>0.317</v>
      </c>
      <c r="R413" s="38">
        <v>1</v>
      </c>
      <c r="S413" s="38">
        <v>0</v>
      </c>
      <c r="T413" s="38">
        <v>0</v>
      </c>
      <c r="V413" s="38">
        <v>0</v>
      </c>
      <c r="Y413" s="38" t="s">
        <v>303</v>
      </c>
      <c r="Z413" s="42">
        <v>0.90035879629629623</v>
      </c>
    </row>
    <row r="414" spans="1:26">
      <c r="A414" s="38">
        <v>27</v>
      </c>
      <c r="B414" s="38">
        <v>13</v>
      </c>
      <c r="C414" s="38" t="s">
        <v>311</v>
      </c>
      <c r="D414" s="38" t="s">
        <v>25</v>
      </c>
      <c r="E414" s="38" t="s">
        <v>36</v>
      </c>
      <c r="G414" s="38">
        <v>0.5</v>
      </c>
      <c r="H414" s="38">
        <v>0.5</v>
      </c>
      <c r="I414" s="38">
        <v>3391</v>
      </c>
      <c r="J414" s="38">
        <v>7767</v>
      </c>
      <c r="L414" s="38">
        <v>2362</v>
      </c>
      <c r="M414" s="38">
        <v>4.242</v>
      </c>
      <c r="N414" s="38">
        <v>9.6539999999999999</v>
      </c>
      <c r="O414" s="38">
        <v>5.4119999999999999</v>
      </c>
      <c r="Q414" s="38">
        <v>0.32500000000000001</v>
      </c>
      <c r="R414" s="38">
        <v>1</v>
      </c>
      <c r="S414" s="38">
        <v>0</v>
      </c>
      <c r="T414" s="38">
        <v>0</v>
      </c>
      <c r="V414" s="38">
        <v>0</v>
      </c>
      <c r="Y414" s="38" t="s">
        <v>303</v>
      </c>
      <c r="Z414" s="42">
        <v>0.90702546296296294</v>
      </c>
    </row>
    <row r="415" spans="1:26">
      <c r="A415" s="38">
        <v>28</v>
      </c>
      <c r="B415" s="38">
        <v>14</v>
      </c>
      <c r="C415" s="38" t="s">
        <v>312</v>
      </c>
      <c r="D415" s="38" t="s">
        <v>25</v>
      </c>
      <c r="E415" s="38" t="s">
        <v>36</v>
      </c>
      <c r="G415" s="38">
        <v>0.5</v>
      </c>
      <c r="H415" s="38">
        <v>0.5</v>
      </c>
      <c r="I415" s="38">
        <v>3201</v>
      </c>
      <c r="J415" s="38">
        <v>7022</v>
      </c>
      <c r="L415" s="38">
        <v>1685</v>
      </c>
      <c r="M415" s="38">
        <v>3.9950000000000001</v>
      </c>
      <c r="N415" s="38">
        <v>8.7309999999999999</v>
      </c>
      <c r="O415" s="38">
        <v>4.7359999999999998</v>
      </c>
      <c r="Q415" s="38">
        <v>0.23499999999999999</v>
      </c>
      <c r="R415" s="38">
        <v>1</v>
      </c>
      <c r="S415" s="38">
        <v>0</v>
      </c>
      <c r="T415" s="38">
        <v>0</v>
      </c>
      <c r="V415" s="38">
        <v>0</v>
      </c>
      <c r="Y415" s="38" t="s">
        <v>303</v>
      </c>
      <c r="Z415" s="42">
        <v>0.9183796296296296</v>
      </c>
    </row>
    <row r="416" spans="1:26">
      <c r="A416" s="38">
        <v>29</v>
      </c>
      <c r="B416" s="38">
        <v>14</v>
      </c>
      <c r="C416" s="38" t="s">
        <v>312</v>
      </c>
      <c r="D416" s="38" t="s">
        <v>25</v>
      </c>
      <c r="E416" s="38" t="s">
        <v>36</v>
      </c>
      <c r="G416" s="38">
        <v>0.5</v>
      </c>
      <c r="H416" s="38">
        <v>0.5</v>
      </c>
      <c r="I416" s="38">
        <v>3224</v>
      </c>
      <c r="J416" s="38">
        <v>7051</v>
      </c>
      <c r="L416" s="38">
        <v>1679</v>
      </c>
      <c r="M416" s="38">
        <v>4.024</v>
      </c>
      <c r="N416" s="38">
        <v>8.7669999999999995</v>
      </c>
      <c r="O416" s="38">
        <v>4.742</v>
      </c>
      <c r="Q416" s="38">
        <v>0.23400000000000001</v>
      </c>
      <c r="R416" s="38">
        <v>1</v>
      </c>
      <c r="S416" s="38">
        <v>0</v>
      </c>
      <c r="T416" s="38">
        <v>0</v>
      </c>
      <c r="V416" s="38">
        <v>0</v>
      </c>
      <c r="Y416" s="38" t="s">
        <v>303</v>
      </c>
      <c r="Z416" s="42">
        <v>0.92508101851851843</v>
      </c>
    </row>
    <row r="417" spans="1:26">
      <c r="A417" s="38">
        <v>30</v>
      </c>
      <c r="B417" s="38">
        <v>15</v>
      </c>
      <c r="C417" s="38" t="s">
        <v>313</v>
      </c>
      <c r="D417" s="38" t="s">
        <v>25</v>
      </c>
      <c r="E417" s="38" t="s">
        <v>36</v>
      </c>
      <c r="G417" s="38">
        <v>0.5</v>
      </c>
      <c r="H417" s="38">
        <v>0.5</v>
      </c>
      <c r="I417" s="38">
        <v>5680</v>
      </c>
      <c r="J417" s="38">
        <v>9145</v>
      </c>
      <c r="L417" s="38">
        <v>4817</v>
      </c>
      <c r="M417" s="38">
        <v>7.2249999999999996</v>
      </c>
      <c r="N417" s="38">
        <v>11.346</v>
      </c>
      <c r="O417" s="38">
        <v>4.1210000000000004</v>
      </c>
      <c r="Q417" s="38">
        <v>0.64700000000000002</v>
      </c>
      <c r="R417" s="38">
        <v>1</v>
      </c>
      <c r="S417" s="38">
        <v>0</v>
      </c>
      <c r="T417" s="38">
        <v>0</v>
      </c>
      <c r="V417" s="38">
        <v>0</v>
      </c>
      <c r="Y417" s="38" t="s">
        <v>303</v>
      </c>
      <c r="Z417" s="42">
        <v>0.93666666666666665</v>
      </c>
    </row>
    <row r="418" spans="1:26">
      <c r="A418" s="38">
        <v>31</v>
      </c>
      <c r="B418" s="38">
        <v>15</v>
      </c>
      <c r="C418" s="38" t="s">
        <v>313</v>
      </c>
      <c r="D418" s="38" t="s">
        <v>25</v>
      </c>
      <c r="E418" s="38" t="s">
        <v>36</v>
      </c>
      <c r="G418" s="38">
        <v>0.5</v>
      </c>
      <c r="H418" s="38">
        <v>0.5</v>
      </c>
      <c r="I418" s="38">
        <v>5826</v>
      </c>
      <c r="J418" s="38">
        <v>9178</v>
      </c>
      <c r="L418" s="38">
        <v>4805</v>
      </c>
      <c r="M418" s="38">
        <v>7.415</v>
      </c>
      <c r="N418" s="38">
        <v>11.385999999999999</v>
      </c>
      <c r="O418" s="38">
        <v>3.9710000000000001</v>
      </c>
      <c r="Q418" s="38">
        <v>0.64600000000000002</v>
      </c>
      <c r="R418" s="38">
        <v>1</v>
      </c>
      <c r="S418" s="38">
        <v>0</v>
      </c>
      <c r="T418" s="38">
        <v>0</v>
      </c>
      <c r="V418" s="38">
        <v>0</v>
      </c>
      <c r="Y418" s="38" t="s">
        <v>303</v>
      </c>
      <c r="Z418" s="42">
        <v>0.94333333333333336</v>
      </c>
    </row>
    <row r="419" spans="1:26">
      <c r="A419" s="38">
        <v>32</v>
      </c>
      <c r="B419" s="38">
        <v>16</v>
      </c>
      <c r="C419" s="38" t="s">
        <v>314</v>
      </c>
      <c r="D419" s="38" t="s">
        <v>25</v>
      </c>
      <c r="E419" s="38" t="s">
        <v>36</v>
      </c>
      <c r="G419" s="38">
        <v>0.5</v>
      </c>
      <c r="H419" s="38">
        <v>0.5</v>
      </c>
      <c r="I419" s="38">
        <v>3060</v>
      </c>
      <c r="J419" s="38">
        <v>7661</v>
      </c>
      <c r="L419" s="38">
        <v>2381</v>
      </c>
      <c r="M419" s="38">
        <v>3.8109999999999999</v>
      </c>
      <c r="N419" s="38">
        <v>9.5229999999999997</v>
      </c>
      <c r="O419" s="38">
        <v>5.7119999999999997</v>
      </c>
      <c r="Q419" s="38">
        <v>0.32700000000000001</v>
      </c>
      <c r="R419" s="38">
        <v>1</v>
      </c>
      <c r="S419" s="38">
        <v>0</v>
      </c>
      <c r="T419" s="38">
        <v>0</v>
      </c>
      <c r="V419" s="38">
        <v>0</v>
      </c>
      <c r="Y419" s="38" t="s">
        <v>303</v>
      </c>
      <c r="Z419" s="42">
        <v>0.95479166666666659</v>
      </c>
    </row>
    <row r="420" spans="1:26">
      <c r="A420" s="38">
        <v>33</v>
      </c>
      <c r="B420" s="38">
        <v>16</v>
      </c>
      <c r="C420" s="38" t="s">
        <v>314</v>
      </c>
      <c r="D420" s="38" t="s">
        <v>25</v>
      </c>
      <c r="E420" s="38" t="s">
        <v>36</v>
      </c>
      <c r="G420" s="38">
        <v>0.5</v>
      </c>
      <c r="H420" s="38">
        <v>0.5</v>
      </c>
      <c r="I420" s="38">
        <v>3150</v>
      </c>
      <c r="J420" s="38">
        <v>7694</v>
      </c>
      <c r="L420" s="38">
        <v>2447</v>
      </c>
      <c r="M420" s="38">
        <v>3.9289999999999998</v>
      </c>
      <c r="N420" s="38">
        <v>9.5630000000000006</v>
      </c>
      <c r="O420" s="38">
        <v>5.6340000000000003</v>
      </c>
      <c r="Q420" s="38">
        <v>0.33600000000000002</v>
      </c>
      <c r="R420" s="38">
        <v>1</v>
      </c>
      <c r="S420" s="38">
        <v>0</v>
      </c>
      <c r="T420" s="38">
        <v>0</v>
      </c>
      <c r="V420" s="38">
        <v>0</v>
      </c>
      <c r="Y420" s="38" t="s">
        <v>303</v>
      </c>
      <c r="Z420" s="42">
        <v>0.96133101851851854</v>
      </c>
    </row>
    <row r="421" spans="1:26">
      <c r="A421" s="38">
        <v>47</v>
      </c>
      <c r="B421" s="38">
        <v>20</v>
      </c>
      <c r="C421" s="38" t="s">
        <v>315</v>
      </c>
      <c r="D421" s="38" t="s">
        <v>25</v>
      </c>
      <c r="E421" s="38" t="s">
        <v>36</v>
      </c>
      <c r="G421" s="38">
        <v>0.5</v>
      </c>
      <c r="H421" s="38">
        <v>0.5</v>
      </c>
      <c r="I421" s="38">
        <v>4554</v>
      </c>
      <c r="J421" s="38">
        <v>7894</v>
      </c>
      <c r="L421" s="38">
        <v>13243</v>
      </c>
      <c r="M421" s="38">
        <v>5.758</v>
      </c>
      <c r="N421" s="38">
        <v>9.81</v>
      </c>
      <c r="O421" s="38">
        <v>4.0519999999999996</v>
      </c>
      <c r="Q421" s="38">
        <v>1.726</v>
      </c>
      <c r="R421" s="38">
        <v>1</v>
      </c>
      <c r="S421" s="38">
        <v>0</v>
      </c>
      <c r="T421" s="38">
        <v>0</v>
      </c>
      <c r="V421" s="38">
        <v>0</v>
      </c>
      <c r="Y421" s="38" t="s">
        <v>303</v>
      </c>
      <c r="Z421" s="42">
        <v>1.423611111111111E-3</v>
      </c>
    </row>
    <row r="422" spans="1:26">
      <c r="A422" s="38">
        <v>48</v>
      </c>
      <c r="B422" s="38">
        <v>20</v>
      </c>
      <c r="C422" s="38" t="s">
        <v>315</v>
      </c>
      <c r="D422" s="38" t="s">
        <v>25</v>
      </c>
      <c r="E422" s="38" t="s">
        <v>36</v>
      </c>
      <c r="G422" s="38">
        <v>0.5</v>
      </c>
      <c r="H422" s="38">
        <v>0.5</v>
      </c>
      <c r="I422" s="38">
        <v>4527</v>
      </c>
      <c r="J422" s="38">
        <v>7890</v>
      </c>
      <c r="L422" s="38">
        <v>13200</v>
      </c>
      <c r="M422" s="38">
        <v>5.7220000000000004</v>
      </c>
      <c r="N422" s="38">
        <v>9.8049999999999997</v>
      </c>
      <c r="O422" s="38">
        <v>4.0830000000000002</v>
      </c>
      <c r="Q422" s="38">
        <v>1.7210000000000001</v>
      </c>
      <c r="R422" s="38">
        <v>1</v>
      </c>
      <c r="S422" s="38">
        <v>0</v>
      </c>
      <c r="T422" s="38">
        <v>0</v>
      </c>
      <c r="V422" s="38">
        <v>0</v>
      </c>
      <c r="Y422" s="38" t="s">
        <v>303</v>
      </c>
      <c r="Z422" s="42">
        <v>7.9745370370370369E-3</v>
      </c>
    </row>
    <row r="423" spans="1:26">
      <c r="A423" s="38">
        <v>49</v>
      </c>
      <c r="B423" s="38">
        <v>21</v>
      </c>
      <c r="C423" s="38" t="s">
        <v>316</v>
      </c>
      <c r="D423" s="38" t="s">
        <v>25</v>
      </c>
      <c r="E423" s="38" t="s">
        <v>36</v>
      </c>
      <c r="G423" s="38">
        <v>0.5</v>
      </c>
      <c r="H423" s="38">
        <v>0.5</v>
      </c>
      <c r="I423" s="38">
        <v>5034</v>
      </c>
      <c r="J423" s="38">
        <v>7540</v>
      </c>
      <c r="L423" s="38">
        <v>2666</v>
      </c>
      <c r="M423" s="38">
        <v>6.3819999999999997</v>
      </c>
      <c r="N423" s="38">
        <v>9.3719999999999999</v>
      </c>
      <c r="O423" s="38">
        <v>2.99</v>
      </c>
      <c r="Q423" s="38">
        <v>0.36499999999999999</v>
      </c>
      <c r="R423" s="38">
        <v>1</v>
      </c>
      <c r="S423" s="38">
        <v>0</v>
      </c>
      <c r="T423" s="38">
        <v>0</v>
      </c>
      <c r="V423" s="38">
        <v>0</v>
      </c>
      <c r="Y423" s="38" t="s">
        <v>303</v>
      </c>
      <c r="Z423" s="42">
        <v>1.9560185185185184E-2</v>
      </c>
    </row>
    <row r="424" spans="1:26">
      <c r="A424" s="38">
        <v>50</v>
      </c>
      <c r="B424" s="38">
        <v>21</v>
      </c>
      <c r="C424" s="38" t="s">
        <v>316</v>
      </c>
      <c r="D424" s="38" t="s">
        <v>25</v>
      </c>
      <c r="E424" s="38" t="s">
        <v>36</v>
      </c>
      <c r="G424" s="38">
        <v>0.5</v>
      </c>
      <c r="H424" s="38">
        <v>0.5</v>
      </c>
      <c r="I424" s="38">
        <v>4942</v>
      </c>
      <c r="J424" s="38">
        <v>7488</v>
      </c>
      <c r="L424" s="38">
        <v>2686</v>
      </c>
      <c r="M424" s="38">
        <v>6.2629999999999999</v>
      </c>
      <c r="N424" s="38">
        <v>9.3079999999999998</v>
      </c>
      <c r="O424" s="38">
        <v>3.0459999999999998</v>
      </c>
      <c r="Q424" s="38">
        <v>0.36799999999999999</v>
      </c>
      <c r="R424" s="38">
        <v>1</v>
      </c>
      <c r="S424" s="38">
        <v>0</v>
      </c>
      <c r="T424" s="38">
        <v>0</v>
      </c>
      <c r="V424" s="38">
        <v>0</v>
      </c>
      <c r="Y424" s="38" t="s">
        <v>303</v>
      </c>
      <c r="Z424" s="42">
        <v>2.6076388888888885E-2</v>
      </c>
    </row>
    <row r="425" spans="1:26">
      <c r="A425" s="38">
        <v>51</v>
      </c>
      <c r="B425" s="38">
        <v>22</v>
      </c>
      <c r="C425" s="38" t="s">
        <v>317</v>
      </c>
      <c r="D425" s="38" t="s">
        <v>25</v>
      </c>
      <c r="E425" s="38" t="s">
        <v>36</v>
      </c>
      <c r="G425" s="38">
        <v>0.5</v>
      </c>
      <c r="H425" s="38">
        <v>0.5</v>
      </c>
      <c r="I425" s="38">
        <v>4833</v>
      </c>
      <c r="J425" s="38">
        <v>7705</v>
      </c>
      <c r="L425" s="38">
        <v>2577</v>
      </c>
      <c r="M425" s="38">
        <v>6.1210000000000004</v>
      </c>
      <c r="N425" s="38">
        <v>9.5779999999999994</v>
      </c>
      <c r="O425" s="38">
        <v>3.4569999999999999</v>
      </c>
      <c r="Q425" s="38">
        <v>0.35299999999999998</v>
      </c>
      <c r="R425" s="38">
        <v>1</v>
      </c>
      <c r="S425" s="38">
        <v>0</v>
      </c>
      <c r="T425" s="38">
        <v>0</v>
      </c>
      <c r="V425" s="38">
        <v>0</v>
      </c>
      <c r="Y425" s="38" t="s">
        <v>303</v>
      </c>
      <c r="Z425" s="42">
        <v>3.7754629629629631E-2</v>
      </c>
    </row>
    <row r="426" spans="1:26">
      <c r="A426" s="38">
        <v>52</v>
      </c>
      <c r="B426" s="38">
        <v>22</v>
      </c>
      <c r="C426" s="38" t="s">
        <v>317</v>
      </c>
      <c r="D426" s="38" t="s">
        <v>25</v>
      </c>
      <c r="E426" s="38" t="s">
        <v>36</v>
      </c>
      <c r="G426" s="38">
        <v>0.5</v>
      </c>
      <c r="H426" s="38">
        <v>0.5</v>
      </c>
      <c r="I426" s="38">
        <v>4857</v>
      </c>
      <c r="J426" s="38">
        <v>7572</v>
      </c>
      <c r="L426" s="38">
        <v>2446</v>
      </c>
      <c r="M426" s="38">
        <v>6.1509999999999998</v>
      </c>
      <c r="N426" s="38">
        <v>9.4130000000000003</v>
      </c>
      <c r="O426" s="38">
        <v>3.2610000000000001</v>
      </c>
      <c r="Q426" s="38">
        <v>0.33600000000000002</v>
      </c>
      <c r="R426" s="38">
        <v>1</v>
      </c>
      <c r="S426" s="38">
        <v>0</v>
      </c>
      <c r="T426" s="38">
        <v>0</v>
      </c>
      <c r="V426" s="38">
        <v>0</v>
      </c>
      <c r="Y426" s="38" t="s">
        <v>303</v>
      </c>
      <c r="Z426" s="42">
        <v>4.4201388888888887E-2</v>
      </c>
    </row>
    <row r="427" spans="1:26">
      <c r="A427" s="38">
        <v>53</v>
      </c>
      <c r="B427" s="38">
        <v>23</v>
      </c>
      <c r="C427" s="38" t="s">
        <v>318</v>
      </c>
      <c r="D427" s="38" t="s">
        <v>25</v>
      </c>
      <c r="E427" s="38" t="s">
        <v>36</v>
      </c>
      <c r="G427" s="38">
        <v>0.5</v>
      </c>
      <c r="H427" s="38">
        <v>0.5</v>
      </c>
      <c r="I427" s="38">
        <v>4623</v>
      </c>
      <c r="J427" s="38">
        <v>7461</v>
      </c>
      <c r="L427" s="38">
        <v>2183</v>
      </c>
      <c r="M427" s="38">
        <v>5.8479999999999999</v>
      </c>
      <c r="N427" s="38">
        <v>9.2750000000000004</v>
      </c>
      <c r="O427" s="38">
        <v>3.427</v>
      </c>
      <c r="Q427" s="38">
        <v>0.30099999999999999</v>
      </c>
      <c r="R427" s="38">
        <v>1</v>
      </c>
      <c r="S427" s="38">
        <v>0</v>
      </c>
      <c r="T427" s="38">
        <v>0</v>
      </c>
      <c r="V427" s="38">
        <v>0</v>
      </c>
      <c r="Y427" s="38" t="s">
        <v>303</v>
      </c>
      <c r="Z427" s="42">
        <v>5.5775462962962964E-2</v>
      </c>
    </row>
    <row r="428" spans="1:26">
      <c r="A428" s="38">
        <v>54</v>
      </c>
      <c r="B428" s="38">
        <v>23</v>
      </c>
      <c r="C428" s="38" t="s">
        <v>318</v>
      </c>
      <c r="D428" s="38" t="s">
        <v>25</v>
      </c>
      <c r="E428" s="38" t="s">
        <v>36</v>
      </c>
      <c r="G428" s="38">
        <v>0.5</v>
      </c>
      <c r="H428" s="38">
        <v>0.5</v>
      </c>
      <c r="I428" s="38">
        <v>4740</v>
      </c>
      <c r="J428" s="38">
        <v>7424</v>
      </c>
      <c r="L428" s="38">
        <v>2147</v>
      </c>
      <c r="M428" s="38">
        <v>6</v>
      </c>
      <c r="N428" s="38">
        <v>9.2289999999999992</v>
      </c>
      <c r="O428" s="38">
        <v>3.2290000000000001</v>
      </c>
      <c r="Q428" s="38">
        <v>0.29599999999999999</v>
      </c>
      <c r="R428" s="38">
        <v>1</v>
      </c>
      <c r="S428" s="38">
        <v>0</v>
      </c>
      <c r="T428" s="38">
        <v>0</v>
      </c>
      <c r="V428" s="38">
        <v>0</v>
      </c>
      <c r="Y428" s="38" t="s">
        <v>303</v>
      </c>
      <c r="Z428" s="42">
        <v>6.2256944444444441E-2</v>
      </c>
    </row>
    <row r="429" spans="1:26">
      <c r="A429" s="38">
        <v>55</v>
      </c>
      <c r="B429" s="38">
        <v>24</v>
      </c>
      <c r="C429" s="38" t="s">
        <v>319</v>
      </c>
      <c r="D429" s="38" t="s">
        <v>25</v>
      </c>
      <c r="E429" s="38" t="s">
        <v>36</v>
      </c>
      <c r="G429" s="38">
        <v>0.5</v>
      </c>
      <c r="H429" s="38">
        <v>0.5</v>
      </c>
      <c r="I429" s="38">
        <v>3055</v>
      </c>
      <c r="J429" s="38">
        <v>7279</v>
      </c>
      <c r="L429" s="38">
        <v>2072</v>
      </c>
      <c r="M429" s="38">
        <v>3.8050000000000002</v>
      </c>
      <c r="N429" s="38">
        <v>9.0500000000000007</v>
      </c>
      <c r="O429" s="38">
        <v>5.2450000000000001</v>
      </c>
      <c r="Q429" s="38">
        <v>0.28699999999999998</v>
      </c>
      <c r="R429" s="38">
        <v>1</v>
      </c>
      <c r="S429" s="38">
        <v>0</v>
      </c>
      <c r="T429" s="38">
        <v>0</v>
      </c>
      <c r="V429" s="38">
        <v>0</v>
      </c>
      <c r="Y429" s="38" t="s">
        <v>303</v>
      </c>
      <c r="Z429" s="42">
        <v>7.379629629629629E-2</v>
      </c>
    </row>
    <row r="430" spans="1:26">
      <c r="A430" s="38">
        <v>56</v>
      </c>
      <c r="B430" s="38">
        <v>24</v>
      </c>
      <c r="C430" s="38" t="s">
        <v>319</v>
      </c>
      <c r="D430" s="38" t="s">
        <v>25</v>
      </c>
      <c r="E430" s="38" t="s">
        <v>36</v>
      </c>
      <c r="G430" s="38">
        <v>0.5</v>
      </c>
      <c r="H430" s="38">
        <v>0.5</v>
      </c>
      <c r="I430" s="38">
        <v>3068</v>
      </c>
      <c r="J430" s="38">
        <v>7230</v>
      </c>
      <c r="L430" s="38">
        <v>2133</v>
      </c>
      <c r="M430" s="38">
        <v>3.8220000000000001</v>
      </c>
      <c r="N430" s="38">
        <v>8.9879999999999995</v>
      </c>
      <c r="O430" s="38">
        <v>5.1660000000000004</v>
      </c>
      <c r="Q430" s="38">
        <v>0.29499999999999998</v>
      </c>
      <c r="R430" s="38">
        <v>1</v>
      </c>
      <c r="S430" s="38">
        <v>0</v>
      </c>
      <c r="T430" s="38">
        <v>0</v>
      </c>
      <c r="V430" s="38">
        <v>0</v>
      </c>
      <c r="Y430" s="38" t="s">
        <v>303</v>
      </c>
      <c r="Z430" s="42">
        <v>8.0312499999999995E-2</v>
      </c>
    </row>
    <row r="431" spans="1:26">
      <c r="A431" s="38">
        <v>57</v>
      </c>
      <c r="B431" s="38">
        <v>25</v>
      </c>
      <c r="C431" s="38" t="s">
        <v>320</v>
      </c>
      <c r="D431" s="38" t="s">
        <v>25</v>
      </c>
      <c r="E431" s="38" t="s">
        <v>36</v>
      </c>
      <c r="G431" s="38">
        <v>0.5</v>
      </c>
      <c r="H431" s="38">
        <v>0.5</v>
      </c>
      <c r="I431" s="38">
        <v>5681</v>
      </c>
      <c r="J431" s="38">
        <v>9726</v>
      </c>
      <c r="L431" s="38">
        <v>4727</v>
      </c>
      <c r="M431" s="38">
        <v>7.226</v>
      </c>
      <c r="N431" s="38">
        <v>12.054</v>
      </c>
      <c r="O431" s="38">
        <v>4.8280000000000003</v>
      </c>
      <c r="Q431" s="38">
        <v>0.63500000000000001</v>
      </c>
      <c r="R431" s="38">
        <v>1</v>
      </c>
      <c r="S431" s="38">
        <v>0</v>
      </c>
      <c r="T431" s="38">
        <v>0</v>
      </c>
      <c r="V431" s="38">
        <v>0</v>
      </c>
      <c r="Y431" s="38" t="s">
        <v>303</v>
      </c>
      <c r="Z431" s="42">
        <v>9.2013888888888895E-2</v>
      </c>
    </row>
    <row r="432" spans="1:26">
      <c r="A432" s="38">
        <v>58</v>
      </c>
      <c r="B432" s="38">
        <v>25</v>
      </c>
      <c r="C432" s="38" t="s">
        <v>320</v>
      </c>
      <c r="D432" s="38" t="s">
        <v>25</v>
      </c>
      <c r="E432" s="38" t="s">
        <v>36</v>
      </c>
      <c r="G432" s="38">
        <v>0.5</v>
      </c>
      <c r="H432" s="38">
        <v>0.5</v>
      </c>
      <c r="I432" s="38">
        <v>5848</v>
      </c>
      <c r="J432" s="38">
        <v>9741</v>
      </c>
      <c r="L432" s="38">
        <v>4767</v>
      </c>
      <c r="M432" s="38">
        <v>7.444</v>
      </c>
      <c r="N432" s="38">
        <v>12.071999999999999</v>
      </c>
      <c r="O432" s="38">
        <v>4.6280000000000001</v>
      </c>
      <c r="Q432" s="38">
        <v>0.64100000000000001</v>
      </c>
      <c r="R432" s="38">
        <v>1</v>
      </c>
      <c r="S432" s="38">
        <v>0</v>
      </c>
      <c r="T432" s="38">
        <v>0</v>
      </c>
      <c r="V432" s="38">
        <v>0</v>
      </c>
      <c r="Y432" s="38" t="s">
        <v>303</v>
      </c>
      <c r="Z432" s="42">
        <v>9.8680555555555549E-2</v>
      </c>
    </row>
    <row r="433" spans="1:26">
      <c r="A433" s="38">
        <v>59</v>
      </c>
      <c r="B433" s="38">
        <v>26</v>
      </c>
      <c r="C433" s="38" t="s">
        <v>321</v>
      </c>
      <c r="D433" s="38" t="s">
        <v>25</v>
      </c>
      <c r="E433" s="38" t="s">
        <v>36</v>
      </c>
      <c r="G433" s="38">
        <v>0.5</v>
      </c>
      <c r="H433" s="38">
        <v>0.5</v>
      </c>
      <c r="I433" s="38">
        <v>4238</v>
      </c>
      <c r="J433" s="38">
        <v>7402</v>
      </c>
      <c r="L433" s="38">
        <v>8198</v>
      </c>
      <c r="M433" s="38">
        <v>5.3460000000000001</v>
      </c>
      <c r="N433" s="38">
        <v>9.202</v>
      </c>
      <c r="O433" s="38">
        <v>3.8570000000000002</v>
      </c>
      <c r="Q433" s="38">
        <v>1.085</v>
      </c>
      <c r="R433" s="38">
        <v>1</v>
      </c>
      <c r="S433" s="38">
        <v>0</v>
      </c>
      <c r="T433" s="38">
        <v>0</v>
      </c>
      <c r="V433" s="38">
        <v>0</v>
      </c>
      <c r="Y433" s="38" t="s">
        <v>303</v>
      </c>
      <c r="Z433" s="42">
        <v>0.11025462962962962</v>
      </c>
    </row>
    <row r="434" spans="1:26">
      <c r="A434" s="38">
        <v>60</v>
      </c>
      <c r="B434" s="38">
        <v>26</v>
      </c>
      <c r="C434" s="38" t="s">
        <v>321</v>
      </c>
      <c r="D434" s="38" t="s">
        <v>25</v>
      </c>
      <c r="E434" s="38" t="s">
        <v>36</v>
      </c>
      <c r="G434" s="38">
        <v>0.5</v>
      </c>
      <c r="H434" s="38">
        <v>0.5</v>
      </c>
      <c r="I434" s="38">
        <v>4335</v>
      </c>
      <c r="J434" s="38">
        <v>7418</v>
      </c>
      <c r="L434" s="38">
        <v>8259</v>
      </c>
      <c r="M434" s="38">
        <v>5.4720000000000004</v>
      </c>
      <c r="N434" s="38">
        <v>9.2219999999999995</v>
      </c>
      <c r="O434" s="38">
        <v>3.75</v>
      </c>
      <c r="Q434" s="38">
        <v>1.093</v>
      </c>
      <c r="R434" s="38">
        <v>1</v>
      </c>
      <c r="S434" s="38">
        <v>0</v>
      </c>
      <c r="T434" s="38">
        <v>0</v>
      </c>
      <c r="V434" s="38">
        <v>0</v>
      </c>
      <c r="Y434" s="38" t="s">
        <v>303</v>
      </c>
      <c r="Z434" s="42">
        <v>0.11681712962962963</v>
      </c>
    </row>
    <row r="435" spans="1:26">
      <c r="A435" s="38">
        <v>61</v>
      </c>
      <c r="B435" s="38">
        <v>27</v>
      </c>
      <c r="C435" s="38" t="s">
        <v>322</v>
      </c>
      <c r="D435" s="38" t="s">
        <v>25</v>
      </c>
      <c r="E435" s="38" t="s">
        <v>36</v>
      </c>
      <c r="G435" s="38">
        <v>0.5</v>
      </c>
      <c r="H435" s="38">
        <v>0.5</v>
      </c>
      <c r="I435" s="38">
        <v>6458</v>
      </c>
      <c r="J435" s="38">
        <v>9325</v>
      </c>
      <c r="L435" s="38">
        <v>1146</v>
      </c>
      <c r="M435" s="38">
        <v>8.24</v>
      </c>
      <c r="N435" s="38">
        <v>11.566000000000001</v>
      </c>
      <c r="O435" s="38">
        <v>3.3260000000000001</v>
      </c>
      <c r="Q435" s="38">
        <v>0.16400000000000001</v>
      </c>
      <c r="R435" s="38">
        <v>1</v>
      </c>
      <c r="S435" s="38">
        <v>0</v>
      </c>
      <c r="T435" s="38">
        <v>0</v>
      </c>
      <c r="V435" s="38">
        <v>0</v>
      </c>
      <c r="Y435" s="38" t="s">
        <v>303</v>
      </c>
      <c r="Z435" s="42">
        <v>0.1285185185185185</v>
      </c>
    </row>
    <row r="436" spans="1:26">
      <c r="A436" s="38">
        <v>62</v>
      </c>
      <c r="B436" s="38">
        <v>27</v>
      </c>
      <c r="C436" s="38" t="s">
        <v>322</v>
      </c>
      <c r="D436" s="38" t="s">
        <v>25</v>
      </c>
      <c r="E436" s="38" t="s">
        <v>36</v>
      </c>
      <c r="G436" s="38">
        <v>0.5</v>
      </c>
      <c r="H436" s="38">
        <v>0.5</v>
      </c>
      <c r="I436" s="38">
        <v>6435</v>
      </c>
      <c r="J436" s="38">
        <v>9345</v>
      </c>
      <c r="L436" s="38">
        <v>1087</v>
      </c>
      <c r="M436" s="38">
        <v>8.2110000000000003</v>
      </c>
      <c r="N436" s="38">
        <v>11.59</v>
      </c>
      <c r="O436" s="38">
        <v>3.379</v>
      </c>
      <c r="Q436" s="38">
        <v>0.156</v>
      </c>
      <c r="R436" s="38">
        <v>1</v>
      </c>
      <c r="S436" s="38">
        <v>0</v>
      </c>
      <c r="T436" s="38">
        <v>0</v>
      </c>
      <c r="V436" s="38">
        <v>0</v>
      </c>
      <c r="Y436" s="38" t="s">
        <v>303</v>
      </c>
      <c r="Z436" s="42">
        <v>0.13521990740740741</v>
      </c>
    </row>
    <row r="437" spans="1:26">
      <c r="A437" s="38">
        <v>63</v>
      </c>
      <c r="B437" s="38">
        <v>28</v>
      </c>
      <c r="C437" s="38" t="s">
        <v>323</v>
      </c>
      <c r="D437" s="38" t="s">
        <v>25</v>
      </c>
      <c r="E437" s="38" t="s">
        <v>36</v>
      </c>
      <c r="G437" s="38">
        <v>0.5</v>
      </c>
      <c r="H437" s="38">
        <v>0.5</v>
      </c>
      <c r="I437" s="38">
        <v>5098</v>
      </c>
      <c r="J437" s="38">
        <v>8403</v>
      </c>
      <c r="L437" s="38">
        <v>16720</v>
      </c>
      <c r="M437" s="38">
        <v>6.4669999999999996</v>
      </c>
      <c r="N437" s="38">
        <v>10.438000000000001</v>
      </c>
      <c r="O437" s="38">
        <v>3.9710000000000001</v>
      </c>
      <c r="Q437" s="38">
        <v>2.1589999999999998</v>
      </c>
      <c r="R437" s="38">
        <v>1</v>
      </c>
      <c r="S437" s="38">
        <v>0</v>
      </c>
      <c r="T437" s="38">
        <v>0</v>
      </c>
      <c r="V437" s="38">
        <v>0</v>
      </c>
      <c r="Y437" s="38" t="s">
        <v>303</v>
      </c>
      <c r="Z437" s="42">
        <v>0.14673611111111109</v>
      </c>
    </row>
    <row r="438" spans="1:26">
      <c r="A438" s="38">
        <v>64</v>
      </c>
      <c r="B438" s="38">
        <v>28</v>
      </c>
      <c r="C438" s="38" t="s">
        <v>323</v>
      </c>
      <c r="D438" s="38" t="s">
        <v>25</v>
      </c>
      <c r="E438" s="38" t="s">
        <v>36</v>
      </c>
      <c r="G438" s="38">
        <v>0.5</v>
      </c>
      <c r="H438" s="38">
        <v>0.5</v>
      </c>
      <c r="I438" s="38">
        <v>5041</v>
      </c>
      <c r="J438" s="38">
        <v>8429</v>
      </c>
      <c r="L438" s="38">
        <v>16720</v>
      </c>
      <c r="M438" s="38">
        <v>6.391</v>
      </c>
      <c r="N438" s="38">
        <v>10.468999999999999</v>
      </c>
      <c r="O438" s="38">
        <v>4.0780000000000003</v>
      </c>
      <c r="Q438" s="38">
        <v>2.1589999999999998</v>
      </c>
      <c r="R438" s="38">
        <v>1</v>
      </c>
      <c r="S438" s="38">
        <v>0</v>
      </c>
      <c r="T438" s="38">
        <v>0</v>
      </c>
      <c r="V438" s="38">
        <v>0</v>
      </c>
      <c r="Y438" s="38" t="s">
        <v>303</v>
      </c>
      <c r="Z438" s="42">
        <v>0.15329861111111112</v>
      </c>
    </row>
    <row r="439" spans="1:26">
      <c r="A439" s="38">
        <v>65</v>
      </c>
      <c r="B439" s="38">
        <v>29</v>
      </c>
      <c r="C439" s="38" t="s">
        <v>324</v>
      </c>
      <c r="D439" s="38" t="s">
        <v>25</v>
      </c>
      <c r="E439" s="38" t="s">
        <v>36</v>
      </c>
      <c r="G439" s="38">
        <v>0.5</v>
      </c>
      <c r="H439" s="38">
        <v>0.5</v>
      </c>
      <c r="I439" s="38">
        <v>4392</v>
      </c>
      <c r="J439" s="38">
        <v>7223</v>
      </c>
      <c r="L439" s="38">
        <v>2105</v>
      </c>
      <c r="M439" s="38">
        <v>5.5460000000000003</v>
      </c>
      <c r="N439" s="38">
        <v>8.98</v>
      </c>
      <c r="O439" s="38">
        <v>3.4340000000000002</v>
      </c>
      <c r="Q439" s="38">
        <v>0.29099999999999998</v>
      </c>
      <c r="R439" s="38">
        <v>1</v>
      </c>
      <c r="S439" s="38">
        <v>0</v>
      </c>
      <c r="T439" s="38">
        <v>0</v>
      </c>
      <c r="V439" s="38">
        <v>0</v>
      </c>
      <c r="Y439" s="38" t="s">
        <v>303</v>
      </c>
      <c r="Z439" s="42">
        <v>0.16465277777777779</v>
      </c>
    </row>
    <row r="440" spans="1:26">
      <c r="A440" s="38">
        <v>66</v>
      </c>
      <c r="B440" s="38">
        <v>29</v>
      </c>
      <c r="C440" s="38" t="s">
        <v>324</v>
      </c>
      <c r="D440" s="38" t="s">
        <v>25</v>
      </c>
      <c r="E440" s="38" t="s">
        <v>36</v>
      </c>
      <c r="G440" s="38">
        <v>0.5</v>
      </c>
      <c r="H440" s="38">
        <v>0.5</v>
      </c>
      <c r="I440" s="38">
        <v>4304</v>
      </c>
      <c r="J440" s="38">
        <v>7300</v>
      </c>
      <c r="L440" s="38">
        <v>2099</v>
      </c>
      <c r="M440" s="38">
        <v>5.431</v>
      </c>
      <c r="N440" s="38">
        <v>9.0760000000000005</v>
      </c>
      <c r="O440" s="38">
        <v>3.645</v>
      </c>
      <c r="Q440" s="38">
        <v>0.28999999999999998</v>
      </c>
      <c r="R440" s="38">
        <v>1</v>
      </c>
      <c r="S440" s="38">
        <v>0</v>
      </c>
      <c r="T440" s="38">
        <v>0</v>
      </c>
      <c r="V440" s="38">
        <v>0</v>
      </c>
      <c r="Y440" s="38" t="s">
        <v>303</v>
      </c>
      <c r="Z440" s="42">
        <v>0.17109953703703704</v>
      </c>
    </row>
    <row r="441" spans="1:26">
      <c r="A441" s="38">
        <v>67</v>
      </c>
      <c r="B441" s="38">
        <v>30</v>
      </c>
      <c r="C441" s="38" t="s">
        <v>325</v>
      </c>
      <c r="D441" s="38" t="s">
        <v>25</v>
      </c>
      <c r="E441" s="38" t="s">
        <v>36</v>
      </c>
      <c r="G441" s="38">
        <v>0.5</v>
      </c>
      <c r="H441" s="38">
        <v>0.5</v>
      </c>
      <c r="I441" s="38">
        <v>2566</v>
      </c>
      <c r="J441" s="38">
        <v>8859</v>
      </c>
      <c r="L441" s="38">
        <v>3650</v>
      </c>
      <c r="M441" s="38">
        <v>3.169</v>
      </c>
      <c r="N441" s="38">
        <v>10.996</v>
      </c>
      <c r="O441" s="38">
        <v>7.8280000000000003</v>
      </c>
      <c r="Q441" s="38">
        <v>0.49399999999999999</v>
      </c>
      <c r="R441" s="38">
        <v>1</v>
      </c>
      <c r="S441" s="38">
        <v>0</v>
      </c>
      <c r="T441" s="38">
        <v>0</v>
      </c>
      <c r="V441" s="38">
        <v>0</v>
      </c>
      <c r="Y441" s="38" t="s">
        <v>303</v>
      </c>
      <c r="Z441" s="42">
        <v>0.18269675925925924</v>
      </c>
    </row>
    <row r="442" spans="1:26">
      <c r="A442" s="38">
        <v>68</v>
      </c>
      <c r="B442" s="38">
        <v>30</v>
      </c>
      <c r="C442" s="38" t="s">
        <v>325</v>
      </c>
      <c r="D442" s="38" t="s">
        <v>25</v>
      </c>
      <c r="E442" s="38" t="s">
        <v>36</v>
      </c>
      <c r="G442" s="38">
        <v>0.5</v>
      </c>
      <c r="H442" s="38">
        <v>0.5</v>
      </c>
      <c r="I442" s="38">
        <v>2514</v>
      </c>
      <c r="J442" s="38">
        <v>8832</v>
      </c>
      <c r="L442" s="38">
        <v>3707</v>
      </c>
      <c r="M442" s="38">
        <v>3.101</v>
      </c>
      <c r="N442" s="38">
        <v>10.964</v>
      </c>
      <c r="O442" s="38">
        <v>7.8630000000000004</v>
      </c>
      <c r="Q442" s="38">
        <v>0.502</v>
      </c>
      <c r="R442" s="38">
        <v>1</v>
      </c>
      <c r="S442" s="38">
        <v>0</v>
      </c>
      <c r="T442" s="38">
        <v>0</v>
      </c>
      <c r="V442" s="38">
        <v>0</v>
      </c>
      <c r="Y442" s="38" t="s">
        <v>303</v>
      </c>
      <c r="Z442" s="42">
        <v>0.18929398148148149</v>
      </c>
    </row>
    <row r="443" spans="1:26">
      <c r="A443" s="38">
        <v>10</v>
      </c>
      <c r="B443" s="38">
        <v>5</v>
      </c>
      <c r="C443" s="38" t="s">
        <v>302</v>
      </c>
      <c r="D443" s="38" t="s">
        <v>25</v>
      </c>
      <c r="E443" s="38" t="s">
        <v>36</v>
      </c>
      <c r="G443" s="38">
        <v>0.5</v>
      </c>
      <c r="H443" s="38">
        <v>0.5</v>
      </c>
      <c r="I443" s="38">
        <v>3417</v>
      </c>
      <c r="J443" s="38">
        <v>7488</v>
      </c>
      <c r="L443" s="38">
        <v>2350</v>
      </c>
      <c r="M443" s="38">
        <v>4.2759999999999998</v>
      </c>
      <c r="N443" s="38">
        <v>9.3079999999999998</v>
      </c>
      <c r="O443" s="38">
        <v>5.032</v>
      </c>
      <c r="Q443" s="38">
        <v>0.32300000000000001</v>
      </c>
      <c r="R443" s="38">
        <v>1</v>
      </c>
      <c r="S443" s="38">
        <v>0</v>
      </c>
      <c r="T443" s="38">
        <v>0</v>
      </c>
      <c r="V443" s="38">
        <v>0</v>
      </c>
      <c r="Y443" s="38" t="s">
        <v>326</v>
      </c>
      <c r="Z443" s="42">
        <v>0.75671296296296298</v>
      </c>
    </row>
    <row r="444" spans="1:26">
      <c r="A444" s="38">
        <v>11</v>
      </c>
      <c r="B444" s="38">
        <v>5</v>
      </c>
      <c r="C444" s="38" t="s">
        <v>302</v>
      </c>
      <c r="D444" s="38" t="s">
        <v>25</v>
      </c>
      <c r="E444" s="38" t="s">
        <v>36</v>
      </c>
      <c r="G444" s="38">
        <v>0.5</v>
      </c>
      <c r="H444" s="38">
        <v>0.5</v>
      </c>
      <c r="I444" s="38">
        <v>3398</v>
      </c>
      <c r="J444" s="38">
        <v>7526</v>
      </c>
      <c r="L444" s="38">
        <v>2318</v>
      </c>
      <c r="M444" s="38">
        <v>4.2510000000000003</v>
      </c>
      <c r="N444" s="38">
        <v>9.3550000000000004</v>
      </c>
      <c r="O444" s="38">
        <v>5.1040000000000001</v>
      </c>
      <c r="Q444" s="38">
        <v>0.31900000000000001</v>
      </c>
      <c r="R444" s="38">
        <v>1</v>
      </c>
      <c r="S444" s="38">
        <v>0</v>
      </c>
      <c r="T444" s="38">
        <v>0</v>
      </c>
      <c r="V444" s="38">
        <v>0</v>
      </c>
      <c r="Y444" s="38" t="s">
        <v>326</v>
      </c>
      <c r="Z444" s="42">
        <v>0.76337962962962969</v>
      </c>
    </row>
    <row r="445" spans="1:26">
      <c r="A445" s="38">
        <v>14</v>
      </c>
      <c r="B445" s="38">
        <v>7</v>
      </c>
      <c r="C445" s="38" t="s">
        <v>305</v>
      </c>
      <c r="D445" s="38" t="s">
        <v>25</v>
      </c>
      <c r="E445" s="38" t="s">
        <v>36</v>
      </c>
      <c r="G445" s="38">
        <v>0.5</v>
      </c>
      <c r="H445" s="38">
        <v>0.5</v>
      </c>
      <c r="I445" s="38">
        <v>5052</v>
      </c>
      <c r="J445" s="38">
        <v>7640</v>
      </c>
      <c r="L445" s="38">
        <v>1962</v>
      </c>
      <c r="M445" s="38">
        <v>6.4059999999999997</v>
      </c>
      <c r="N445" s="38">
        <v>9.4960000000000004</v>
      </c>
      <c r="O445" s="38">
        <v>3.09</v>
      </c>
      <c r="Q445" s="38">
        <v>0.27200000000000002</v>
      </c>
      <c r="R445" s="38">
        <v>1</v>
      </c>
      <c r="S445" s="38">
        <v>0</v>
      </c>
      <c r="T445" s="38">
        <v>0</v>
      </c>
      <c r="V445" s="38">
        <v>0</v>
      </c>
      <c r="Y445" s="38" t="s">
        <v>326</v>
      </c>
      <c r="Z445" s="42">
        <v>0.79353009259259266</v>
      </c>
    </row>
    <row r="446" spans="1:26">
      <c r="A446" s="38">
        <v>15</v>
      </c>
      <c r="B446" s="38">
        <v>7</v>
      </c>
      <c r="C446" s="38" t="s">
        <v>305</v>
      </c>
      <c r="D446" s="38" t="s">
        <v>25</v>
      </c>
      <c r="E446" s="38" t="s">
        <v>36</v>
      </c>
      <c r="G446" s="38">
        <v>0.5</v>
      </c>
      <c r="H446" s="38">
        <v>0.5</v>
      </c>
      <c r="I446" s="38">
        <v>5041</v>
      </c>
      <c r="J446" s="38">
        <v>7648</v>
      </c>
      <c r="L446" s="38">
        <v>1928</v>
      </c>
      <c r="M446" s="38">
        <v>6.3920000000000003</v>
      </c>
      <c r="N446" s="38">
        <v>9.5060000000000002</v>
      </c>
      <c r="O446" s="38">
        <v>3.1150000000000002</v>
      </c>
      <c r="Q446" s="38">
        <v>0.26700000000000002</v>
      </c>
      <c r="R446" s="38">
        <v>1</v>
      </c>
      <c r="S446" s="38">
        <v>0</v>
      </c>
      <c r="T446" s="38">
        <v>0</v>
      </c>
      <c r="V446" s="38">
        <v>0</v>
      </c>
      <c r="Y446" s="38" t="s">
        <v>326</v>
      </c>
      <c r="Z446" s="42">
        <v>0.80010416666666673</v>
      </c>
    </row>
    <row r="447" spans="1:26">
      <c r="A447" s="38">
        <v>16</v>
      </c>
      <c r="B447" s="38">
        <v>8</v>
      </c>
      <c r="C447" s="38" t="s">
        <v>306</v>
      </c>
      <c r="D447" s="38" t="s">
        <v>25</v>
      </c>
      <c r="E447" s="38" t="s">
        <v>36</v>
      </c>
      <c r="G447" s="38">
        <v>0.5</v>
      </c>
      <c r="H447" s="38">
        <v>0.5</v>
      </c>
      <c r="I447" s="38">
        <v>5728</v>
      </c>
      <c r="J447" s="38">
        <v>9142</v>
      </c>
      <c r="L447" s="38">
        <v>4055</v>
      </c>
      <c r="M447" s="38">
        <v>7.2880000000000003</v>
      </c>
      <c r="N447" s="38">
        <v>11.343</v>
      </c>
      <c r="O447" s="38">
        <v>4.0549999999999997</v>
      </c>
      <c r="Q447" s="38">
        <v>0.54700000000000004</v>
      </c>
      <c r="R447" s="38">
        <v>1</v>
      </c>
      <c r="S447" s="38">
        <v>0</v>
      </c>
      <c r="T447" s="38">
        <v>0</v>
      </c>
      <c r="V447" s="38">
        <v>0</v>
      </c>
      <c r="Y447" s="38" t="s">
        <v>326</v>
      </c>
      <c r="Z447" s="42">
        <v>0.81200231481481477</v>
      </c>
    </row>
    <row r="448" spans="1:26">
      <c r="A448" s="38">
        <v>17</v>
      </c>
      <c r="B448" s="38">
        <v>8</v>
      </c>
      <c r="C448" s="38" t="s">
        <v>306</v>
      </c>
      <c r="D448" s="38" t="s">
        <v>25</v>
      </c>
      <c r="E448" s="38" t="s">
        <v>36</v>
      </c>
      <c r="G448" s="38">
        <v>0.5</v>
      </c>
      <c r="H448" s="38">
        <v>0.5</v>
      </c>
      <c r="I448" s="38">
        <v>5982</v>
      </c>
      <c r="J448" s="38">
        <v>9130</v>
      </c>
      <c r="L448" s="38">
        <v>4074</v>
      </c>
      <c r="M448" s="38">
        <v>7.6189999999999998</v>
      </c>
      <c r="N448" s="38">
        <v>11.327</v>
      </c>
      <c r="O448" s="38">
        <v>3.7090000000000001</v>
      </c>
      <c r="Q448" s="38">
        <v>0.55000000000000004</v>
      </c>
      <c r="R448" s="38">
        <v>1</v>
      </c>
      <c r="S448" s="38">
        <v>0</v>
      </c>
      <c r="T448" s="38">
        <v>0</v>
      </c>
      <c r="V448" s="38">
        <v>0</v>
      </c>
      <c r="Y448" s="38" t="s">
        <v>326</v>
      </c>
      <c r="Z448" s="42">
        <v>0.81862268518518511</v>
      </c>
    </row>
    <row r="449" spans="1:26">
      <c r="A449" s="38">
        <v>18</v>
      </c>
      <c r="B449" s="38">
        <v>9</v>
      </c>
      <c r="C449" s="38" t="s">
        <v>307</v>
      </c>
      <c r="D449" s="38" t="s">
        <v>25</v>
      </c>
      <c r="E449" s="38" t="s">
        <v>36</v>
      </c>
      <c r="G449" s="38">
        <v>0.5</v>
      </c>
      <c r="H449" s="38">
        <v>0.5</v>
      </c>
      <c r="I449" s="38">
        <v>3682</v>
      </c>
      <c r="J449" s="38">
        <v>6632</v>
      </c>
      <c r="L449" s="38">
        <v>2244</v>
      </c>
      <c r="M449" s="38">
        <v>4.62</v>
      </c>
      <c r="N449" s="38">
        <v>8.2439999999999998</v>
      </c>
      <c r="O449" s="38">
        <v>3.6230000000000002</v>
      </c>
      <c r="Q449" s="38">
        <v>0.309</v>
      </c>
      <c r="R449" s="38">
        <v>1</v>
      </c>
      <c r="S449" s="38">
        <v>0</v>
      </c>
      <c r="T449" s="38">
        <v>0</v>
      </c>
      <c r="V449" s="38">
        <v>0</v>
      </c>
      <c r="Y449" s="38" t="s">
        <v>326</v>
      </c>
      <c r="Z449" s="42">
        <v>0.82987268518518509</v>
      </c>
    </row>
    <row r="450" spans="1:26">
      <c r="A450" s="38">
        <v>19</v>
      </c>
      <c r="B450" s="38">
        <v>9</v>
      </c>
      <c r="C450" s="38" t="s">
        <v>307</v>
      </c>
      <c r="D450" s="38" t="s">
        <v>25</v>
      </c>
      <c r="E450" s="38" t="s">
        <v>36</v>
      </c>
      <c r="G450" s="38">
        <v>0.5</v>
      </c>
      <c r="H450" s="38">
        <v>0.5</v>
      </c>
      <c r="I450" s="38">
        <v>3841</v>
      </c>
      <c r="J450" s="38">
        <v>6609</v>
      </c>
      <c r="L450" s="38">
        <v>2238</v>
      </c>
      <c r="M450" s="38">
        <v>4.8280000000000003</v>
      </c>
      <c r="N450" s="38">
        <v>8.2149999999999999</v>
      </c>
      <c r="O450" s="38">
        <v>3.387</v>
      </c>
      <c r="Q450" s="38">
        <v>0.308</v>
      </c>
      <c r="R450" s="38">
        <v>1</v>
      </c>
      <c r="S450" s="38">
        <v>0</v>
      </c>
      <c r="T450" s="38">
        <v>0</v>
      </c>
      <c r="V450" s="38">
        <v>0</v>
      </c>
      <c r="Y450" s="38" t="s">
        <v>326</v>
      </c>
      <c r="Z450" s="42">
        <v>0.83633101851851854</v>
      </c>
    </row>
    <row r="451" spans="1:26">
      <c r="A451" s="38">
        <v>22</v>
      </c>
      <c r="B451" s="38">
        <v>11</v>
      </c>
      <c r="C451" s="38" t="s">
        <v>309</v>
      </c>
      <c r="D451" s="38" t="s">
        <v>25</v>
      </c>
      <c r="E451" s="38" t="s">
        <v>36</v>
      </c>
      <c r="G451" s="38">
        <v>0.5</v>
      </c>
      <c r="H451" s="38">
        <v>0.5</v>
      </c>
      <c r="I451" s="38">
        <v>3301</v>
      </c>
      <c r="J451" s="38">
        <v>7372</v>
      </c>
      <c r="L451" s="38">
        <v>1802</v>
      </c>
      <c r="M451" s="38">
        <v>4.125</v>
      </c>
      <c r="N451" s="38">
        <v>9.1649999999999991</v>
      </c>
      <c r="O451" s="38">
        <v>5.04</v>
      </c>
      <c r="Q451" s="38">
        <v>0.251</v>
      </c>
      <c r="R451" s="38">
        <v>1</v>
      </c>
      <c r="S451" s="38">
        <v>0</v>
      </c>
      <c r="T451" s="38">
        <v>0</v>
      </c>
      <c r="V451" s="38">
        <v>0</v>
      </c>
      <c r="Y451" s="38" t="s">
        <v>326</v>
      </c>
      <c r="Z451" s="42">
        <v>0.86591435185185184</v>
      </c>
    </row>
    <row r="452" spans="1:26">
      <c r="A452" s="38">
        <v>23</v>
      </c>
      <c r="B452" s="38">
        <v>11</v>
      </c>
      <c r="C452" s="38" t="s">
        <v>309</v>
      </c>
      <c r="D452" s="38" t="s">
        <v>25</v>
      </c>
      <c r="E452" s="38" t="s">
        <v>36</v>
      </c>
      <c r="G452" s="38">
        <v>0.5</v>
      </c>
      <c r="H452" s="38">
        <v>0.5</v>
      </c>
      <c r="I452" s="38">
        <v>3412</v>
      </c>
      <c r="J452" s="38">
        <v>7420</v>
      </c>
      <c r="L452" s="38">
        <v>1811</v>
      </c>
      <c r="M452" s="38">
        <v>4.2690000000000001</v>
      </c>
      <c r="N452" s="38">
        <v>9.2240000000000002</v>
      </c>
      <c r="O452" s="38">
        <v>4.9550000000000001</v>
      </c>
      <c r="Q452" s="38">
        <v>0.252</v>
      </c>
      <c r="R452" s="38">
        <v>1</v>
      </c>
      <c r="S452" s="38">
        <v>0</v>
      </c>
      <c r="T452" s="38">
        <v>0</v>
      </c>
      <c r="V452" s="38">
        <v>0</v>
      </c>
      <c r="Y452" s="38" t="s">
        <v>326</v>
      </c>
      <c r="Z452" s="42">
        <v>0.87255787037037036</v>
      </c>
    </row>
    <row r="453" spans="1:26">
      <c r="A453" s="38">
        <v>24</v>
      </c>
      <c r="B453" s="38">
        <v>12</v>
      </c>
      <c r="C453" s="38" t="s">
        <v>310</v>
      </c>
      <c r="D453" s="38" t="s">
        <v>25</v>
      </c>
      <c r="E453" s="38" t="s">
        <v>36</v>
      </c>
      <c r="G453" s="38">
        <v>0.5</v>
      </c>
      <c r="H453" s="38">
        <v>0.5</v>
      </c>
      <c r="I453" s="38">
        <v>4758</v>
      </c>
      <c r="J453" s="38">
        <v>7976</v>
      </c>
      <c r="L453" s="38">
        <v>12242</v>
      </c>
      <c r="M453" s="38">
        <v>6.0229999999999997</v>
      </c>
      <c r="N453" s="38">
        <v>9.9120000000000008</v>
      </c>
      <c r="O453" s="38">
        <v>3.8889999999999998</v>
      </c>
      <c r="Q453" s="38">
        <v>1.6</v>
      </c>
      <c r="R453" s="38">
        <v>1</v>
      </c>
      <c r="S453" s="38">
        <v>0</v>
      </c>
      <c r="T453" s="38">
        <v>0</v>
      </c>
      <c r="V453" s="38">
        <v>0</v>
      </c>
      <c r="Y453" s="38" t="s">
        <v>326</v>
      </c>
      <c r="Z453" s="42">
        <v>0.88412037037037028</v>
      </c>
    </row>
    <row r="454" spans="1:26">
      <c r="A454" s="38">
        <v>25</v>
      </c>
      <c r="B454" s="38">
        <v>12</v>
      </c>
      <c r="C454" s="38" t="s">
        <v>310</v>
      </c>
      <c r="D454" s="38" t="s">
        <v>25</v>
      </c>
      <c r="E454" s="38" t="s">
        <v>36</v>
      </c>
      <c r="G454" s="38">
        <v>0.5</v>
      </c>
      <c r="H454" s="38">
        <v>0.5</v>
      </c>
      <c r="I454" s="38">
        <v>4912</v>
      </c>
      <c r="J454" s="38">
        <v>7965</v>
      </c>
      <c r="L454" s="38">
        <v>12358</v>
      </c>
      <c r="M454" s="38">
        <v>6.2229999999999999</v>
      </c>
      <c r="N454" s="38">
        <v>9.8979999999999997</v>
      </c>
      <c r="O454" s="38">
        <v>3.6749999999999998</v>
      </c>
      <c r="Q454" s="38">
        <v>1.615</v>
      </c>
      <c r="R454" s="38">
        <v>1</v>
      </c>
      <c r="S454" s="38">
        <v>0</v>
      </c>
      <c r="T454" s="38">
        <v>0</v>
      </c>
      <c r="V454" s="38">
        <v>0</v>
      </c>
      <c r="Y454" s="38" t="s">
        <v>326</v>
      </c>
      <c r="Z454" s="42">
        <v>0.89065972222222223</v>
      </c>
    </row>
    <row r="455" spans="1:26">
      <c r="A455" s="38">
        <v>26</v>
      </c>
      <c r="B455" s="38">
        <v>13</v>
      </c>
      <c r="C455" s="38" t="s">
        <v>311</v>
      </c>
      <c r="D455" s="38" t="s">
        <v>25</v>
      </c>
      <c r="E455" s="38" t="s">
        <v>36</v>
      </c>
      <c r="G455" s="38">
        <v>0.5</v>
      </c>
      <c r="H455" s="38">
        <v>0.5</v>
      </c>
      <c r="I455" s="38">
        <v>1657</v>
      </c>
      <c r="J455" s="38">
        <v>4928</v>
      </c>
      <c r="L455" s="38">
        <v>1110</v>
      </c>
      <c r="M455" s="38">
        <v>1.9870000000000001</v>
      </c>
      <c r="N455" s="38">
        <v>6.1020000000000003</v>
      </c>
      <c r="O455" s="38">
        <v>4.1159999999999997</v>
      </c>
      <c r="Q455" s="38">
        <v>0.159</v>
      </c>
      <c r="R455" s="38">
        <v>1</v>
      </c>
      <c r="S455" s="38">
        <v>0</v>
      </c>
      <c r="T455" s="38">
        <v>0</v>
      </c>
      <c r="V455" s="38">
        <v>0</v>
      </c>
      <c r="Y455" s="38" t="s">
        <v>326</v>
      </c>
      <c r="Z455" s="42">
        <v>0.90201388888888889</v>
      </c>
    </row>
    <row r="456" spans="1:26">
      <c r="A456" s="38">
        <v>27</v>
      </c>
      <c r="B456" s="38">
        <v>13</v>
      </c>
      <c r="C456" s="38" t="s">
        <v>311</v>
      </c>
      <c r="D456" s="38" t="s">
        <v>25</v>
      </c>
      <c r="E456" s="38" t="s">
        <v>36</v>
      </c>
      <c r="G456" s="38">
        <v>0.5</v>
      </c>
      <c r="H456" s="38">
        <v>0.5</v>
      </c>
      <c r="I456" s="38">
        <v>1712</v>
      </c>
      <c r="J456" s="38">
        <v>4901</v>
      </c>
      <c r="L456" s="38">
        <v>1095</v>
      </c>
      <c r="M456" s="38">
        <v>2.0579999999999998</v>
      </c>
      <c r="N456" s="38">
        <v>6.0679999999999996</v>
      </c>
      <c r="O456" s="38">
        <v>4.01</v>
      </c>
      <c r="Q456" s="38">
        <v>0.157</v>
      </c>
      <c r="R456" s="38">
        <v>1</v>
      </c>
      <c r="S456" s="38">
        <v>0</v>
      </c>
      <c r="T456" s="38">
        <v>0</v>
      </c>
      <c r="V456" s="38">
        <v>0</v>
      </c>
      <c r="Y456" s="38" t="s">
        <v>326</v>
      </c>
      <c r="Z456" s="42">
        <v>0.90853009259259254</v>
      </c>
    </row>
    <row r="457" spans="1:26">
      <c r="A457" s="38">
        <v>28</v>
      </c>
      <c r="B457" s="38">
        <v>14</v>
      </c>
      <c r="C457" s="38" t="s">
        <v>312</v>
      </c>
      <c r="D457" s="38" t="s">
        <v>25</v>
      </c>
      <c r="E457" s="38" t="s">
        <v>36</v>
      </c>
      <c r="G457" s="38">
        <v>0.5</v>
      </c>
      <c r="H457" s="38">
        <v>0.5</v>
      </c>
      <c r="I457" s="38">
        <v>3377</v>
      </c>
      <c r="J457" s="38">
        <v>7853</v>
      </c>
      <c r="L457" s="38">
        <v>2172</v>
      </c>
      <c r="M457" s="38">
        <v>4.2229999999999999</v>
      </c>
      <c r="N457" s="38">
        <v>9.76</v>
      </c>
      <c r="O457" s="38">
        <v>5.5369999999999999</v>
      </c>
      <c r="Q457" s="38">
        <v>0.3</v>
      </c>
      <c r="R457" s="38">
        <v>1</v>
      </c>
      <c r="S457" s="38">
        <v>0</v>
      </c>
      <c r="T457" s="38">
        <v>0</v>
      </c>
      <c r="V457" s="38">
        <v>0</v>
      </c>
      <c r="Y457" s="38" t="s">
        <v>326</v>
      </c>
      <c r="Z457" s="42">
        <v>0.92024305555555552</v>
      </c>
    </row>
    <row r="458" spans="1:26">
      <c r="A458" s="38">
        <v>29</v>
      </c>
      <c r="B458" s="38">
        <v>14</v>
      </c>
      <c r="C458" s="38" t="s">
        <v>312</v>
      </c>
      <c r="D458" s="38" t="s">
        <v>25</v>
      </c>
      <c r="E458" s="38" t="s">
        <v>36</v>
      </c>
      <c r="G458" s="38">
        <v>0.5</v>
      </c>
      <c r="H458" s="38">
        <v>0.5</v>
      </c>
      <c r="I458" s="38">
        <v>3480</v>
      </c>
      <c r="J458" s="38">
        <v>7821</v>
      </c>
      <c r="L458" s="38">
        <v>2134</v>
      </c>
      <c r="M458" s="38">
        <v>4.3579999999999997</v>
      </c>
      <c r="N458" s="38">
        <v>9.7200000000000006</v>
      </c>
      <c r="O458" s="38">
        <v>5.3630000000000004</v>
      </c>
      <c r="Q458" s="38">
        <v>0.29499999999999998</v>
      </c>
      <c r="R458" s="38">
        <v>1</v>
      </c>
      <c r="S458" s="38">
        <v>0</v>
      </c>
      <c r="T458" s="38">
        <v>0</v>
      </c>
      <c r="V458" s="38">
        <v>0</v>
      </c>
      <c r="Y458" s="38" t="s">
        <v>326</v>
      </c>
      <c r="Z458" s="42">
        <v>0.926875</v>
      </c>
    </row>
    <row r="459" spans="1:26">
      <c r="A459" s="38">
        <v>30</v>
      </c>
      <c r="B459" s="38">
        <v>15</v>
      </c>
      <c r="C459" s="38" t="s">
        <v>313</v>
      </c>
      <c r="D459" s="38" t="s">
        <v>25</v>
      </c>
      <c r="E459" s="38" t="s">
        <v>36</v>
      </c>
      <c r="G459" s="38">
        <v>0.5</v>
      </c>
      <c r="H459" s="38">
        <v>0.5</v>
      </c>
      <c r="I459" s="38">
        <v>2573</v>
      </c>
      <c r="J459" s="38">
        <v>8818</v>
      </c>
      <c r="L459" s="38">
        <v>3233</v>
      </c>
      <c r="M459" s="38">
        <v>3.177</v>
      </c>
      <c r="N459" s="38">
        <v>10.946</v>
      </c>
      <c r="O459" s="38">
        <v>7.7690000000000001</v>
      </c>
      <c r="Q459" s="38">
        <v>0.44</v>
      </c>
      <c r="R459" s="38">
        <v>1</v>
      </c>
      <c r="S459" s="38">
        <v>0</v>
      </c>
      <c r="T459" s="38">
        <v>0</v>
      </c>
      <c r="V459" s="38">
        <v>0</v>
      </c>
      <c r="Y459" s="38" t="s">
        <v>326</v>
      </c>
      <c r="Z459" s="42">
        <v>0.93846064814814811</v>
      </c>
    </row>
    <row r="460" spans="1:26">
      <c r="A460" s="38">
        <v>31</v>
      </c>
      <c r="B460" s="38">
        <v>15</v>
      </c>
      <c r="C460" s="38" t="s">
        <v>313</v>
      </c>
      <c r="D460" s="38" t="s">
        <v>25</v>
      </c>
      <c r="E460" s="38" t="s">
        <v>36</v>
      </c>
      <c r="G460" s="38">
        <v>0.5</v>
      </c>
      <c r="H460" s="38">
        <v>0.5</v>
      </c>
      <c r="I460" s="38">
        <v>2664</v>
      </c>
      <c r="J460" s="38">
        <v>8837</v>
      </c>
      <c r="L460" s="38">
        <v>3272</v>
      </c>
      <c r="M460" s="38">
        <v>3.2959999999999998</v>
      </c>
      <c r="N460" s="38">
        <v>10.97</v>
      </c>
      <c r="O460" s="38">
        <v>7.6740000000000004</v>
      </c>
      <c r="Q460" s="38">
        <v>0.44500000000000001</v>
      </c>
      <c r="R460" s="38">
        <v>1</v>
      </c>
      <c r="S460" s="38">
        <v>0</v>
      </c>
      <c r="T460" s="38">
        <v>0</v>
      </c>
      <c r="V460" s="38">
        <v>0</v>
      </c>
      <c r="Y460" s="38" t="s">
        <v>326</v>
      </c>
      <c r="Z460" s="42">
        <v>0.94510416666666675</v>
      </c>
    </row>
    <row r="461" spans="1:26">
      <c r="A461" s="38">
        <v>32</v>
      </c>
      <c r="B461" s="38">
        <v>16</v>
      </c>
      <c r="C461" s="38" t="s">
        <v>314</v>
      </c>
      <c r="D461" s="38" t="s">
        <v>25</v>
      </c>
      <c r="E461" s="38" t="s">
        <v>36</v>
      </c>
      <c r="G461" s="38">
        <v>0.5</v>
      </c>
      <c r="H461" s="38">
        <v>0.5</v>
      </c>
      <c r="I461" s="38">
        <v>3344</v>
      </c>
      <c r="J461" s="38">
        <v>8090</v>
      </c>
      <c r="L461" s="38">
        <v>1822</v>
      </c>
      <c r="M461" s="38">
        <v>4.181</v>
      </c>
      <c r="N461" s="38">
        <v>10.052</v>
      </c>
      <c r="O461" s="38">
        <v>5.8710000000000004</v>
      </c>
      <c r="Q461" s="38">
        <v>0.253</v>
      </c>
      <c r="R461" s="38">
        <v>1</v>
      </c>
      <c r="S461" s="38">
        <v>0</v>
      </c>
      <c r="T461" s="38">
        <v>0</v>
      </c>
      <c r="V461" s="38">
        <v>0</v>
      </c>
      <c r="Y461" s="38" t="s">
        <v>326</v>
      </c>
      <c r="Z461" s="42">
        <v>0.95649305555555564</v>
      </c>
    </row>
    <row r="462" spans="1:26">
      <c r="A462" s="38">
        <v>33</v>
      </c>
      <c r="B462" s="38">
        <v>16</v>
      </c>
      <c r="C462" s="38" t="s">
        <v>314</v>
      </c>
      <c r="D462" s="38" t="s">
        <v>25</v>
      </c>
      <c r="E462" s="38" t="s">
        <v>36</v>
      </c>
      <c r="G462" s="38">
        <v>0.5</v>
      </c>
      <c r="H462" s="38">
        <v>0.5</v>
      </c>
      <c r="I462" s="38">
        <v>3411</v>
      </c>
      <c r="J462" s="38">
        <v>8138</v>
      </c>
      <c r="L462" s="38">
        <v>1831</v>
      </c>
      <c r="M462" s="38">
        <v>4.2679999999999998</v>
      </c>
      <c r="N462" s="38">
        <v>10.111000000000001</v>
      </c>
      <c r="O462" s="38">
        <v>5.843</v>
      </c>
      <c r="Q462" s="38">
        <v>0.255</v>
      </c>
      <c r="R462" s="38">
        <v>1</v>
      </c>
      <c r="S462" s="38">
        <v>0</v>
      </c>
      <c r="T462" s="38">
        <v>0</v>
      </c>
      <c r="V462" s="38">
        <v>0</v>
      </c>
      <c r="Y462" s="38" t="s">
        <v>326</v>
      </c>
      <c r="Z462" s="42">
        <v>0.9631249999999999</v>
      </c>
    </row>
    <row r="463" spans="1:26">
      <c r="A463" s="38">
        <v>45</v>
      </c>
      <c r="B463" s="38">
        <v>19</v>
      </c>
      <c r="C463" s="38" t="s">
        <v>327</v>
      </c>
      <c r="D463" s="38" t="s">
        <v>25</v>
      </c>
      <c r="E463" s="38" t="s">
        <v>36</v>
      </c>
      <c r="G463" s="38">
        <v>0.5</v>
      </c>
      <c r="H463" s="38">
        <v>0.5</v>
      </c>
      <c r="I463" s="38">
        <v>4898</v>
      </c>
      <c r="J463" s="38">
        <v>7863</v>
      </c>
      <c r="L463" s="38">
        <v>2635</v>
      </c>
      <c r="M463" s="38">
        <v>6.2050000000000001</v>
      </c>
      <c r="N463" s="38">
        <v>9.7720000000000002</v>
      </c>
      <c r="O463" s="38">
        <v>3.5670000000000002</v>
      </c>
      <c r="Q463" s="38">
        <v>0.36099999999999999</v>
      </c>
      <c r="R463" s="38">
        <v>1</v>
      </c>
      <c r="S463" s="38">
        <v>0</v>
      </c>
      <c r="T463" s="38">
        <v>0</v>
      </c>
      <c r="V463" s="38">
        <v>0</v>
      </c>
      <c r="Y463" s="38" t="s">
        <v>326</v>
      </c>
      <c r="Z463" s="42">
        <v>6.6666666666666666E-2</v>
      </c>
    </row>
    <row r="464" spans="1:26">
      <c r="A464" s="38">
        <v>46</v>
      </c>
      <c r="B464" s="38">
        <v>19</v>
      </c>
      <c r="C464" s="38" t="s">
        <v>327</v>
      </c>
      <c r="D464" s="38" t="s">
        <v>25</v>
      </c>
      <c r="E464" s="38" t="s">
        <v>36</v>
      </c>
      <c r="G464" s="38">
        <v>0.5</v>
      </c>
      <c r="H464" s="38">
        <v>0.5</v>
      </c>
      <c r="I464" s="38">
        <v>4926</v>
      </c>
      <c r="J464" s="38">
        <v>7941</v>
      </c>
      <c r="L464" s="38">
        <v>2721</v>
      </c>
      <c r="M464" s="38">
        <v>6.242</v>
      </c>
      <c r="N464" s="38">
        <v>9.8680000000000003</v>
      </c>
      <c r="O464" s="38">
        <v>3.6259999999999999</v>
      </c>
      <c r="Q464" s="38">
        <v>0.372</v>
      </c>
      <c r="R464" s="38">
        <v>1</v>
      </c>
      <c r="S464" s="38">
        <v>0</v>
      </c>
      <c r="T464" s="38">
        <v>0</v>
      </c>
      <c r="V464" s="38">
        <v>0</v>
      </c>
      <c r="Y464" s="38" t="s">
        <v>326</v>
      </c>
      <c r="Z464" s="42">
        <v>7.3217592592592584E-2</v>
      </c>
    </row>
    <row r="465" spans="1:26">
      <c r="A465" s="38">
        <v>49</v>
      </c>
      <c r="B465" s="38">
        <v>21</v>
      </c>
      <c r="C465" s="38" t="s">
        <v>329</v>
      </c>
      <c r="D465" s="38" t="s">
        <v>25</v>
      </c>
      <c r="E465" s="38" t="s">
        <v>36</v>
      </c>
      <c r="G465" s="38">
        <v>0.5</v>
      </c>
      <c r="H465" s="38">
        <v>0.5</v>
      </c>
      <c r="I465" s="38">
        <v>5125</v>
      </c>
      <c r="J465" s="38">
        <v>8136</v>
      </c>
      <c r="L465" s="38">
        <v>2986</v>
      </c>
      <c r="M465" s="38">
        <v>6.5019999999999998</v>
      </c>
      <c r="N465" s="38">
        <v>10.108000000000001</v>
      </c>
      <c r="O465" s="38">
        <v>3.6070000000000002</v>
      </c>
      <c r="Q465" s="38">
        <v>0.40699999999999997</v>
      </c>
      <c r="R465" s="38">
        <v>1</v>
      </c>
      <c r="S465" s="38">
        <v>0</v>
      </c>
      <c r="T465" s="38">
        <v>0</v>
      </c>
      <c r="V465" s="38">
        <v>0</v>
      </c>
      <c r="Y465" s="38" t="s">
        <v>326</v>
      </c>
      <c r="Z465" s="42">
        <v>0.10265046296296297</v>
      </c>
    </row>
    <row r="466" spans="1:26">
      <c r="A466" s="38">
        <v>50</v>
      </c>
      <c r="B466" s="38">
        <v>21</v>
      </c>
      <c r="C466" s="38" t="s">
        <v>329</v>
      </c>
      <c r="D466" s="38" t="s">
        <v>25</v>
      </c>
      <c r="E466" s="38" t="s">
        <v>36</v>
      </c>
      <c r="G466" s="38">
        <v>0.5</v>
      </c>
      <c r="H466" s="38">
        <v>0.5</v>
      </c>
      <c r="I466" s="38">
        <v>5095</v>
      </c>
      <c r="J466" s="38">
        <v>8155</v>
      </c>
      <c r="L466" s="38">
        <v>2942</v>
      </c>
      <c r="M466" s="38">
        <v>6.4619999999999997</v>
      </c>
      <c r="N466" s="38">
        <v>10.132</v>
      </c>
      <c r="O466" s="38">
        <v>3.67</v>
      </c>
      <c r="Q466" s="38">
        <v>0.40100000000000002</v>
      </c>
      <c r="R466" s="38">
        <v>1</v>
      </c>
      <c r="S466" s="38">
        <v>0</v>
      </c>
      <c r="T466" s="38">
        <v>0</v>
      </c>
      <c r="V466" s="38">
        <v>0</v>
      </c>
      <c r="Y466" s="38" t="s">
        <v>326</v>
      </c>
      <c r="Z466" s="42">
        <v>0.10917824074074074</v>
      </c>
    </row>
    <row r="467" spans="1:26">
      <c r="A467" s="38">
        <v>51</v>
      </c>
      <c r="B467" s="38">
        <v>22</v>
      </c>
      <c r="C467" s="38" t="s">
        <v>330</v>
      </c>
      <c r="D467" s="38" t="s">
        <v>25</v>
      </c>
      <c r="E467" s="38" t="s">
        <v>36</v>
      </c>
      <c r="G467" s="38">
        <v>0.5</v>
      </c>
      <c r="H467" s="38">
        <v>0.5</v>
      </c>
      <c r="I467" s="38">
        <v>6823</v>
      </c>
      <c r="J467" s="38">
        <v>10106</v>
      </c>
      <c r="L467" s="38">
        <v>1270</v>
      </c>
      <c r="M467" s="38">
        <v>8.7159999999999993</v>
      </c>
      <c r="N467" s="38">
        <v>12.513999999999999</v>
      </c>
      <c r="O467" s="38">
        <v>3.798</v>
      </c>
      <c r="Q467" s="38">
        <v>0.18</v>
      </c>
      <c r="R467" s="38">
        <v>1</v>
      </c>
      <c r="S467" s="38">
        <v>0</v>
      </c>
      <c r="T467" s="38">
        <v>0</v>
      </c>
      <c r="V467" s="38">
        <v>0</v>
      </c>
      <c r="Y467" s="38" t="s">
        <v>326</v>
      </c>
      <c r="Z467" s="42">
        <v>0.12111111111111111</v>
      </c>
    </row>
    <row r="468" spans="1:26">
      <c r="A468" s="38">
        <v>52</v>
      </c>
      <c r="B468" s="38">
        <v>22</v>
      </c>
      <c r="C468" s="38" t="s">
        <v>330</v>
      </c>
      <c r="D468" s="38" t="s">
        <v>25</v>
      </c>
      <c r="E468" s="38" t="s">
        <v>36</v>
      </c>
      <c r="G468" s="38">
        <v>0.5</v>
      </c>
      <c r="H468" s="38">
        <v>0.5</v>
      </c>
      <c r="I468" s="38">
        <v>6808</v>
      </c>
      <c r="J468" s="38">
        <v>10109</v>
      </c>
      <c r="L468" s="38">
        <v>1275</v>
      </c>
      <c r="M468" s="38">
        <v>8.6969999999999992</v>
      </c>
      <c r="N468" s="38">
        <v>12.518000000000001</v>
      </c>
      <c r="O468" s="38">
        <v>3.8210000000000002</v>
      </c>
      <c r="Q468" s="38">
        <v>0.18099999999999999</v>
      </c>
      <c r="R468" s="38">
        <v>1</v>
      </c>
      <c r="S468" s="38">
        <v>0</v>
      </c>
      <c r="T468" s="38">
        <v>0</v>
      </c>
      <c r="V468" s="38">
        <v>0</v>
      </c>
      <c r="Y468" s="38" t="s">
        <v>326</v>
      </c>
      <c r="Z468" s="42">
        <v>0.1277777777777778</v>
      </c>
    </row>
    <row r="469" spans="1:26">
      <c r="A469" s="38">
        <v>53</v>
      </c>
      <c r="B469" s="38">
        <v>23</v>
      </c>
      <c r="C469" s="38" t="s">
        <v>331</v>
      </c>
      <c r="D469" s="38" t="s">
        <v>25</v>
      </c>
      <c r="E469" s="38" t="s">
        <v>36</v>
      </c>
      <c r="G469" s="38">
        <v>0.5</v>
      </c>
      <c r="H469" s="38">
        <v>0.5</v>
      </c>
      <c r="I469" s="38">
        <v>4142</v>
      </c>
      <c r="J469" s="38">
        <v>11923</v>
      </c>
      <c r="L469" s="38">
        <v>3351</v>
      </c>
      <c r="M469" s="38">
        <v>5.22</v>
      </c>
      <c r="N469" s="38">
        <v>14.696999999999999</v>
      </c>
      <c r="O469" s="38">
        <v>9.4770000000000003</v>
      </c>
      <c r="Q469" s="38">
        <v>0.45500000000000002</v>
      </c>
      <c r="R469" s="38">
        <v>1</v>
      </c>
      <c r="S469" s="38">
        <v>0</v>
      </c>
      <c r="T469" s="38">
        <v>0</v>
      </c>
      <c r="V469" s="38">
        <v>0</v>
      </c>
      <c r="Y469" s="38" t="s">
        <v>326</v>
      </c>
      <c r="Z469" s="42">
        <v>0.13975694444444445</v>
      </c>
    </row>
    <row r="470" spans="1:26">
      <c r="A470" s="38">
        <v>54</v>
      </c>
      <c r="B470" s="38">
        <v>23</v>
      </c>
      <c r="C470" s="38" t="s">
        <v>331</v>
      </c>
      <c r="D470" s="38" t="s">
        <v>25</v>
      </c>
      <c r="E470" s="38" t="s">
        <v>36</v>
      </c>
      <c r="G470" s="38">
        <v>0.5</v>
      </c>
      <c r="H470" s="38">
        <v>0.5</v>
      </c>
      <c r="I470" s="38">
        <v>4191</v>
      </c>
      <c r="J470" s="38">
        <v>11903</v>
      </c>
      <c r="L470" s="38">
        <v>3425</v>
      </c>
      <c r="M470" s="38">
        <v>5.2839999999999998</v>
      </c>
      <c r="N470" s="38">
        <v>14.673</v>
      </c>
      <c r="O470" s="38">
        <v>9.3889999999999993</v>
      </c>
      <c r="Q470" s="38">
        <v>0.46500000000000002</v>
      </c>
      <c r="R470" s="38">
        <v>1</v>
      </c>
      <c r="S470" s="38">
        <v>0</v>
      </c>
      <c r="T470" s="38">
        <v>0</v>
      </c>
      <c r="V470" s="38">
        <v>0</v>
      </c>
      <c r="Y470" s="38" t="s">
        <v>326</v>
      </c>
      <c r="Z470" s="42">
        <v>0.14656250000000001</v>
      </c>
    </row>
    <row r="471" spans="1:26">
      <c r="A471" s="38">
        <v>55</v>
      </c>
      <c r="B471" s="38">
        <v>24</v>
      </c>
      <c r="C471" s="38" t="s">
        <v>332</v>
      </c>
      <c r="D471" s="38" t="s">
        <v>25</v>
      </c>
      <c r="E471" s="38" t="s">
        <v>36</v>
      </c>
      <c r="G471" s="38">
        <v>0.5</v>
      </c>
      <c r="H471" s="38">
        <v>0.5</v>
      </c>
      <c r="I471" s="38">
        <v>3997</v>
      </c>
      <c r="J471" s="38">
        <v>7409</v>
      </c>
      <c r="L471" s="38">
        <v>1615</v>
      </c>
      <c r="M471" s="38">
        <v>5.0309999999999997</v>
      </c>
      <c r="N471" s="38">
        <v>9.2110000000000003</v>
      </c>
      <c r="O471" s="38">
        <v>4.18</v>
      </c>
      <c r="Q471" s="38">
        <v>0.22600000000000001</v>
      </c>
      <c r="R471" s="38">
        <v>1</v>
      </c>
      <c r="S471" s="38">
        <v>0</v>
      </c>
      <c r="T471" s="38">
        <v>0</v>
      </c>
      <c r="V471" s="38">
        <v>0</v>
      </c>
      <c r="Y471" s="38" t="s">
        <v>326</v>
      </c>
      <c r="Z471" s="42">
        <v>0.15804398148148149</v>
      </c>
    </row>
    <row r="472" spans="1:26">
      <c r="A472" s="38">
        <v>56</v>
      </c>
      <c r="B472" s="38">
        <v>24</v>
      </c>
      <c r="C472" s="38" t="s">
        <v>332</v>
      </c>
      <c r="D472" s="38" t="s">
        <v>25</v>
      </c>
      <c r="E472" s="38" t="s">
        <v>36</v>
      </c>
      <c r="G472" s="38">
        <v>0.5</v>
      </c>
      <c r="H472" s="38">
        <v>0.5</v>
      </c>
      <c r="I472" s="38">
        <v>4024</v>
      </c>
      <c r="J472" s="38">
        <v>7415</v>
      </c>
      <c r="L472" s="38">
        <v>1657</v>
      </c>
      <c r="M472" s="38">
        <v>5.0659999999999998</v>
      </c>
      <c r="N472" s="38">
        <v>9.218</v>
      </c>
      <c r="O472" s="38">
        <v>4.1520000000000001</v>
      </c>
      <c r="Q472" s="38">
        <v>0.23200000000000001</v>
      </c>
      <c r="R472" s="38">
        <v>1</v>
      </c>
      <c r="S472" s="38">
        <v>0</v>
      </c>
      <c r="T472" s="38">
        <v>0</v>
      </c>
      <c r="V472" s="38">
        <v>0</v>
      </c>
      <c r="Y472" s="38" t="s">
        <v>326</v>
      </c>
      <c r="Z472" s="42">
        <v>0.16457175925925926</v>
      </c>
    </row>
    <row r="473" spans="1:26">
      <c r="A473" s="38">
        <v>57</v>
      </c>
      <c r="B473" s="38">
        <v>25</v>
      </c>
      <c r="C473" s="38" t="s">
        <v>333</v>
      </c>
      <c r="D473" s="38" t="s">
        <v>25</v>
      </c>
      <c r="E473" s="38" t="s">
        <v>36</v>
      </c>
      <c r="G473" s="38">
        <v>0.5</v>
      </c>
      <c r="H473" s="38">
        <v>0.5</v>
      </c>
      <c r="I473" s="38">
        <v>3595</v>
      </c>
      <c r="J473" s="38">
        <v>6966</v>
      </c>
      <c r="L473" s="38">
        <v>1493</v>
      </c>
      <c r="M473" s="38">
        <v>4.508</v>
      </c>
      <c r="N473" s="38">
        <v>8.66</v>
      </c>
      <c r="O473" s="38">
        <v>4.1520000000000001</v>
      </c>
      <c r="Q473" s="38">
        <v>0.21</v>
      </c>
      <c r="R473" s="38">
        <v>1</v>
      </c>
      <c r="S473" s="38">
        <v>0</v>
      </c>
      <c r="T473" s="38">
        <v>0</v>
      </c>
      <c r="V473" s="38">
        <v>0</v>
      </c>
      <c r="Y473" s="38" t="s">
        <v>326</v>
      </c>
      <c r="Z473" s="42">
        <v>0.1759375</v>
      </c>
    </row>
    <row r="474" spans="1:26">
      <c r="A474" s="38">
        <v>58</v>
      </c>
      <c r="B474" s="38">
        <v>25</v>
      </c>
      <c r="C474" s="38" t="s">
        <v>333</v>
      </c>
      <c r="D474" s="38" t="s">
        <v>25</v>
      </c>
      <c r="E474" s="38" t="s">
        <v>36</v>
      </c>
      <c r="G474" s="38">
        <v>0.5</v>
      </c>
      <c r="H474" s="38">
        <v>0.5</v>
      </c>
      <c r="I474" s="38">
        <v>3571</v>
      </c>
      <c r="J474" s="38">
        <v>6985</v>
      </c>
      <c r="L474" s="38">
        <v>1524</v>
      </c>
      <c r="M474" s="38">
        <v>4.4770000000000003</v>
      </c>
      <c r="N474" s="38">
        <v>8.6839999999999993</v>
      </c>
      <c r="O474" s="38">
        <v>4.2069999999999999</v>
      </c>
      <c r="Q474" s="38">
        <v>0.214</v>
      </c>
      <c r="R474" s="38">
        <v>1</v>
      </c>
      <c r="S474" s="38">
        <v>0</v>
      </c>
      <c r="T474" s="38">
        <v>0</v>
      </c>
      <c r="V474" s="38">
        <v>0</v>
      </c>
      <c r="Y474" s="38" t="s">
        <v>326</v>
      </c>
      <c r="Z474" s="42">
        <v>0.18256944444444445</v>
      </c>
    </row>
    <row r="475" spans="1:26">
      <c r="A475" s="38">
        <v>59</v>
      </c>
      <c r="B475" s="38">
        <v>26</v>
      </c>
      <c r="C475" s="38" t="s">
        <v>334</v>
      </c>
      <c r="D475" s="38" t="s">
        <v>25</v>
      </c>
      <c r="E475" s="38" t="s">
        <v>36</v>
      </c>
      <c r="G475" s="38">
        <v>0.5</v>
      </c>
      <c r="H475" s="38">
        <v>0.5</v>
      </c>
      <c r="I475" s="38">
        <v>4756</v>
      </c>
      <c r="J475" s="38">
        <v>7146</v>
      </c>
      <c r="L475" s="38">
        <v>919</v>
      </c>
      <c r="M475" s="38">
        <v>6.0209999999999999</v>
      </c>
      <c r="N475" s="38">
        <v>8.8840000000000003</v>
      </c>
      <c r="O475" s="38">
        <v>2.8639999999999999</v>
      </c>
      <c r="Q475" s="38">
        <v>0.13400000000000001</v>
      </c>
      <c r="R475" s="38">
        <v>1</v>
      </c>
      <c r="S475" s="38">
        <v>0</v>
      </c>
      <c r="T475" s="38">
        <v>0</v>
      </c>
      <c r="V475" s="38">
        <v>0</v>
      </c>
      <c r="Y475" s="38" t="s">
        <v>326</v>
      </c>
      <c r="Z475" s="42">
        <v>0.19408564814814813</v>
      </c>
    </row>
    <row r="476" spans="1:26">
      <c r="A476" s="38">
        <v>60</v>
      </c>
      <c r="B476" s="38">
        <v>26</v>
      </c>
      <c r="C476" s="38" t="s">
        <v>334</v>
      </c>
      <c r="D476" s="38" t="s">
        <v>25</v>
      </c>
      <c r="E476" s="38" t="s">
        <v>36</v>
      </c>
      <c r="G476" s="38">
        <v>0.5</v>
      </c>
      <c r="H476" s="38">
        <v>0.5</v>
      </c>
      <c r="I476" s="38">
        <v>4891</v>
      </c>
      <c r="J476" s="38">
        <v>7148</v>
      </c>
      <c r="L476" s="38">
        <v>907</v>
      </c>
      <c r="M476" s="38">
        <v>6.1959999999999997</v>
      </c>
      <c r="N476" s="38">
        <v>8.8870000000000005</v>
      </c>
      <c r="O476" s="38">
        <v>2.6909999999999998</v>
      </c>
      <c r="Q476" s="38">
        <v>0.13200000000000001</v>
      </c>
      <c r="R476" s="38">
        <v>1</v>
      </c>
      <c r="S476" s="38">
        <v>0</v>
      </c>
      <c r="T476" s="38">
        <v>0</v>
      </c>
      <c r="V476" s="38">
        <v>0</v>
      </c>
      <c r="Y476" s="38" t="s">
        <v>326</v>
      </c>
      <c r="Z476" s="42">
        <v>0.20075231481481481</v>
      </c>
    </row>
    <row r="477" spans="1:26">
      <c r="A477" s="38">
        <v>61</v>
      </c>
      <c r="B477" s="38">
        <v>27</v>
      </c>
      <c r="C477" s="38" t="s">
        <v>335</v>
      </c>
      <c r="D477" s="38" t="s">
        <v>25</v>
      </c>
      <c r="E477" s="38" t="s">
        <v>36</v>
      </c>
      <c r="G477" s="38">
        <v>0.5</v>
      </c>
      <c r="H477" s="38">
        <v>0.5</v>
      </c>
      <c r="I477" s="38">
        <v>4972</v>
      </c>
      <c r="J477" s="38">
        <v>7633</v>
      </c>
      <c r="L477" s="38">
        <v>2578</v>
      </c>
      <c r="M477" s="38">
        <v>6.3019999999999996</v>
      </c>
      <c r="N477" s="38">
        <v>9.4879999999999995</v>
      </c>
      <c r="O477" s="38">
        <v>3.1859999999999999</v>
      </c>
      <c r="Q477" s="38">
        <v>0.35299999999999998</v>
      </c>
      <c r="R477" s="38">
        <v>1</v>
      </c>
      <c r="S477" s="38">
        <v>0</v>
      </c>
      <c r="T477" s="38">
        <v>0</v>
      </c>
      <c r="V477" s="38">
        <v>0</v>
      </c>
      <c r="Y477" s="38" t="s">
        <v>326</v>
      </c>
      <c r="Z477" s="42">
        <v>0.21239583333333334</v>
      </c>
    </row>
    <row r="478" spans="1:26">
      <c r="A478" s="38">
        <v>62</v>
      </c>
      <c r="B478" s="38">
        <v>27</v>
      </c>
      <c r="C478" s="38" t="s">
        <v>335</v>
      </c>
      <c r="D478" s="38" t="s">
        <v>25</v>
      </c>
      <c r="E478" s="38" t="s">
        <v>36</v>
      </c>
      <c r="G478" s="38">
        <v>0.5</v>
      </c>
      <c r="H478" s="38">
        <v>0.5</v>
      </c>
      <c r="I478" s="38">
        <v>4965</v>
      </c>
      <c r="J478" s="38">
        <v>7669</v>
      </c>
      <c r="L478" s="38">
        <v>2627</v>
      </c>
      <c r="M478" s="38">
        <v>6.2930000000000001</v>
      </c>
      <c r="N478" s="38">
        <v>9.532</v>
      </c>
      <c r="O478" s="38">
        <v>3.2389999999999999</v>
      </c>
      <c r="Q478" s="38">
        <v>0.36</v>
      </c>
      <c r="R478" s="38">
        <v>1</v>
      </c>
      <c r="S478" s="38">
        <v>0</v>
      </c>
      <c r="T478" s="38">
        <v>0</v>
      </c>
      <c r="V478" s="38">
        <v>0</v>
      </c>
      <c r="Y478" s="38" t="s">
        <v>326</v>
      </c>
      <c r="Z478" s="42">
        <v>0.21888888888888888</v>
      </c>
    </row>
    <row r="479" spans="1:26">
      <c r="A479" s="38">
        <v>63</v>
      </c>
      <c r="B479" s="38">
        <v>28</v>
      </c>
      <c r="C479" s="38" t="s">
        <v>336</v>
      </c>
      <c r="D479" s="38" t="s">
        <v>25</v>
      </c>
      <c r="E479" s="38" t="s">
        <v>36</v>
      </c>
      <c r="G479" s="38">
        <v>0.5</v>
      </c>
      <c r="H479" s="38">
        <v>0.5</v>
      </c>
      <c r="I479" s="38">
        <v>3460</v>
      </c>
      <c r="J479" s="38">
        <v>12022</v>
      </c>
      <c r="L479" s="38">
        <v>2978</v>
      </c>
      <c r="M479" s="38">
        <v>4.3319999999999999</v>
      </c>
      <c r="N479" s="38">
        <v>14.815</v>
      </c>
      <c r="O479" s="38">
        <v>10.483000000000001</v>
      </c>
      <c r="Q479" s="38">
        <v>0.40600000000000003</v>
      </c>
      <c r="R479" s="38">
        <v>1</v>
      </c>
      <c r="S479" s="38">
        <v>0</v>
      </c>
      <c r="T479" s="38">
        <v>0</v>
      </c>
      <c r="V479" s="38">
        <v>0</v>
      </c>
      <c r="Y479" s="38" t="s">
        <v>326</v>
      </c>
      <c r="Z479" s="42">
        <v>0.23087962962962963</v>
      </c>
    </row>
    <row r="480" spans="1:26">
      <c r="A480" s="38">
        <v>64</v>
      </c>
      <c r="B480" s="38">
        <v>28</v>
      </c>
      <c r="C480" s="38" t="s">
        <v>336</v>
      </c>
      <c r="D480" s="38" t="s">
        <v>25</v>
      </c>
      <c r="E480" s="38" t="s">
        <v>36</v>
      </c>
      <c r="G480" s="38">
        <v>0.5</v>
      </c>
      <c r="H480" s="38">
        <v>0.5</v>
      </c>
      <c r="I480" s="38">
        <v>3449</v>
      </c>
      <c r="J480" s="38">
        <v>12051</v>
      </c>
      <c r="L480" s="38">
        <v>2994</v>
      </c>
      <c r="M480" s="38">
        <v>4.3170000000000002</v>
      </c>
      <c r="N480" s="38">
        <v>14.85</v>
      </c>
      <c r="O480" s="38">
        <v>10.532999999999999</v>
      </c>
      <c r="Q480" s="38">
        <v>0.40799999999999997</v>
      </c>
      <c r="R480" s="38">
        <v>1</v>
      </c>
      <c r="S480" s="38">
        <v>0</v>
      </c>
      <c r="T480" s="38">
        <v>0</v>
      </c>
      <c r="V480" s="38">
        <v>0</v>
      </c>
      <c r="Y480" s="38" t="s">
        <v>326</v>
      </c>
      <c r="Z480" s="42">
        <v>0.23777777777777778</v>
      </c>
    </row>
    <row r="481" spans="1:26">
      <c r="A481" s="38">
        <v>65</v>
      </c>
      <c r="B481" s="38">
        <v>29</v>
      </c>
      <c r="C481" s="38" t="s">
        <v>337</v>
      </c>
      <c r="D481" s="38" t="s">
        <v>25</v>
      </c>
      <c r="E481" s="38" t="s">
        <v>36</v>
      </c>
      <c r="G481" s="38">
        <v>0.5</v>
      </c>
      <c r="H481" s="38">
        <v>0.5</v>
      </c>
      <c r="I481" s="38">
        <v>2001</v>
      </c>
      <c r="J481" s="38">
        <v>3930</v>
      </c>
      <c r="L481" s="38">
        <v>724</v>
      </c>
      <c r="M481" s="38">
        <v>2.4329999999999998</v>
      </c>
      <c r="N481" s="38">
        <v>4.8330000000000002</v>
      </c>
      <c r="O481" s="38">
        <v>2.4</v>
      </c>
      <c r="Q481" s="38">
        <v>0.108</v>
      </c>
      <c r="R481" s="38">
        <v>1</v>
      </c>
      <c r="S481" s="38">
        <v>0</v>
      </c>
      <c r="T481" s="38">
        <v>0</v>
      </c>
      <c r="V481" s="38">
        <v>0</v>
      </c>
      <c r="Y481" s="38" t="s">
        <v>326</v>
      </c>
      <c r="Z481" s="42">
        <v>0.24892361111111114</v>
      </c>
    </row>
    <row r="482" spans="1:26">
      <c r="A482" s="38">
        <v>66</v>
      </c>
      <c r="B482" s="38">
        <v>29</v>
      </c>
      <c r="C482" s="38" t="s">
        <v>337</v>
      </c>
      <c r="D482" s="38" t="s">
        <v>25</v>
      </c>
      <c r="E482" s="38" t="s">
        <v>36</v>
      </c>
      <c r="G482" s="38">
        <v>0.5</v>
      </c>
      <c r="H482" s="38">
        <v>0.5</v>
      </c>
      <c r="I482" s="38">
        <v>2031</v>
      </c>
      <c r="J482" s="38">
        <v>3888</v>
      </c>
      <c r="L482" s="38">
        <v>712</v>
      </c>
      <c r="M482" s="38">
        <v>2.472</v>
      </c>
      <c r="N482" s="38">
        <v>4.78</v>
      </c>
      <c r="O482" s="38">
        <v>2.3079999999999998</v>
      </c>
      <c r="Q482" s="38">
        <v>0.106</v>
      </c>
      <c r="R482" s="38">
        <v>1</v>
      </c>
      <c r="S482" s="38">
        <v>0</v>
      </c>
      <c r="T482" s="38">
        <v>0</v>
      </c>
      <c r="V482" s="38">
        <v>0</v>
      </c>
      <c r="Y482" s="38" t="s">
        <v>326</v>
      </c>
      <c r="Z482" s="42">
        <v>0.25521990740740741</v>
      </c>
    </row>
    <row r="483" spans="1:26">
      <c r="A483" s="38">
        <v>67</v>
      </c>
      <c r="B483" s="38">
        <v>30</v>
      </c>
      <c r="C483" s="38" t="s">
        <v>338</v>
      </c>
      <c r="D483" s="38" t="s">
        <v>25</v>
      </c>
      <c r="E483" s="38" t="s">
        <v>36</v>
      </c>
      <c r="G483" s="38">
        <v>0.5</v>
      </c>
      <c r="H483" s="38">
        <v>0.5</v>
      </c>
      <c r="I483" s="38">
        <v>5381</v>
      </c>
      <c r="J483" s="38">
        <v>8617</v>
      </c>
      <c r="L483" s="38">
        <v>4052</v>
      </c>
      <c r="M483" s="38">
        <v>6.8360000000000003</v>
      </c>
      <c r="N483" s="38">
        <v>10.7</v>
      </c>
      <c r="O483" s="38">
        <v>3.8639999999999999</v>
      </c>
      <c r="Q483" s="38">
        <v>0.54700000000000004</v>
      </c>
      <c r="R483" s="38">
        <v>1</v>
      </c>
      <c r="S483" s="38">
        <v>0</v>
      </c>
      <c r="T483" s="38">
        <v>0</v>
      </c>
      <c r="V483" s="38">
        <v>0</v>
      </c>
      <c r="Y483" s="38" t="s">
        <v>326</v>
      </c>
      <c r="Z483" s="42">
        <v>0.26673611111111112</v>
      </c>
    </row>
    <row r="484" spans="1:26">
      <c r="A484" s="38">
        <v>68</v>
      </c>
      <c r="B484" s="38">
        <v>30</v>
      </c>
      <c r="C484" s="38" t="s">
        <v>338</v>
      </c>
      <c r="D484" s="38" t="s">
        <v>25</v>
      </c>
      <c r="E484" s="38" t="s">
        <v>36</v>
      </c>
      <c r="G484" s="38">
        <v>0.5</v>
      </c>
      <c r="H484" s="38">
        <v>0.5</v>
      </c>
      <c r="I484" s="38">
        <v>5324</v>
      </c>
      <c r="J484" s="38">
        <v>8577</v>
      </c>
      <c r="L484" s="38">
        <v>4017</v>
      </c>
      <c r="M484" s="38">
        <v>6.76</v>
      </c>
      <c r="N484" s="38">
        <v>10.651999999999999</v>
      </c>
      <c r="O484" s="38">
        <v>3.891</v>
      </c>
      <c r="Q484" s="38">
        <v>0.54300000000000004</v>
      </c>
      <c r="R484" s="38">
        <v>1</v>
      </c>
      <c r="S484" s="38">
        <v>0</v>
      </c>
      <c r="T484" s="38">
        <v>0</v>
      </c>
      <c r="V484" s="38">
        <v>0</v>
      </c>
      <c r="Y484" s="38" t="s">
        <v>326</v>
      </c>
      <c r="Z484" s="42">
        <v>0.27332175925925922</v>
      </c>
    </row>
    <row r="485" spans="1:26">
      <c r="A485" s="38">
        <v>12</v>
      </c>
      <c r="B485" s="38">
        <v>6</v>
      </c>
      <c r="C485" s="38" t="s">
        <v>341</v>
      </c>
      <c r="D485" s="38" t="s">
        <v>25</v>
      </c>
      <c r="E485" s="38" t="s">
        <v>36</v>
      </c>
      <c r="G485" s="38">
        <v>0.5</v>
      </c>
      <c r="H485" s="38">
        <v>0.5</v>
      </c>
      <c r="I485" s="38">
        <v>3300</v>
      </c>
      <c r="J485" s="38">
        <v>7577</v>
      </c>
      <c r="L485" s="38">
        <v>2348</v>
      </c>
      <c r="M485" s="38">
        <v>4.1239999999999997</v>
      </c>
      <c r="N485" s="38">
        <v>9.4190000000000005</v>
      </c>
      <c r="O485" s="38">
        <v>5.2949999999999999</v>
      </c>
      <c r="Q485" s="38">
        <v>0.32300000000000001</v>
      </c>
      <c r="R485" s="38">
        <v>1</v>
      </c>
      <c r="S485" s="38">
        <v>0</v>
      </c>
      <c r="T485" s="38">
        <v>0</v>
      </c>
      <c r="V485" s="38">
        <v>0</v>
      </c>
      <c r="Y485" s="38" t="s">
        <v>340</v>
      </c>
      <c r="Z485" s="42">
        <v>0.66009259259259256</v>
      </c>
    </row>
    <row r="486" spans="1:26">
      <c r="A486" s="38">
        <v>13</v>
      </c>
      <c r="B486" s="38">
        <v>6</v>
      </c>
      <c r="C486" s="38" t="s">
        <v>341</v>
      </c>
      <c r="D486" s="38" t="s">
        <v>25</v>
      </c>
      <c r="E486" s="38" t="s">
        <v>36</v>
      </c>
      <c r="G486" s="38">
        <v>0.5</v>
      </c>
      <c r="H486" s="38">
        <v>0.5</v>
      </c>
      <c r="I486" s="38">
        <v>3330</v>
      </c>
      <c r="J486" s="38">
        <v>7602</v>
      </c>
      <c r="L486" s="38">
        <v>2360</v>
      </c>
      <c r="M486" s="38">
        <v>4.1630000000000003</v>
      </c>
      <c r="N486" s="38">
        <v>9.4489999999999998</v>
      </c>
      <c r="O486" s="38">
        <v>5.2859999999999996</v>
      </c>
      <c r="Q486" s="38">
        <v>0.32500000000000001</v>
      </c>
      <c r="R486" s="38">
        <v>1</v>
      </c>
      <c r="S486" s="38">
        <v>0</v>
      </c>
      <c r="T486" s="38">
        <v>0</v>
      </c>
      <c r="V486" s="38">
        <v>0</v>
      </c>
      <c r="Y486" s="38" t="s">
        <v>340</v>
      </c>
      <c r="Z486" s="42">
        <v>0.66688657407407403</v>
      </c>
    </row>
    <row r="487" spans="1:26">
      <c r="A487" s="38">
        <v>14</v>
      </c>
      <c r="B487" s="38">
        <v>7</v>
      </c>
      <c r="C487" s="38" t="s">
        <v>342</v>
      </c>
      <c r="D487" s="38" t="s">
        <v>25</v>
      </c>
      <c r="E487" s="38" t="s">
        <v>36</v>
      </c>
      <c r="G487" s="38">
        <v>0.5</v>
      </c>
      <c r="H487" s="38">
        <v>0.5</v>
      </c>
      <c r="I487" s="38">
        <v>5554</v>
      </c>
      <c r="J487" s="38">
        <v>8050</v>
      </c>
      <c r="L487" s="38">
        <v>2823</v>
      </c>
      <c r="M487" s="38">
        <v>7.06</v>
      </c>
      <c r="N487" s="38">
        <v>10.003</v>
      </c>
      <c r="O487" s="38">
        <v>2.9430000000000001</v>
      </c>
      <c r="Q487" s="38">
        <v>0.38600000000000001</v>
      </c>
      <c r="R487" s="38">
        <v>1</v>
      </c>
      <c r="S487" s="38">
        <v>0</v>
      </c>
      <c r="T487" s="38">
        <v>0</v>
      </c>
      <c r="V487" s="38">
        <v>0</v>
      </c>
      <c r="Y487" s="38" t="s">
        <v>340</v>
      </c>
      <c r="Z487" s="42">
        <v>0.67826388888888889</v>
      </c>
    </row>
    <row r="488" spans="1:26">
      <c r="A488" s="38">
        <v>15</v>
      </c>
      <c r="B488" s="38">
        <v>7</v>
      </c>
      <c r="C488" s="38" t="s">
        <v>342</v>
      </c>
      <c r="D488" s="38" t="s">
        <v>25</v>
      </c>
      <c r="E488" s="38" t="s">
        <v>36</v>
      </c>
      <c r="G488" s="38">
        <v>0.5</v>
      </c>
      <c r="H488" s="38">
        <v>0.5</v>
      </c>
      <c r="I488" s="38">
        <v>5488</v>
      </c>
      <c r="J488" s="38">
        <v>8040</v>
      </c>
      <c r="L488" s="38">
        <v>2866</v>
      </c>
      <c r="M488" s="38">
        <v>6.9749999999999996</v>
      </c>
      <c r="N488" s="38">
        <v>9.9909999999999997</v>
      </c>
      <c r="O488" s="38">
        <v>3.0150000000000001</v>
      </c>
      <c r="Q488" s="38">
        <v>0.39100000000000001</v>
      </c>
      <c r="R488" s="38">
        <v>1</v>
      </c>
      <c r="S488" s="38">
        <v>0</v>
      </c>
      <c r="T488" s="38">
        <v>0</v>
      </c>
      <c r="V488" s="38">
        <v>0</v>
      </c>
      <c r="Y488" s="38" t="s">
        <v>340</v>
      </c>
      <c r="Z488" s="42">
        <v>0.68474537037037031</v>
      </c>
    </row>
    <row r="489" spans="1:26">
      <c r="A489" s="38">
        <v>16</v>
      </c>
      <c r="B489" s="38">
        <v>8</v>
      </c>
      <c r="C489" s="38" t="s">
        <v>343</v>
      </c>
      <c r="D489" s="38" t="s">
        <v>25</v>
      </c>
      <c r="E489" s="38" t="s">
        <v>36</v>
      </c>
      <c r="G489" s="38">
        <v>0.5</v>
      </c>
      <c r="H489" s="38">
        <v>0.5</v>
      </c>
      <c r="I489" s="38">
        <v>5139</v>
      </c>
      <c r="J489" s="38">
        <v>8826</v>
      </c>
      <c r="L489" s="38">
        <v>18125</v>
      </c>
      <c r="M489" s="38">
        <v>6.52</v>
      </c>
      <c r="N489" s="38">
        <v>10.957000000000001</v>
      </c>
      <c r="O489" s="38">
        <v>4.4370000000000003</v>
      </c>
      <c r="Q489" s="38">
        <v>2.3319999999999999</v>
      </c>
      <c r="R489" s="38">
        <v>1</v>
      </c>
      <c r="S489" s="38">
        <v>0</v>
      </c>
      <c r="T489" s="38">
        <v>0</v>
      </c>
      <c r="V489" s="38">
        <v>0</v>
      </c>
      <c r="Y489" s="38" t="s">
        <v>340</v>
      </c>
      <c r="Z489" s="42">
        <v>0.69621527777777781</v>
      </c>
    </row>
    <row r="490" spans="1:26">
      <c r="A490" s="38">
        <v>17</v>
      </c>
      <c r="B490" s="38">
        <v>8</v>
      </c>
      <c r="C490" s="38" t="s">
        <v>343</v>
      </c>
      <c r="D490" s="38" t="s">
        <v>25</v>
      </c>
      <c r="E490" s="38" t="s">
        <v>36</v>
      </c>
      <c r="G490" s="38">
        <v>0.5</v>
      </c>
      <c r="H490" s="38">
        <v>0.5</v>
      </c>
      <c r="I490" s="38">
        <v>5296</v>
      </c>
      <c r="J490" s="38">
        <v>8857</v>
      </c>
      <c r="L490" s="38">
        <v>18162</v>
      </c>
      <c r="M490" s="38">
        <v>6.7249999999999996</v>
      </c>
      <c r="N490" s="38">
        <v>10.994</v>
      </c>
      <c r="O490" s="38">
        <v>4.2690000000000001</v>
      </c>
      <c r="Q490" s="38">
        <v>2.3359999999999999</v>
      </c>
      <c r="R490" s="38">
        <v>1</v>
      </c>
      <c r="S490" s="38">
        <v>0</v>
      </c>
      <c r="T490" s="38">
        <v>0</v>
      </c>
      <c r="V490" s="38">
        <v>0</v>
      </c>
      <c r="Y490" s="38" t="s">
        <v>340</v>
      </c>
      <c r="Z490" s="42">
        <v>0.70280092592592591</v>
      </c>
    </row>
    <row r="491" spans="1:26">
      <c r="A491" s="38">
        <v>18</v>
      </c>
      <c r="B491" s="38">
        <v>9</v>
      </c>
      <c r="C491" s="38" t="s">
        <v>344</v>
      </c>
      <c r="D491" s="38" t="s">
        <v>25</v>
      </c>
      <c r="E491" s="38" t="s">
        <v>36</v>
      </c>
      <c r="G491" s="38">
        <v>0.5</v>
      </c>
      <c r="H491" s="38">
        <v>0.5</v>
      </c>
      <c r="I491" s="38">
        <v>10317</v>
      </c>
      <c r="J491" s="38">
        <v>13078</v>
      </c>
      <c r="L491" s="38">
        <v>2148</v>
      </c>
      <c r="M491" s="38">
        <v>13.285</v>
      </c>
      <c r="N491" s="38">
        <v>16.065999999999999</v>
      </c>
      <c r="O491" s="38">
        <v>2.78</v>
      </c>
      <c r="Q491" s="38">
        <v>0.29699999999999999</v>
      </c>
      <c r="R491" s="38">
        <v>1</v>
      </c>
      <c r="S491" s="38">
        <v>0</v>
      </c>
      <c r="T491" s="38">
        <v>0</v>
      </c>
      <c r="V491" s="38">
        <v>0</v>
      </c>
      <c r="Y491" s="38" t="s">
        <v>340</v>
      </c>
      <c r="Z491" s="42">
        <v>0.71478009259259256</v>
      </c>
    </row>
    <row r="492" spans="1:26">
      <c r="A492" s="38">
        <v>19</v>
      </c>
      <c r="B492" s="38">
        <v>9</v>
      </c>
      <c r="C492" s="38" t="s">
        <v>344</v>
      </c>
      <c r="D492" s="38" t="s">
        <v>25</v>
      </c>
      <c r="E492" s="38" t="s">
        <v>36</v>
      </c>
      <c r="G492" s="38">
        <v>0.5</v>
      </c>
      <c r="H492" s="38">
        <v>0.5</v>
      </c>
      <c r="I492" s="38">
        <v>10273</v>
      </c>
      <c r="J492" s="38">
        <v>13068</v>
      </c>
      <c r="L492" s="38">
        <v>2153</v>
      </c>
      <c r="M492" s="38">
        <v>13.227</v>
      </c>
      <c r="N492" s="38">
        <v>16.053999999999998</v>
      </c>
      <c r="O492" s="38">
        <v>2.827</v>
      </c>
      <c r="Q492" s="38">
        <v>0.29699999999999999</v>
      </c>
      <c r="R492" s="38">
        <v>1</v>
      </c>
      <c r="S492" s="38">
        <v>0</v>
      </c>
      <c r="T492" s="38">
        <v>0</v>
      </c>
      <c r="V492" s="38">
        <v>0</v>
      </c>
      <c r="Y492" s="38" t="s">
        <v>340</v>
      </c>
      <c r="Z492" s="42">
        <v>0.72171296296296295</v>
      </c>
    </row>
    <row r="493" spans="1:26">
      <c r="A493" s="38">
        <v>20</v>
      </c>
      <c r="B493" s="38">
        <v>10</v>
      </c>
      <c r="C493" s="38" t="s">
        <v>345</v>
      </c>
      <c r="D493" s="38" t="s">
        <v>25</v>
      </c>
      <c r="E493" s="38" t="s">
        <v>36</v>
      </c>
      <c r="G493" s="38">
        <v>0.5</v>
      </c>
      <c r="H493" s="38">
        <v>0.5</v>
      </c>
      <c r="I493" s="38">
        <v>4107</v>
      </c>
      <c r="J493" s="38">
        <v>6699</v>
      </c>
      <c r="L493" s="38">
        <v>1053</v>
      </c>
      <c r="M493" s="38">
        <v>5.1749999999999998</v>
      </c>
      <c r="N493" s="38">
        <v>8.3279999999999994</v>
      </c>
      <c r="O493" s="38">
        <v>3.153</v>
      </c>
      <c r="Q493" s="38">
        <v>0.151</v>
      </c>
      <c r="R493" s="38">
        <v>1</v>
      </c>
      <c r="S493" s="38">
        <v>0</v>
      </c>
      <c r="T493" s="38">
        <v>0</v>
      </c>
      <c r="V493" s="38">
        <v>0</v>
      </c>
      <c r="Y493" s="38" t="s">
        <v>340</v>
      </c>
      <c r="Z493" s="42">
        <v>0.73317129629629629</v>
      </c>
    </row>
    <row r="494" spans="1:26">
      <c r="A494" s="38">
        <v>21</v>
      </c>
      <c r="B494" s="38">
        <v>10</v>
      </c>
      <c r="C494" s="38" t="s">
        <v>345</v>
      </c>
      <c r="D494" s="38" t="s">
        <v>25</v>
      </c>
      <c r="E494" s="38" t="s">
        <v>36</v>
      </c>
      <c r="G494" s="38">
        <v>0.5</v>
      </c>
      <c r="H494" s="38">
        <v>0.5</v>
      </c>
      <c r="I494" s="38">
        <v>4101</v>
      </c>
      <c r="J494" s="38">
        <v>6760</v>
      </c>
      <c r="L494" s="38">
        <v>1124</v>
      </c>
      <c r="M494" s="38">
        <v>5.1660000000000004</v>
      </c>
      <c r="N494" s="38">
        <v>8.4039999999999999</v>
      </c>
      <c r="O494" s="38">
        <v>3.238</v>
      </c>
      <c r="Q494" s="38">
        <v>0.161</v>
      </c>
      <c r="R494" s="38">
        <v>1</v>
      </c>
      <c r="S494" s="38">
        <v>0</v>
      </c>
      <c r="T494" s="38">
        <v>0</v>
      </c>
      <c r="V494" s="38">
        <v>0</v>
      </c>
      <c r="Y494" s="38" t="s">
        <v>340</v>
      </c>
      <c r="Z494" s="42">
        <v>0.7396759259259259</v>
      </c>
    </row>
    <row r="495" spans="1:26">
      <c r="A495" s="38">
        <v>22</v>
      </c>
      <c r="B495" s="38">
        <v>11</v>
      </c>
      <c r="C495" s="38" t="s">
        <v>346</v>
      </c>
      <c r="D495" s="38" t="s">
        <v>25</v>
      </c>
      <c r="E495" s="38" t="s">
        <v>36</v>
      </c>
      <c r="G495" s="38">
        <v>0.5</v>
      </c>
      <c r="H495" s="38">
        <v>0.5</v>
      </c>
      <c r="I495" s="38">
        <v>6070</v>
      </c>
      <c r="J495" s="38">
        <v>10079</v>
      </c>
      <c r="L495" s="38">
        <v>9104</v>
      </c>
      <c r="M495" s="38">
        <v>7.7329999999999997</v>
      </c>
      <c r="N495" s="38">
        <v>12.483000000000001</v>
      </c>
      <c r="O495" s="38">
        <v>4.7489999999999997</v>
      </c>
      <c r="Q495" s="38">
        <v>1.2010000000000001</v>
      </c>
      <c r="R495" s="38">
        <v>1</v>
      </c>
      <c r="S495" s="38">
        <v>0</v>
      </c>
      <c r="T495" s="38">
        <v>0</v>
      </c>
      <c r="V495" s="38">
        <v>0</v>
      </c>
      <c r="Y495" s="38" t="s">
        <v>340</v>
      </c>
      <c r="Z495" s="42">
        <v>0.75120370370370371</v>
      </c>
    </row>
    <row r="496" spans="1:26">
      <c r="A496" s="38">
        <v>23</v>
      </c>
      <c r="B496" s="38">
        <v>11</v>
      </c>
      <c r="C496" s="38" t="s">
        <v>346</v>
      </c>
      <c r="D496" s="38" t="s">
        <v>25</v>
      </c>
      <c r="E496" s="38" t="s">
        <v>36</v>
      </c>
      <c r="G496" s="38">
        <v>0.5</v>
      </c>
      <c r="H496" s="38">
        <v>0.5</v>
      </c>
      <c r="I496" s="38">
        <v>6285</v>
      </c>
      <c r="J496" s="38">
        <v>10159</v>
      </c>
      <c r="L496" s="38">
        <v>9106</v>
      </c>
      <c r="M496" s="38">
        <v>8.0150000000000006</v>
      </c>
      <c r="N496" s="38">
        <v>12.579000000000001</v>
      </c>
      <c r="O496" s="38">
        <v>4.5650000000000004</v>
      </c>
      <c r="Q496" s="38">
        <v>1.202</v>
      </c>
      <c r="R496" s="38">
        <v>1</v>
      </c>
      <c r="S496" s="38">
        <v>0</v>
      </c>
      <c r="T496" s="38">
        <v>0</v>
      </c>
      <c r="V496" s="38">
        <v>0</v>
      </c>
      <c r="Y496" s="38" t="s">
        <v>340</v>
      </c>
      <c r="Z496" s="42">
        <v>0.75782407407407415</v>
      </c>
    </row>
    <row r="497" spans="1:26">
      <c r="A497" s="38">
        <v>24</v>
      </c>
      <c r="B497" s="38">
        <v>12</v>
      </c>
      <c r="C497" s="38" t="s">
        <v>347</v>
      </c>
      <c r="D497" s="38" t="s">
        <v>25</v>
      </c>
      <c r="E497" s="38" t="s">
        <v>36</v>
      </c>
      <c r="G497" s="38">
        <v>0.5</v>
      </c>
      <c r="H497" s="38">
        <v>0.5</v>
      </c>
      <c r="I497" s="38">
        <v>7303</v>
      </c>
      <c r="J497" s="38">
        <v>10591</v>
      </c>
      <c r="L497" s="38">
        <v>1556</v>
      </c>
      <c r="M497" s="38">
        <v>9.343</v>
      </c>
      <c r="N497" s="38">
        <v>13.101000000000001</v>
      </c>
      <c r="O497" s="38">
        <v>3.758</v>
      </c>
      <c r="Q497" s="38">
        <v>0.218</v>
      </c>
      <c r="R497" s="38">
        <v>1</v>
      </c>
      <c r="S497" s="38">
        <v>0</v>
      </c>
      <c r="T497" s="38">
        <v>0</v>
      </c>
      <c r="V497" s="38">
        <v>0</v>
      </c>
      <c r="Y497" s="38" t="s">
        <v>340</v>
      </c>
      <c r="Z497" s="42">
        <v>0.76956018518518521</v>
      </c>
    </row>
    <row r="498" spans="1:26">
      <c r="A498" s="38">
        <v>25</v>
      </c>
      <c r="B498" s="38">
        <v>12</v>
      </c>
      <c r="C498" s="38" t="s">
        <v>347</v>
      </c>
      <c r="D498" s="38" t="s">
        <v>25</v>
      </c>
      <c r="E498" s="38" t="s">
        <v>36</v>
      </c>
      <c r="G498" s="38">
        <v>0.5</v>
      </c>
      <c r="H498" s="38">
        <v>0.5</v>
      </c>
      <c r="I498" s="38">
        <v>7248</v>
      </c>
      <c r="J498" s="38">
        <v>10714</v>
      </c>
      <c r="L498" s="38">
        <v>1522</v>
      </c>
      <c r="M498" s="38">
        <v>9.2710000000000008</v>
      </c>
      <c r="N498" s="38">
        <v>13.249000000000001</v>
      </c>
      <c r="O498" s="38">
        <v>3.9780000000000002</v>
      </c>
      <c r="Q498" s="38">
        <v>0.214</v>
      </c>
      <c r="R498" s="38">
        <v>1</v>
      </c>
      <c r="S498" s="38">
        <v>0</v>
      </c>
      <c r="T498" s="38">
        <v>0</v>
      </c>
      <c r="V498" s="38">
        <v>0</v>
      </c>
      <c r="Y498" s="38" t="s">
        <v>340</v>
      </c>
      <c r="Z498" s="42">
        <v>0.77635416666666668</v>
      </c>
    </row>
    <row r="499" spans="1:26">
      <c r="A499" s="38">
        <v>26</v>
      </c>
      <c r="B499" s="38">
        <v>13</v>
      </c>
      <c r="C499" s="38" t="s">
        <v>348</v>
      </c>
      <c r="D499" s="38" t="s">
        <v>25</v>
      </c>
      <c r="E499" s="38" t="s">
        <v>36</v>
      </c>
      <c r="G499" s="38">
        <v>0.5</v>
      </c>
      <c r="H499" s="38">
        <v>0.5</v>
      </c>
      <c r="I499" s="38">
        <v>3213</v>
      </c>
      <c r="J499" s="38">
        <v>5792</v>
      </c>
      <c r="L499" s="38">
        <v>1409</v>
      </c>
      <c r="M499" s="38">
        <v>4.01</v>
      </c>
      <c r="N499" s="38">
        <v>7.1920000000000002</v>
      </c>
      <c r="O499" s="38">
        <v>3.181</v>
      </c>
      <c r="Q499" s="38">
        <v>0.19900000000000001</v>
      </c>
      <c r="R499" s="38">
        <v>1</v>
      </c>
      <c r="S499" s="38">
        <v>0</v>
      </c>
      <c r="T499" s="38">
        <v>0</v>
      </c>
      <c r="V499" s="38">
        <v>0</v>
      </c>
      <c r="Y499" s="38" t="s">
        <v>340</v>
      </c>
      <c r="Z499" s="42">
        <v>0.78765046296296293</v>
      </c>
    </row>
    <row r="500" spans="1:26">
      <c r="A500" s="38">
        <v>27</v>
      </c>
      <c r="B500" s="38">
        <v>13</v>
      </c>
      <c r="C500" s="38" t="s">
        <v>348</v>
      </c>
      <c r="D500" s="38" t="s">
        <v>25</v>
      </c>
      <c r="E500" s="38" t="s">
        <v>36</v>
      </c>
      <c r="G500" s="38">
        <v>0.5</v>
      </c>
      <c r="H500" s="38">
        <v>0.5</v>
      </c>
      <c r="I500" s="38">
        <v>3358</v>
      </c>
      <c r="J500" s="38">
        <v>5868</v>
      </c>
      <c r="L500" s="38">
        <v>1376</v>
      </c>
      <c r="M500" s="38">
        <v>4.1989999999999998</v>
      </c>
      <c r="N500" s="38">
        <v>7.2880000000000003</v>
      </c>
      <c r="O500" s="38">
        <v>3.0880000000000001</v>
      </c>
      <c r="Q500" s="38">
        <v>0.19400000000000001</v>
      </c>
      <c r="R500" s="38">
        <v>1</v>
      </c>
      <c r="S500" s="38">
        <v>0</v>
      </c>
      <c r="T500" s="38">
        <v>0</v>
      </c>
      <c r="V500" s="38">
        <v>0</v>
      </c>
      <c r="Y500" s="38" t="s">
        <v>340</v>
      </c>
      <c r="Z500" s="42">
        <v>0.79415509259259265</v>
      </c>
    </row>
    <row r="501" spans="1:26">
      <c r="A501" s="38">
        <v>28</v>
      </c>
      <c r="B501" s="38">
        <v>14</v>
      </c>
      <c r="C501" s="38" t="s">
        <v>349</v>
      </c>
      <c r="D501" s="38" t="s">
        <v>25</v>
      </c>
      <c r="E501" s="38" t="s">
        <v>36</v>
      </c>
      <c r="G501" s="38">
        <v>0.5</v>
      </c>
      <c r="H501" s="38">
        <v>0.5</v>
      </c>
      <c r="I501" s="38">
        <v>4648</v>
      </c>
      <c r="J501" s="38">
        <v>7343</v>
      </c>
      <c r="L501" s="38">
        <v>2038</v>
      </c>
      <c r="M501" s="38">
        <v>5.88</v>
      </c>
      <c r="N501" s="38">
        <v>9.1289999999999996</v>
      </c>
      <c r="O501" s="38">
        <v>3.2490000000000001</v>
      </c>
      <c r="Q501" s="38">
        <v>0.28199999999999997</v>
      </c>
      <c r="R501" s="38">
        <v>1</v>
      </c>
      <c r="S501" s="38">
        <v>0</v>
      </c>
      <c r="T501" s="38">
        <v>0</v>
      </c>
      <c r="V501" s="38">
        <v>0</v>
      </c>
      <c r="Y501" s="38" t="s">
        <v>340</v>
      </c>
      <c r="Z501" s="42">
        <v>0.8056712962962963</v>
      </c>
    </row>
    <row r="502" spans="1:26">
      <c r="A502" s="38">
        <v>29</v>
      </c>
      <c r="B502" s="38">
        <v>14</v>
      </c>
      <c r="C502" s="38" t="s">
        <v>349</v>
      </c>
      <c r="D502" s="38" t="s">
        <v>25</v>
      </c>
      <c r="E502" s="38" t="s">
        <v>36</v>
      </c>
      <c r="G502" s="38">
        <v>0.5</v>
      </c>
      <c r="H502" s="38">
        <v>0.5</v>
      </c>
      <c r="I502" s="38">
        <v>4804</v>
      </c>
      <c r="J502" s="38">
        <v>7395</v>
      </c>
      <c r="L502" s="38">
        <v>2025</v>
      </c>
      <c r="M502" s="38">
        <v>6.0830000000000002</v>
      </c>
      <c r="N502" s="38">
        <v>9.1929999999999996</v>
      </c>
      <c r="O502" s="38">
        <v>3.11</v>
      </c>
      <c r="Q502" s="38">
        <v>0.28000000000000003</v>
      </c>
      <c r="R502" s="38">
        <v>1</v>
      </c>
      <c r="S502" s="38">
        <v>0</v>
      </c>
      <c r="T502" s="38">
        <v>0</v>
      </c>
      <c r="V502" s="38">
        <v>0</v>
      </c>
      <c r="Y502" s="38" t="s">
        <v>340</v>
      </c>
      <c r="Z502" s="42">
        <v>0.8122800925925926</v>
      </c>
    </row>
    <row r="503" spans="1:26">
      <c r="A503" s="38">
        <v>30</v>
      </c>
      <c r="B503" s="38">
        <v>15</v>
      </c>
      <c r="C503" s="38" t="s">
        <v>350</v>
      </c>
      <c r="D503" s="38" t="s">
        <v>25</v>
      </c>
      <c r="E503" s="38" t="s">
        <v>36</v>
      </c>
      <c r="G503" s="38">
        <v>0.5</v>
      </c>
      <c r="H503" s="38">
        <v>0.5</v>
      </c>
      <c r="I503" s="38">
        <v>4602</v>
      </c>
      <c r="J503" s="38">
        <v>7042</v>
      </c>
      <c r="L503" s="38">
        <v>1808</v>
      </c>
      <c r="M503" s="38">
        <v>5.82</v>
      </c>
      <c r="N503" s="38">
        <v>8.7550000000000008</v>
      </c>
      <c r="O503" s="38">
        <v>2.9350000000000001</v>
      </c>
      <c r="Q503" s="38">
        <v>0.252</v>
      </c>
      <c r="R503" s="38">
        <v>1</v>
      </c>
      <c r="S503" s="38">
        <v>0</v>
      </c>
      <c r="T503" s="38">
        <v>0</v>
      </c>
      <c r="V503" s="38">
        <v>0</v>
      </c>
      <c r="Y503" s="38" t="s">
        <v>340</v>
      </c>
      <c r="Z503" s="42">
        <v>0.8235069444444445</v>
      </c>
    </row>
    <row r="504" spans="1:26">
      <c r="A504" s="38">
        <v>31</v>
      </c>
      <c r="B504" s="38">
        <v>15</v>
      </c>
      <c r="C504" s="38" t="s">
        <v>350</v>
      </c>
      <c r="D504" s="38" t="s">
        <v>25</v>
      </c>
      <c r="E504" s="38" t="s">
        <v>36</v>
      </c>
      <c r="G504" s="38">
        <v>0.5</v>
      </c>
      <c r="H504" s="38">
        <v>0.5</v>
      </c>
      <c r="I504" s="38">
        <v>4759</v>
      </c>
      <c r="J504" s="38">
        <v>7122</v>
      </c>
      <c r="L504" s="38">
        <v>1800</v>
      </c>
      <c r="M504" s="38">
        <v>6.024</v>
      </c>
      <c r="N504" s="38">
        <v>8.8550000000000004</v>
      </c>
      <c r="O504" s="38">
        <v>2.831</v>
      </c>
      <c r="Q504" s="38">
        <v>0.25</v>
      </c>
      <c r="R504" s="38">
        <v>1</v>
      </c>
      <c r="S504" s="38">
        <v>0</v>
      </c>
      <c r="T504" s="38">
        <v>0</v>
      </c>
      <c r="V504" s="38">
        <v>0</v>
      </c>
      <c r="Y504" s="38" t="s">
        <v>340</v>
      </c>
      <c r="Z504" s="42">
        <v>0.83012731481481483</v>
      </c>
    </row>
    <row r="505" spans="1:26">
      <c r="A505" s="38">
        <v>32</v>
      </c>
      <c r="B505" s="38">
        <v>16</v>
      </c>
      <c r="C505" s="38" t="s">
        <v>351</v>
      </c>
      <c r="D505" s="38" t="s">
        <v>25</v>
      </c>
      <c r="E505" s="38" t="s">
        <v>36</v>
      </c>
      <c r="G505" s="38">
        <v>0.5</v>
      </c>
      <c r="H505" s="38">
        <v>0.5</v>
      </c>
      <c r="I505" s="38">
        <v>3268</v>
      </c>
      <c r="J505" s="38">
        <v>7472</v>
      </c>
      <c r="L505" s="38">
        <v>1875</v>
      </c>
      <c r="M505" s="38">
        <v>4.0819999999999999</v>
      </c>
      <c r="N505" s="38">
        <v>9.2889999999999997</v>
      </c>
      <c r="O505" s="38">
        <v>5.2060000000000004</v>
      </c>
      <c r="Q505" s="38">
        <v>0.26</v>
      </c>
      <c r="R505" s="38">
        <v>1</v>
      </c>
      <c r="S505" s="38">
        <v>0</v>
      </c>
      <c r="T505" s="38">
        <v>0</v>
      </c>
      <c r="V505" s="38">
        <v>0</v>
      </c>
      <c r="Y505" s="38" t="s">
        <v>340</v>
      </c>
      <c r="Z505" s="42">
        <v>0.84148148148148139</v>
      </c>
    </row>
    <row r="506" spans="1:26">
      <c r="A506" s="38">
        <v>33</v>
      </c>
      <c r="B506" s="38">
        <v>16</v>
      </c>
      <c r="C506" s="38" t="s">
        <v>351</v>
      </c>
      <c r="D506" s="38" t="s">
        <v>25</v>
      </c>
      <c r="E506" s="38" t="s">
        <v>36</v>
      </c>
      <c r="G506" s="38">
        <v>0.5</v>
      </c>
      <c r="H506" s="38">
        <v>0.5</v>
      </c>
      <c r="I506" s="38">
        <v>3246</v>
      </c>
      <c r="J506" s="38">
        <v>7518</v>
      </c>
      <c r="L506" s="38">
        <v>1849</v>
      </c>
      <c r="M506" s="38">
        <v>4.0529999999999999</v>
      </c>
      <c r="N506" s="38">
        <v>9.3450000000000006</v>
      </c>
      <c r="O506" s="38">
        <v>5.2919999999999998</v>
      </c>
      <c r="Q506" s="38">
        <v>0.25700000000000001</v>
      </c>
      <c r="R506" s="38">
        <v>1</v>
      </c>
      <c r="S506" s="38">
        <v>0</v>
      </c>
      <c r="T506" s="38">
        <v>0</v>
      </c>
      <c r="V506" s="38">
        <v>0</v>
      </c>
      <c r="Y506" s="38" t="s">
        <v>340</v>
      </c>
      <c r="Z506" s="42">
        <v>0.84827546296296286</v>
      </c>
    </row>
    <row r="507" spans="1:26">
      <c r="A507" s="38">
        <v>45</v>
      </c>
      <c r="B507" s="38">
        <v>19</v>
      </c>
      <c r="C507" s="38" t="s">
        <v>327</v>
      </c>
      <c r="D507" s="38" t="s">
        <v>25</v>
      </c>
      <c r="E507" s="38" t="s">
        <v>36</v>
      </c>
      <c r="G507" s="38">
        <v>0.5</v>
      </c>
      <c r="H507" s="38">
        <v>0.5</v>
      </c>
      <c r="I507" s="38">
        <v>5057</v>
      </c>
      <c r="J507" s="38">
        <v>7402</v>
      </c>
      <c r="L507" s="38">
        <v>2542</v>
      </c>
      <c r="M507" s="38">
        <v>6.4119999999999999</v>
      </c>
      <c r="N507" s="38">
        <v>9.2010000000000005</v>
      </c>
      <c r="O507" s="38">
        <v>2.7890000000000001</v>
      </c>
      <c r="Q507" s="38">
        <v>0.34899999999999998</v>
      </c>
      <c r="R507" s="38">
        <v>1</v>
      </c>
      <c r="S507" s="38">
        <v>0</v>
      </c>
      <c r="T507" s="38">
        <v>0</v>
      </c>
      <c r="V507" s="38">
        <v>0</v>
      </c>
      <c r="Y507" s="38" t="s">
        <v>340</v>
      </c>
      <c r="Z507" s="42">
        <v>6.9641203703703705E-2</v>
      </c>
    </row>
    <row r="508" spans="1:26">
      <c r="A508" s="38">
        <v>45</v>
      </c>
      <c r="B508" s="38">
        <v>19</v>
      </c>
      <c r="C508" s="38" t="s">
        <v>352</v>
      </c>
      <c r="D508" s="38" t="s">
        <v>25</v>
      </c>
      <c r="E508" s="38" t="s">
        <v>36</v>
      </c>
      <c r="G508" s="38">
        <v>0.5</v>
      </c>
      <c r="H508" s="38">
        <v>0.5</v>
      </c>
      <c r="I508" s="38">
        <v>3743</v>
      </c>
      <c r="J508" s="38">
        <v>7062</v>
      </c>
      <c r="L508" s="38">
        <v>1923</v>
      </c>
      <c r="M508" s="38">
        <v>4.7</v>
      </c>
      <c r="N508" s="38">
        <v>8.7799999999999994</v>
      </c>
      <c r="O508" s="38">
        <v>4.08</v>
      </c>
      <c r="Q508" s="38">
        <v>0.26700000000000002</v>
      </c>
      <c r="R508" s="38">
        <v>1</v>
      </c>
      <c r="S508" s="38">
        <v>0</v>
      </c>
      <c r="T508" s="38">
        <v>0</v>
      </c>
      <c r="V508" s="38">
        <v>0</v>
      </c>
      <c r="Y508" s="38" t="s">
        <v>340</v>
      </c>
      <c r="Z508" s="42">
        <v>0.95333333333333325</v>
      </c>
    </row>
    <row r="509" spans="1:26">
      <c r="A509" s="38">
        <v>46</v>
      </c>
      <c r="B509" s="38">
        <v>19</v>
      </c>
      <c r="C509" s="38" t="s">
        <v>327</v>
      </c>
      <c r="D509" s="38" t="s">
        <v>25</v>
      </c>
      <c r="E509" s="38" t="s">
        <v>36</v>
      </c>
      <c r="G509" s="38">
        <v>0.5</v>
      </c>
      <c r="H509" s="38">
        <v>0.5</v>
      </c>
      <c r="I509" s="38">
        <v>5262</v>
      </c>
      <c r="J509" s="38">
        <v>7409</v>
      </c>
      <c r="L509" s="38">
        <v>2459</v>
      </c>
      <c r="M509" s="38">
        <v>6.68</v>
      </c>
      <c r="N509" s="38">
        <v>9.2110000000000003</v>
      </c>
      <c r="O509" s="38">
        <v>2.5299999999999998</v>
      </c>
      <c r="Q509" s="38">
        <v>0.33800000000000002</v>
      </c>
      <c r="R509" s="38">
        <v>1</v>
      </c>
      <c r="S509" s="38">
        <v>0</v>
      </c>
      <c r="T509" s="38">
        <v>0</v>
      </c>
      <c r="V509" s="38">
        <v>0</v>
      </c>
      <c r="Y509" s="38" t="s">
        <v>340</v>
      </c>
      <c r="Z509" s="42">
        <v>7.6284722222222226E-2</v>
      </c>
    </row>
    <row r="510" spans="1:26">
      <c r="A510" s="38">
        <v>46</v>
      </c>
      <c r="B510" s="38">
        <v>19</v>
      </c>
      <c r="C510" s="38" t="s">
        <v>352</v>
      </c>
      <c r="D510" s="38" t="s">
        <v>25</v>
      </c>
      <c r="E510" s="38" t="s">
        <v>36</v>
      </c>
      <c r="G510" s="38">
        <v>0.5</v>
      </c>
      <c r="H510" s="38">
        <v>0.5</v>
      </c>
      <c r="I510" s="38">
        <v>3899</v>
      </c>
      <c r="J510" s="38">
        <v>7117</v>
      </c>
      <c r="L510" s="38">
        <v>1927</v>
      </c>
      <c r="M510" s="38">
        <v>4.9029999999999996</v>
      </c>
      <c r="N510" s="38">
        <v>8.8480000000000008</v>
      </c>
      <c r="O510" s="38">
        <v>3.9449999999999998</v>
      </c>
      <c r="Q510" s="38">
        <v>0.26700000000000002</v>
      </c>
      <c r="R510" s="38">
        <v>1</v>
      </c>
      <c r="S510" s="38">
        <v>0</v>
      </c>
      <c r="T510" s="38">
        <v>0</v>
      </c>
      <c r="V510" s="38">
        <v>0</v>
      </c>
      <c r="Y510" s="38" t="s">
        <v>340</v>
      </c>
      <c r="Z510" s="42">
        <v>0.95990740740740732</v>
      </c>
    </row>
    <row r="511" spans="1:26">
      <c r="A511" s="38">
        <v>47</v>
      </c>
      <c r="B511" s="38">
        <v>20</v>
      </c>
      <c r="C511" s="38" t="s">
        <v>353</v>
      </c>
      <c r="D511" s="38" t="s">
        <v>25</v>
      </c>
      <c r="E511" s="38" t="s">
        <v>36</v>
      </c>
      <c r="G511" s="38">
        <v>0.5</v>
      </c>
      <c r="H511" s="38">
        <v>0.5</v>
      </c>
      <c r="I511" s="38">
        <v>5166</v>
      </c>
      <c r="J511" s="38">
        <v>7507</v>
      </c>
      <c r="L511" s="38">
        <v>2452</v>
      </c>
      <c r="M511" s="38">
        <v>6.5549999999999997</v>
      </c>
      <c r="N511" s="38">
        <v>9.3330000000000002</v>
      </c>
      <c r="O511" s="38">
        <v>2.7770000000000001</v>
      </c>
      <c r="Q511" s="38">
        <v>0.33700000000000002</v>
      </c>
      <c r="R511" s="38">
        <v>1</v>
      </c>
      <c r="S511" s="38">
        <v>0</v>
      </c>
      <c r="T511" s="38">
        <v>0</v>
      </c>
      <c r="V511" s="38">
        <v>0</v>
      </c>
      <c r="Y511" s="38" t="s">
        <v>340</v>
      </c>
      <c r="Z511" s="42">
        <v>0.97143518518518512</v>
      </c>
    </row>
    <row r="512" spans="1:26">
      <c r="A512" s="38">
        <v>48</v>
      </c>
      <c r="B512" s="38">
        <v>20</v>
      </c>
      <c r="C512" s="38" t="s">
        <v>353</v>
      </c>
      <c r="D512" s="38" t="s">
        <v>25</v>
      </c>
      <c r="E512" s="38" t="s">
        <v>36</v>
      </c>
      <c r="G512" s="38">
        <v>0.5</v>
      </c>
      <c r="H512" s="38">
        <v>0.5</v>
      </c>
      <c r="I512" s="38">
        <v>5210</v>
      </c>
      <c r="J512" s="38">
        <v>7520</v>
      </c>
      <c r="L512" s="38">
        <v>2437</v>
      </c>
      <c r="M512" s="38">
        <v>6.6120000000000001</v>
      </c>
      <c r="N512" s="38">
        <v>9.3480000000000008</v>
      </c>
      <c r="O512" s="38">
        <v>2.7360000000000002</v>
      </c>
      <c r="Q512" s="38">
        <v>0.33500000000000002</v>
      </c>
      <c r="R512" s="38">
        <v>1</v>
      </c>
      <c r="S512" s="38">
        <v>0</v>
      </c>
      <c r="T512" s="38">
        <v>0</v>
      </c>
      <c r="V512" s="38">
        <v>0</v>
      </c>
      <c r="Y512" s="38" t="s">
        <v>340</v>
      </c>
      <c r="Z512" s="42">
        <v>0.97804398148148142</v>
      </c>
    </row>
    <row r="513" spans="1:26">
      <c r="A513" s="38">
        <v>49</v>
      </c>
      <c r="B513" s="38">
        <v>21</v>
      </c>
      <c r="C513" s="38" t="s">
        <v>354</v>
      </c>
      <c r="D513" s="38" t="s">
        <v>25</v>
      </c>
      <c r="E513" s="38" t="s">
        <v>36</v>
      </c>
      <c r="G513" s="38">
        <v>0.5</v>
      </c>
      <c r="H513" s="38">
        <v>0.5</v>
      </c>
      <c r="I513" s="38">
        <v>2583</v>
      </c>
      <c r="J513" s="38">
        <v>7941</v>
      </c>
      <c r="L513" s="38">
        <v>3019</v>
      </c>
      <c r="M513" s="38">
        <v>3.1909999999999998</v>
      </c>
      <c r="N513" s="38">
        <v>9.8680000000000003</v>
      </c>
      <c r="O513" s="38">
        <v>6.6769999999999996</v>
      </c>
      <c r="Q513" s="38">
        <v>0.41099999999999998</v>
      </c>
      <c r="R513" s="38">
        <v>1</v>
      </c>
      <c r="S513" s="38">
        <v>0</v>
      </c>
      <c r="T513" s="38">
        <v>0</v>
      </c>
      <c r="V513" s="38">
        <v>0</v>
      </c>
      <c r="Y513" s="38" t="s">
        <v>340</v>
      </c>
      <c r="Z513" s="42">
        <v>0.98944444444444446</v>
      </c>
    </row>
    <row r="514" spans="1:26">
      <c r="A514" s="38">
        <v>49</v>
      </c>
      <c r="B514" s="38">
        <v>21</v>
      </c>
      <c r="C514" s="38" t="s">
        <v>329</v>
      </c>
      <c r="D514" s="38" t="s">
        <v>25</v>
      </c>
      <c r="E514" s="38" t="s">
        <v>36</v>
      </c>
      <c r="G514" s="38">
        <v>0.5</v>
      </c>
      <c r="H514" s="38">
        <v>0.5</v>
      </c>
      <c r="I514" s="38">
        <v>2246</v>
      </c>
      <c r="J514" s="38">
        <v>8264</v>
      </c>
      <c r="L514" s="38">
        <v>3185</v>
      </c>
      <c r="M514" s="38">
        <v>2.7519999999999998</v>
      </c>
      <c r="N514" s="38">
        <v>10.266999999999999</v>
      </c>
      <c r="O514" s="38">
        <v>7.5149999999999997</v>
      </c>
      <c r="Q514" s="38">
        <v>0.433</v>
      </c>
      <c r="R514" s="38">
        <v>1</v>
      </c>
      <c r="S514" s="38">
        <v>0</v>
      </c>
      <c r="T514" s="38">
        <v>0</v>
      </c>
      <c r="V514" s="38">
        <v>0</v>
      </c>
      <c r="Y514" s="38" t="s">
        <v>340</v>
      </c>
      <c r="Z514" s="42">
        <v>0.10545138888888889</v>
      </c>
    </row>
    <row r="515" spans="1:26">
      <c r="A515" s="38">
        <v>50</v>
      </c>
      <c r="B515" s="38">
        <v>21</v>
      </c>
      <c r="C515" s="38" t="s">
        <v>354</v>
      </c>
      <c r="D515" s="38" t="s">
        <v>25</v>
      </c>
      <c r="E515" s="38" t="s">
        <v>36</v>
      </c>
      <c r="G515" s="38">
        <v>0.5</v>
      </c>
      <c r="H515" s="38">
        <v>0.5</v>
      </c>
      <c r="I515" s="38">
        <v>2682</v>
      </c>
      <c r="J515" s="38">
        <v>7932</v>
      </c>
      <c r="L515" s="38">
        <v>3080</v>
      </c>
      <c r="M515" s="38">
        <v>3.319</v>
      </c>
      <c r="N515" s="38">
        <v>9.8569999999999993</v>
      </c>
      <c r="O515" s="38">
        <v>6.5380000000000003</v>
      </c>
      <c r="Q515" s="38">
        <v>0.41899999999999998</v>
      </c>
      <c r="R515" s="38">
        <v>1</v>
      </c>
      <c r="S515" s="38">
        <v>0</v>
      </c>
      <c r="T515" s="38">
        <v>0</v>
      </c>
      <c r="V515" s="38">
        <v>0</v>
      </c>
      <c r="Y515" s="38" t="s">
        <v>340</v>
      </c>
      <c r="Z515" s="42">
        <v>0.99600694444444438</v>
      </c>
    </row>
    <row r="516" spans="1:26">
      <c r="A516" s="38">
        <v>50</v>
      </c>
      <c r="B516" s="38">
        <v>21</v>
      </c>
      <c r="C516" s="38" t="s">
        <v>329</v>
      </c>
      <c r="D516" s="38" t="s">
        <v>25</v>
      </c>
      <c r="E516" s="38" t="s">
        <v>36</v>
      </c>
      <c r="G516" s="38">
        <v>0.5</v>
      </c>
      <c r="H516" s="38">
        <v>0.5</v>
      </c>
      <c r="I516" s="38">
        <v>2329</v>
      </c>
      <c r="J516" s="38">
        <v>8293</v>
      </c>
      <c r="L516" s="38">
        <v>3078</v>
      </c>
      <c r="M516" s="38">
        <v>2.86</v>
      </c>
      <c r="N516" s="38">
        <v>10.302</v>
      </c>
      <c r="O516" s="38">
        <v>7.4420000000000002</v>
      </c>
      <c r="Q516" s="38">
        <v>0.41899999999999998</v>
      </c>
      <c r="R516" s="38">
        <v>1</v>
      </c>
      <c r="S516" s="38">
        <v>0</v>
      </c>
      <c r="T516" s="38">
        <v>0</v>
      </c>
      <c r="V516" s="38">
        <v>0</v>
      </c>
      <c r="Y516" s="38" t="s">
        <v>340</v>
      </c>
      <c r="Z516" s="42">
        <v>0.11217592592592592</v>
      </c>
    </row>
    <row r="517" spans="1:26">
      <c r="A517" s="38">
        <v>51</v>
      </c>
      <c r="B517" s="38">
        <v>22</v>
      </c>
      <c r="C517" s="38" t="s">
        <v>330</v>
      </c>
      <c r="D517" s="38" t="s">
        <v>25</v>
      </c>
      <c r="E517" s="38" t="s">
        <v>36</v>
      </c>
      <c r="G517" s="38">
        <v>0.5</v>
      </c>
      <c r="H517" s="38">
        <v>0.5</v>
      </c>
      <c r="I517" s="38">
        <v>4664</v>
      </c>
      <c r="J517" s="38">
        <v>7302</v>
      </c>
      <c r="L517" s="38">
        <v>1441</v>
      </c>
      <c r="M517" s="38">
        <v>5.9009999999999998</v>
      </c>
      <c r="N517" s="38">
        <v>9.0779999999999994</v>
      </c>
      <c r="O517" s="38">
        <v>3.177</v>
      </c>
      <c r="Q517" s="38">
        <v>0.20300000000000001</v>
      </c>
      <c r="R517" s="38">
        <v>1</v>
      </c>
      <c r="S517" s="38">
        <v>0</v>
      </c>
      <c r="T517" s="38">
        <v>0</v>
      </c>
      <c r="V517" s="38">
        <v>0</v>
      </c>
      <c r="Y517" s="38" t="s">
        <v>340</v>
      </c>
      <c r="Z517" s="42">
        <v>0.12379629629629629</v>
      </c>
    </row>
    <row r="518" spans="1:26">
      <c r="A518" s="38">
        <v>52</v>
      </c>
      <c r="B518" s="38">
        <v>22</v>
      </c>
      <c r="C518" s="38" t="s">
        <v>330</v>
      </c>
      <c r="D518" s="38" t="s">
        <v>25</v>
      </c>
      <c r="E518" s="38" t="s">
        <v>36</v>
      </c>
      <c r="G518" s="38">
        <v>0.5</v>
      </c>
      <c r="H518" s="38">
        <v>0.5</v>
      </c>
      <c r="I518" s="38">
        <v>4824</v>
      </c>
      <c r="J518" s="38">
        <v>7269</v>
      </c>
      <c r="L518" s="38">
        <v>1364</v>
      </c>
      <c r="M518" s="38">
        <v>6.109</v>
      </c>
      <c r="N518" s="38">
        <v>9.0370000000000008</v>
      </c>
      <c r="O518" s="38">
        <v>2.9279999999999999</v>
      </c>
      <c r="Q518" s="38">
        <v>0.193</v>
      </c>
      <c r="R518" s="38">
        <v>1</v>
      </c>
      <c r="S518" s="38">
        <v>0</v>
      </c>
      <c r="T518" s="38">
        <v>0</v>
      </c>
      <c r="V518" s="38">
        <v>0</v>
      </c>
      <c r="Y518" s="38" t="s">
        <v>340</v>
      </c>
      <c r="Z518" s="42">
        <v>0.13028935185185184</v>
      </c>
    </row>
    <row r="519" spans="1:26">
      <c r="A519" s="38">
        <v>53</v>
      </c>
      <c r="B519" s="38">
        <v>23</v>
      </c>
      <c r="C519" s="38" t="s">
        <v>331</v>
      </c>
      <c r="D519" s="38" t="s">
        <v>25</v>
      </c>
      <c r="E519" s="38" t="s">
        <v>36</v>
      </c>
      <c r="G519" s="38">
        <v>0.5</v>
      </c>
      <c r="H519" s="38">
        <v>0.5</v>
      </c>
      <c r="I519" s="38">
        <v>3176</v>
      </c>
      <c r="J519" s="38">
        <v>7573</v>
      </c>
      <c r="L519" s="38">
        <v>2015</v>
      </c>
      <c r="M519" s="38">
        <v>3.9620000000000002</v>
      </c>
      <c r="N519" s="38">
        <v>9.4139999999999997</v>
      </c>
      <c r="O519" s="38">
        <v>5.452</v>
      </c>
      <c r="Q519" s="38">
        <v>0.27900000000000003</v>
      </c>
      <c r="R519" s="38">
        <v>1</v>
      </c>
      <c r="S519" s="38">
        <v>0</v>
      </c>
      <c r="T519" s="38">
        <v>0</v>
      </c>
      <c r="V519" s="38">
        <v>0</v>
      </c>
      <c r="Y519" s="38" t="s">
        <v>340</v>
      </c>
      <c r="Z519" s="42">
        <v>0.14184027777777777</v>
      </c>
    </row>
    <row r="520" spans="1:26">
      <c r="A520" s="38">
        <v>54</v>
      </c>
      <c r="B520" s="38">
        <v>23</v>
      </c>
      <c r="C520" s="38" t="s">
        <v>331</v>
      </c>
      <c r="D520" s="38" t="s">
        <v>25</v>
      </c>
      <c r="E520" s="38" t="s">
        <v>36</v>
      </c>
      <c r="G520" s="38">
        <v>0.5</v>
      </c>
      <c r="H520" s="38">
        <v>0.5</v>
      </c>
      <c r="I520" s="38">
        <v>3302</v>
      </c>
      <c r="J520" s="38">
        <v>7546</v>
      </c>
      <c r="L520" s="38">
        <v>1983</v>
      </c>
      <c r="M520" s="38">
        <v>4.1260000000000003</v>
      </c>
      <c r="N520" s="38">
        <v>9.3800000000000008</v>
      </c>
      <c r="O520" s="38">
        <v>5.2539999999999996</v>
      </c>
      <c r="Q520" s="38">
        <v>0.27500000000000002</v>
      </c>
      <c r="R520" s="38">
        <v>1</v>
      </c>
      <c r="S520" s="38">
        <v>0</v>
      </c>
      <c r="T520" s="38">
        <v>0</v>
      </c>
      <c r="V520" s="38">
        <v>0</v>
      </c>
      <c r="Y520" s="38" t="s">
        <v>340</v>
      </c>
      <c r="Z520" s="42">
        <v>0.14842592592592593</v>
      </c>
    </row>
    <row r="521" spans="1:26">
      <c r="A521" s="38">
        <v>55</v>
      </c>
      <c r="B521" s="38">
        <v>24</v>
      </c>
      <c r="C521" s="38" t="s">
        <v>332</v>
      </c>
      <c r="D521" s="38" t="s">
        <v>25</v>
      </c>
      <c r="E521" s="38" t="s">
        <v>36</v>
      </c>
      <c r="G521" s="38">
        <v>0.5</v>
      </c>
      <c r="H521" s="38">
        <v>0.5</v>
      </c>
      <c r="I521" s="38">
        <v>3332</v>
      </c>
      <c r="J521" s="38">
        <v>6773</v>
      </c>
      <c r="L521" s="38">
        <v>1883</v>
      </c>
      <c r="M521" s="38">
        <v>4.165</v>
      </c>
      <c r="N521" s="38">
        <v>8.42</v>
      </c>
      <c r="O521" s="38">
        <v>4.2549999999999999</v>
      </c>
      <c r="Q521" s="38">
        <v>0.26100000000000001</v>
      </c>
      <c r="R521" s="38">
        <v>1</v>
      </c>
      <c r="S521" s="38">
        <v>0</v>
      </c>
      <c r="T521" s="38">
        <v>0</v>
      </c>
      <c r="V521" s="38">
        <v>0</v>
      </c>
      <c r="Y521" s="38" t="s">
        <v>340</v>
      </c>
      <c r="Z521" s="42">
        <v>0.16003472222222223</v>
      </c>
    </row>
    <row r="522" spans="1:26">
      <c r="A522" s="38">
        <v>56</v>
      </c>
      <c r="B522" s="38">
        <v>24</v>
      </c>
      <c r="C522" s="38" t="s">
        <v>332</v>
      </c>
      <c r="D522" s="38" t="s">
        <v>25</v>
      </c>
      <c r="E522" s="38" t="s">
        <v>36</v>
      </c>
      <c r="G522" s="38">
        <v>0.5</v>
      </c>
      <c r="H522" s="38">
        <v>0.5</v>
      </c>
      <c r="I522" s="38">
        <v>3421</v>
      </c>
      <c r="J522" s="38">
        <v>6757</v>
      </c>
      <c r="L522" s="38">
        <v>1929</v>
      </c>
      <c r="M522" s="38">
        <v>4.282</v>
      </c>
      <c r="N522" s="38">
        <v>8.4</v>
      </c>
      <c r="O522" s="38">
        <v>4.1180000000000003</v>
      </c>
      <c r="Q522" s="38">
        <v>0.26800000000000002</v>
      </c>
      <c r="R522" s="38">
        <v>1</v>
      </c>
      <c r="S522" s="38">
        <v>0</v>
      </c>
      <c r="T522" s="38">
        <v>0</v>
      </c>
      <c r="V522" s="38">
        <v>0</v>
      </c>
      <c r="Y522" s="38" t="s">
        <v>340</v>
      </c>
      <c r="Z522" s="42">
        <v>0.16652777777777777</v>
      </c>
    </row>
    <row r="523" spans="1:26">
      <c r="A523" s="38">
        <v>57</v>
      </c>
      <c r="B523" s="38">
        <v>25</v>
      </c>
      <c r="C523" s="38" t="s">
        <v>333</v>
      </c>
      <c r="D523" s="38" t="s">
        <v>25</v>
      </c>
      <c r="E523" s="38" t="s">
        <v>36</v>
      </c>
      <c r="G523" s="38">
        <v>0.5</v>
      </c>
      <c r="H523" s="38">
        <v>0.5</v>
      </c>
      <c r="I523" s="38">
        <v>3191</v>
      </c>
      <c r="J523" s="38">
        <v>8016</v>
      </c>
      <c r="L523" s="38">
        <v>2226</v>
      </c>
      <c r="M523" s="38">
        <v>3.9820000000000002</v>
      </c>
      <c r="N523" s="38">
        <v>9.9610000000000003</v>
      </c>
      <c r="O523" s="38">
        <v>5.9790000000000001</v>
      </c>
      <c r="Q523" s="38">
        <v>0.307</v>
      </c>
      <c r="R523" s="38">
        <v>1</v>
      </c>
      <c r="S523" s="38">
        <v>0</v>
      </c>
      <c r="T523" s="38">
        <v>0</v>
      </c>
      <c r="V523" s="38">
        <v>0</v>
      </c>
      <c r="Y523" s="38" t="s">
        <v>340</v>
      </c>
      <c r="Z523" s="42">
        <v>0.17818287037037037</v>
      </c>
    </row>
    <row r="524" spans="1:26">
      <c r="A524" s="38">
        <v>58</v>
      </c>
      <c r="B524" s="38">
        <v>25</v>
      </c>
      <c r="C524" s="38" t="s">
        <v>333</v>
      </c>
      <c r="D524" s="38" t="s">
        <v>25</v>
      </c>
      <c r="E524" s="38" t="s">
        <v>36</v>
      </c>
      <c r="G524" s="38">
        <v>0.5</v>
      </c>
      <c r="H524" s="38">
        <v>0.5</v>
      </c>
      <c r="I524" s="38">
        <v>3308</v>
      </c>
      <c r="J524" s="38">
        <v>7998</v>
      </c>
      <c r="L524" s="38">
        <v>2274</v>
      </c>
      <c r="M524" s="38">
        <v>4.1340000000000003</v>
      </c>
      <c r="N524" s="38">
        <v>9.9390000000000001</v>
      </c>
      <c r="O524" s="38">
        <v>5.8040000000000003</v>
      </c>
      <c r="Q524" s="38">
        <v>0.313</v>
      </c>
      <c r="R524" s="38">
        <v>1</v>
      </c>
      <c r="S524" s="38">
        <v>0</v>
      </c>
      <c r="T524" s="38">
        <v>0</v>
      </c>
      <c r="V524" s="38">
        <v>0</v>
      </c>
      <c r="Y524" s="38" t="s">
        <v>340</v>
      </c>
      <c r="Z524" s="42">
        <v>0.18488425925925925</v>
      </c>
    </row>
    <row r="525" spans="1:26">
      <c r="A525" s="38">
        <v>59</v>
      </c>
      <c r="B525" s="38">
        <v>26</v>
      </c>
      <c r="C525" s="38" t="s">
        <v>334</v>
      </c>
      <c r="D525" s="38" t="s">
        <v>25</v>
      </c>
      <c r="E525" s="38" t="s">
        <v>36</v>
      </c>
      <c r="G525" s="38">
        <v>0.5</v>
      </c>
      <c r="H525" s="38">
        <v>0.5</v>
      </c>
      <c r="I525" s="38">
        <v>4535</v>
      </c>
      <c r="J525" s="38">
        <v>7241</v>
      </c>
      <c r="L525" s="38">
        <v>1291</v>
      </c>
      <c r="M525" s="38">
        <v>5.7329999999999997</v>
      </c>
      <c r="N525" s="38">
        <v>9.0030000000000001</v>
      </c>
      <c r="O525" s="38">
        <v>3.27</v>
      </c>
      <c r="Q525" s="38">
        <v>0.183</v>
      </c>
      <c r="R525" s="38">
        <v>1</v>
      </c>
      <c r="S525" s="38">
        <v>0</v>
      </c>
      <c r="T525" s="38">
        <v>0</v>
      </c>
      <c r="V525" s="38">
        <v>0</v>
      </c>
      <c r="Y525" s="38" t="s">
        <v>340</v>
      </c>
      <c r="Z525" s="42">
        <v>0.19613425925925929</v>
      </c>
    </row>
    <row r="526" spans="1:26">
      <c r="A526" s="38">
        <v>60</v>
      </c>
      <c r="B526" s="38">
        <v>26</v>
      </c>
      <c r="C526" s="38" t="s">
        <v>334</v>
      </c>
      <c r="D526" s="38" t="s">
        <v>25</v>
      </c>
      <c r="E526" s="38" t="s">
        <v>36</v>
      </c>
      <c r="G526" s="38">
        <v>0.5</v>
      </c>
      <c r="H526" s="38">
        <v>0.5</v>
      </c>
      <c r="I526" s="38">
        <v>4670</v>
      </c>
      <c r="J526" s="38">
        <v>7270</v>
      </c>
      <c r="L526" s="38">
        <v>1234</v>
      </c>
      <c r="M526" s="38">
        <v>5.9080000000000004</v>
      </c>
      <c r="N526" s="38">
        <v>9.0380000000000003</v>
      </c>
      <c r="O526" s="38">
        <v>3.13</v>
      </c>
      <c r="Q526" s="38">
        <v>0.17599999999999999</v>
      </c>
      <c r="R526" s="38">
        <v>1</v>
      </c>
      <c r="S526" s="38">
        <v>0</v>
      </c>
      <c r="T526" s="38">
        <v>0</v>
      </c>
      <c r="V526" s="38">
        <v>0</v>
      </c>
      <c r="Y526" s="38" t="s">
        <v>340</v>
      </c>
      <c r="Z526" s="42">
        <v>0.20276620370370368</v>
      </c>
    </row>
    <row r="527" spans="1:26">
      <c r="A527" s="38">
        <v>61</v>
      </c>
      <c r="B527" s="38">
        <v>27</v>
      </c>
      <c r="C527" s="38" t="s">
        <v>335</v>
      </c>
      <c r="D527" s="38" t="s">
        <v>25</v>
      </c>
      <c r="E527" s="38" t="s">
        <v>36</v>
      </c>
      <c r="G527" s="38">
        <v>0.5</v>
      </c>
      <c r="H527" s="38">
        <v>0.5</v>
      </c>
      <c r="I527" s="38">
        <v>3343</v>
      </c>
      <c r="J527" s="38">
        <v>7248</v>
      </c>
      <c r="L527" s="38">
        <v>1486</v>
      </c>
      <c r="M527" s="38">
        <v>4.18</v>
      </c>
      <c r="N527" s="38">
        <v>9.01</v>
      </c>
      <c r="O527" s="38">
        <v>4.83</v>
      </c>
      <c r="Q527" s="38">
        <v>0.20899999999999999</v>
      </c>
      <c r="R527" s="38">
        <v>1</v>
      </c>
      <c r="S527" s="38">
        <v>0</v>
      </c>
      <c r="T527" s="38">
        <v>0</v>
      </c>
      <c r="V527" s="38">
        <v>0</v>
      </c>
      <c r="Y527" s="38" t="s">
        <v>340</v>
      </c>
      <c r="Z527" s="42">
        <v>0.21429398148148149</v>
      </c>
    </row>
    <row r="528" spans="1:26">
      <c r="A528" s="38">
        <v>62</v>
      </c>
      <c r="B528" s="38">
        <v>27</v>
      </c>
      <c r="C528" s="38" t="s">
        <v>335</v>
      </c>
      <c r="D528" s="38" t="s">
        <v>25</v>
      </c>
      <c r="E528" s="38" t="s">
        <v>36</v>
      </c>
      <c r="G528" s="38">
        <v>0.5</v>
      </c>
      <c r="H528" s="38">
        <v>0.5</v>
      </c>
      <c r="I528" s="38">
        <v>3445</v>
      </c>
      <c r="J528" s="38">
        <v>7299</v>
      </c>
      <c r="L528" s="38">
        <v>1521</v>
      </c>
      <c r="M528" s="38">
        <v>4.3120000000000003</v>
      </c>
      <c r="N528" s="38">
        <v>9.0739999999999998</v>
      </c>
      <c r="O528" s="38">
        <v>4.7619999999999996</v>
      </c>
      <c r="Q528" s="38">
        <v>0.214</v>
      </c>
      <c r="R528" s="38">
        <v>1</v>
      </c>
      <c r="S528" s="38">
        <v>0</v>
      </c>
      <c r="T528" s="38">
        <v>0</v>
      </c>
      <c r="V528" s="38">
        <v>0</v>
      </c>
      <c r="Y528" s="38" t="s">
        <v>340</v>
      </c>
      <c r="Z528" s="42">
        <v>0.22094907407407408</v>
      </c>
    </row>
    <row r="529" spans="1:26">
      <c r="A529" s="38">
        <v>63</v>
      </c>
      <c r="B529" s="38">
        <v>28</v>
      </c>
      <c r="C529" s="38" t="s">
        <v>336</v>
      </c>
      <c r="D529" s="38" t="s">
        <v>25</v>
      </c>
      <c r="E529" s="38" t="s">
        <v>36</v>
      </c>
      <c r="G529" s="38">
        <v>0.5</v>
      </c>
      <c r="H529" s="38">
        <v>0.5</v>
      </c>
      <c r="I529" s="38">
        <v>5669</v>
      </c>
      <c r="J529" s="38">
        <v>8720</v>
      </c>
      <c r="L529" s="38">
        <v>3679</v>
      </c>
      <c r="M529" s="38">
        <v>7.2110000000000003</v>
      </c>
      <c r="N529" s="38">
        <v>10.826000000000001</v>
      </c>
      <c r="O529" s="38">
        <v>3.6160000000000001</v>
      </c>
      <c r="Q529" s="38">
        <v>0.498</v>
      </c>
      <c r="R529" s="38">
        <v>1</v>
      </c>
      <c r="S529" s="38">
        <v>0</v>
      </c>
      <c r="T529" s="38">
        <v>0</v>
      </c>
      <c r="V529" s="38">
        <v>0</v>
      </c>
      <c r="Y529" s="38" t="s">
        <v>340</v>
      </c>
      <c r="Z529" s="42">
        <v>0.23268518518518519</v>
      </c>
    </row>
    <row r="530" spans="1:26">
      <c r="A530" s="38">
        <v>64</v>
      </c>
      <c r="B530" s="38">
        <v>28</v>
      </c>
      <c r="C530" s="38" t="s">
        <v>336</v>
      </c>
      <c r="D530" s="38" t="s">
        <v>25</v>
      </c>
      <c r="E530" s="38" t="s">
        <v>36</v>
      </c>
      <c r="G530" s="38">
        <v>0.5</v>
      </c>
      <c r="H530" s="38">
        <v>0.5</v>
      </c>
      <c r="I530" s="38">
        <v>5818</v>
      </c>
      <c r="J530" s="38">
        <v>8760</v>
      </c>
      <c r="L530" s="38">
        <v>3746</v>
      </c>
      <c r="M530" s="38">
        <v>7.4050000000000002</v>
      </c>
      <c r="N530" s="38">
        <v>10.875</v>
      </c>
      <c r="O530" s="38">
        <v>3.47</v>
      </c>
      <c r="Q530" s="38">
        <v>0.50700000000000001</v>
      </c>
      <c r="R530" s="38">
        <v>1</v>
      </c>
      <c r="S530" s="38">
        <v>0</v>
      </c>
      <c r="T530" s="38">
        <v>0</v>
      </c>
      <c r="V530" s="38">
        <v>0</v>
      </c>
      <c r="Y530" s="38" t="s">
        <v>340</v>
      </c>
      <c r="Z530" s="42">
        <v>0.23931712962962962</v>
      </c>
    </row>
    <row r="531" spans="1:26">
      <c r="A531" s="38">
        <v>65</v>
      </c>
      <c r="B531" s="38">
        <v>29</v>
      </c>
      <c r="C531" s="38" t="s">
        <v>337</v>
      </c>
      <c r="D531" s="38" t="s">
        <v>25</v>
      </c>
      <c r="E531" s="38" t="s">
        <v>36</v>
      </c>
      <c r="G531" s="38">
        <v>0.5</v>
      </c>
      <c r="H531" s="38">
        <v>0.5</v>
      </c>
      <c r="I531" s="38">
        <v>5668</v>
      </c>
      <c r="J531" s="38">
        <v>7831</v>
      </c>
      <c r="L531" s="38">
        <v>3463</v>
      </c>
      <c r="M531" s="38">
        <v>7.21</v>
      </c>
      <c r="N531" s="38">
        <v>9.7319999999999993</v>
      </c>
      <c r="O531" s="38">
        <v>2.5230000000000001</v>
      </c>
      <c r="Q531" s="38">
        <v>0.47</v>
      </c>
      <c r="R531" s="38">
        <v>1</v>
      </c>
      <c r="S531" s="38">
        <v>0</v>
      </c>
      <c r="T531" s="38">
        <v>0</v>
      </c>
      <c r="V531" s="38">
        <v>0</v>
      </c>
      <c r="Y531" s="38" t="s">
        <v>340</v>
      </c>
      <c r="Z531" s="42">
        <v>0.25087962962962962</v>
      </c>
    </row>
    <row r="532" spans="1:26">
      <c r="A532" s="38">
        <v>66</v>
      </c>
      <c r="B532" s="38">
        <v>29</v>
      </c>
      <c r="C532" s="38" t="s">
        <v>337</v>
      </c>
      <c r="D532" s="38" t="s">
        <v>25</v>
      </c>
      <c r="E532" s="38" t="s">
        <v>36</v>
      </c>
      <c r="G532" s="38">
        <v>0.5</v>
      </c>
      <c r="H532" s="38">
        <v>0.5</v>
      </c>
      <c r="I532" s="38">
        <v>5839</v>
      </c>
      <c r="J532" s="38">
        <v>7842</v>
      </c>
      <c r="L532" s="38">
        <v>3485</v>
      </c>
      <c r="M532" s="38">
        <v>7.4320000000000004</v>
      </c>
      <c r="N532" s="38">
        <v>9.7460000000000004</v>
      </c>
      <c r="O532" s="38">
        <v>2.3140000000000001</v>
      </c>
      <c r="Q532" s="38">
        <v>0.47299999999999998</v>
      </c>
      <c r="R532" s="38">
        <v>1</v>
      </c>
      <c r="S532" s="38">
        <v>0</v>
      </c>
      <c r="T532" s="38">
        <v>0</v>
      </c>
      <c r="V532" s="38">
        <v>0</v>
      </c>
      <c r="Y532" s="38" t="s">
        <v>340</v>
      </c>
      <c r="Z532" s="42">
        <v>0.25740740740740742</v>
      </c>
    </row>
    <row r="533" spans="1:26">
      <c r="A533" s="38">
        <v>67</v>
      </c>
      <c r="B533" s="38">
        <v>30</v>
      </c>
      <c r="C533" s="38" t="s">
        <v>338</v>
      </c>
      <c r="D533" s="38" t="s">
        <v>25</v>
      </c>
      <c r="E533" s="38" t="s">
        <v>36</v>
      </c>
      <c r="G533" s="38">
        <v>0.5</v>
      </c>
      <c r="H533" s="38">
        <v>0.5</v>
      </c>
      <c r="I533" s="38">
        <v>3442</v>
      </c>
      <c r="J533" s="38">
        <v>5211</v>
      </c>
      <c r="L533" s="38">
        <v>1800</v>
      </c>
      <c r="M533" s="38">
        <v>4.3090000000000002</v>
      </c>
      <c r="N533" s="38">
        <v>6.46</v>
      </c>
      <c r="O533" s="38">
        <v>2.1520000000000001</v>
      </c>
      <c r="Q533" s="38">
        <v>0.251</v>
      </c>
      <c r="R533" s="38">
        <v>1</v>
      </c>
      <c r="S533" s="38">
        <v>0</v>
      </c>
      <c r="T533" s="38">
        <v>0</v>
      </c>
      <c r="V533" s="38">
        <v>0</v>
      </c>
      <c r="Y533" s="38" t="s">
        <v>340</v>
      </c>
      <c r="Z533" s="42">
        <v>0.2686574074074074</v>
      </c>
    </row>
    <row r="534" spans="1:26">
      <c r="A534" s="38">
        <v>68</v>
      </c>
      <c r="B534" s="38">
        <v>30</v>
      </c>
      <c r="C534" s="38" t="s">
        <v>338</v>
      </c>
      <c r="D534" s="38" t="s">
        <v>25</v>
      </c>
      <c r="E534" s="38" t="s">
        <v>36</v>
      </c>
      <c r="G534" s="38">
        <v>0.5</v>
      </c>
      <c r="H534" s="38">
        <v>0.5</v>
      </c>
      <c r="I534" s="38">
        <v>3531</v>
      </c>
      <c r="J534" s="38">
        <v>5269</v>
      </c>
      <c r="L534" s="38">
        <v>1787</v>
      </c>
      <c r="M534" s="38">
        <v>4.4240000000000004</v>
      </c>
      <c r="N534" s="38">
        <v>6.5339999999999998</v>
      </c>
      <c r="O534" s="38">
        <v>2.11</v>
      </c>
      <c r="Q534" s="38">
        <v>0.249</v>
      </c>
      <c r="R534" s="38">
        <v>1</v>
      </c>
      <c r="S534" s="38">
        <v>0</v>
      </c>
      <c r="T534" s="38">
        <v>0</v>
      </c>
      <c r="V534" s="38">
        <v>0</v>
      </c>
      <c r="Y534" s="38" t="s">
        <v>340</v>
      </c>
      <c r="Z534" s="42">
        <v>0.27516203703703707</v>
      </c>
    </row>
    <row r="535" spans="1:26">
      <c r="A535" s="38">
        <v>51</v>
      </c>
      <c r="B535" s="38">
        <v>22</v>
      </c>
      <c r="C535" s="38" t="s">
        <v>355</v>
      </c>
      <c r="D535" s="38" t="s">
        <v>25</v>
      </c>
      <c r="E535" s="38" t="s">
        <v>36</v>
      </c>
      <c r="G535" s="38">
        <v>0.5</v>
      </c>
      <c r="H535" s="38">
        <v>0.5</v>
      </c>
      <c r="I535" s="38">
        <v>5526</v>
      </c>
      <c r="J535" s="38">
        <v>11133</v>
      </c>
      <c r="L535" s="38">
        <v>5351</v>
      </c>
      <c r="M535" s="38">
        <v>7.024</v>
      </c>
      <c r="N535" s="38">
        <v>13.753</v>
      </c>
      <c r="O535" s="38">
        <v>6.7290000000000001</v>
      </c>
      <c r="Q535" s="38">
        <v>0.71699999999999997</v>
      </c>
      <c r="R535" s="38">
        <v>1</v>
      </c>
      <c r="S535" s="38">
        <v>0</v>
      </c>
      <c r="T535" s="38">
        <v>0</v>
      </c>
      <c r="V535" s="38">
        <v>0</v>
      </c>
      <c r="Y535" s="38" t="s">
        <v>356</v>
      </c>
      <c r="Z535" s="42">
        <v>7.6388888888888886E-3</v>
      </c>
    </row>
    <row r="536" spans="1:26">
      <c r="A536" s="38">
        <v>52</v>
      </c>
      <c r="B536" s="38">
        <v>22</v>
      </c>
      <c r="C536" s="38" t="s">
        <v>355</v>
      </c>
      <c r="D536" s="38" t="s">
        <v>25</v>
      </c>
      <c r="E536" s="38" t="s">
        <v>36</v>
      </c>
      <c r="G536" s="38">
        <v>0.5</v>
      </c>
      <c r="H536" s="38">
        <v>0.5</v>
      </c>
      <c r="I536" s="38">
        <v>5726</v>
      </c>
      <c r="J536" s="38">
        <v>11140</v>
      </c>
      <c r="L536" s="38">
        <v>5350</v>
      </c>
      <c r="M536" s="38">
        <v>7.2850000000000001</v>
      </c>
      <c r="N536" s="38">
        <v>13.760999999999999</v>
      </c>
      <c r="O536" s="38">
        <v>6.476</v>
      </c>
      <c r="Q536" s="38">
        <v>0.71699999999999997</v>
      </c>
      <c r="R536" s="38">
        <v>1</v>
      </c>
      <c r="S536" s="38">
        <v>0</v>
      </c>
      <c r="T536" s="38">
        <v>0</v>
      </c>
      <c r="V536" s="38">
        <v>0</v>
      </c>
      <c r="Y536" s="38" t="s">
        <v>356</v>
      </c>
      <c r="Z536" s="42">
        <v>1.4444444444444446E-2</v>
      </c>
    </row>
    <row r="537" spans="1:26">
      <c r="A537" s="38">
        <v>53</v>
      </c>
      <c r="B537" s="38">
        <v>23</v>
      </c>
      <c r="C537" s="38" t="s">
        <v>357</v>
      </c>
      <c r="D537" s="38" t="s">
        <v>25</v>
      </c>
      <c r="E537" s="38" t="s">
        <v>36</v>
      </c>
      <c r="G537" s="38">
        <v>0.5</v>
      </c>
      <c r="H537" s="38">
        <v>0.5</v>
      </c>
      <c r="I537" s="38">
        <v>5519</v>
      </c>
      <c r="J537" s="38">
        <v>8329</v>
      </c>
      <c r="L537" s="38">
        <v>3223</v>
      </c>
      <c r="M537" s="38">
        <v>7.0149999999999997</v>
      </c>
      <c r="N537" s="38">
        <v>10.347</v>
      </c>
      <c r="O537" s="38">
        <v>3.3319999999999999</v>
      </c>
      <c r="Q537" s="38">
        <v>0.438</v>
      </c>
      <c r="R537" s="38">
        <v>1</v>
      </c>
      <c r="S537" s="38">
        <v>0</v>
      </c>
      <c r="T537" s="38">
        <v>0</v>
      </c>
      <c r="V537" s="38">
        <v>0</v>
      </c>
      <c r="Y537" s="38" t="s">
        <v>356</v>
      </c>
      <c r="Z537" s="42">
        <v>2.5879629629629627E-2</v>
      </c>
    </row>
    <row r="538" spans="1:26">
      <c r="A538" s="38">
        <v>54</v>
      </c>
      <c r="B538" s="38">
        <v>23</v>
      </c>
      <c r="C538" s="38" t="s">
        <v>357</v>
      </c>
      <c r="D538" s="38" t="s">
        <v>25</v>
      </c>
      <c r="E538" s="38" t="s">
        <v>36</v>
      </c>
      <c r="G538" s="38">
        <v>0.5</v>
      </c>
      <c r="H538" s="38">
        <v>0.5</v>
      </c>
      <c r="I538" s="38">
        <v>5726</v>
      </c>
      <c r="J538" s="38">
        <v>8352</v>
      </c>
      <c r="L538" s="38">
        <v>3157</v>
      </c>
      <c r="M538" s="38">
        <v>7.2850000000000001</v>
      </c>
      <c r="N538" s="38">
        <v>10.374000000000001</v>
      </c>
      <c r="O538" s="38">
        <v>3.089</v>
      </c>
      <c r="Q538" s="38">
        <v>0.43</v>
      </c>
      <c r="R538" s="38">
        <v>1</v>
      </c>
      <c r="S538" s="38">
        <v>0</v>
      </c>
      <c r="T538" s="38">
        <v>0</v>
      </c>
      <c r="V538" s="38">
        <v>0</v>
      </c>
      <c r="Y538" s="38" t="s">
        <v>356</v>
      </c>
      <c r="Z538" s="42">
        <v>3.2418981481481479E-2</v>
      </c>
    </row>
    <row r="539" spans="1:26">
      <c r="A539" s="38">
        <v>55</v>
      </c>
      <c r="B539" s="38">
        <v>24</v>
      </c>
      <c r="C539" s="38" t="s">
        <v>358</v>
      </c>
      <c r="D539" s="38" t="s">
        <v>25</v>
      </c>
      <c r="E539" s="38" t="s">
        <v>36</v>
      </c>
      <c r="G539" s="38">
        <v>0.5</v>
      </c>
      <c r="H539" s="38">
        <v>0.5</v>
      </c>
      <c r="I539" s="38">
        <v>2469</v>
      </c>
      <c r="J539" s="38">
        <v>8680</v>
      </c>
      <c r="L539" s="38">
        <v>3379</v>
      </c>
      <c r="M539" s="38">
        <v>3.0430000000000001</v>
      </c>
      <c r="N539" s="38">
        <v>10.778</v>
      </c>
      <c r="O539" s="38">
        <v>7.7350000000000003</v>
      </c>
      <c r="Q539" s="38">
        <v>0.45900000000000002</v>
      </c>
      <c r="R539" s="38">
        <v>1</v>
      </c>
      <c r="S539" s="38">
        <v>0</v>
      </c>
      <c r="T539" s="38">
        <v>0</v>
      </c>
      <c r="V539" s="38">
        <v>0</v>
      </c>
      <c r="Y539" s="38" t="s">
        <v>356</v>
      </c>
      <c r="Z539" s="42">
        <v>4.403935185185185E-2</v>
      </c>
    </row>
    <row r="540" spans="1:26">
      <c r="A540" s="38">
        <v>56</v>
      </c>
      <c r="B540" s="38">
        <v>24</v>
      </c>
      <c r="C540" s="38" t="s">
        <v>358</v>
      </c>
      <c r="D540" s="38" t="s">
        <v>25</v>
      </c>
      <c r="E540" s="38" t="s">
        <v>36</v>
      </c>
      <c r="G540" s="38">
        <v>0.5</v>
      </c>
      <c r="H540" s="38">
        <v>0.5</v>
      </c>
      <c r="I540" s="38">
        <v>2555</v>
      </c>
      <c r="J540" s="38">
        <v>8762</v>
      </c>
      <c r="L540" s="38">
        <v>3478</v>
      </c>
      <c r="M540" s="38">
        <v>3.1539999999999999</v>
      </c>
      <c r="N540" s="38">
        <v>10.877000000000001</v>
      </c>
      <c r="O540" s="38">
        <v>7.7240000000000002</v>
      </c>
      <c r="Q540" s="38">
        <v>0.47199999999999998</v>
      </c>
      <c r="R540" s="38">
        <v>1</v>
      </c>
      <c r="S540" s="38">
        <v>0</v>
      </c>
      <c r="T540" s="38">
        <v>0</v>
      </c>
      <c r="V540" s="38">
        <v>0</v>
      </c>
      <c r="Y540" s="38" t="s">
        <v>356</v>
      </c>
      <c r="Z540" s="42">
        <v>5.0567129629629635E-2</v>
      </c>
    </row>
    <row r="541" spans="1:26">
      <c r="A541" s="38">
        <v>57</v>
      </c>
      <c r="B541" s="38">
        <v>25</v>
      </c>
      <c r="C541" s="38" t="s">
        <v>359</v>
      </c>
      <c r="D541" s="38" t="s">
        <v>25</v>
      </c>
      <c r="E541" s="38" t="s">
        <v>36</v>
      </c>
      <c r="G541" s="38">
        <v>0.5</v>
      </c>
      <c r="H541" s="38">
        <v>0.5</v>
      </c>
      <c r="I541" s="38">
        <v>3949</v>
      </c>
      <c r="J541" s="38">
        <v>7324</v>
      </c>
      <c r="L541" s="38">
        <v>1742</v>
      </c>
      <c r="M541" s="38">
        <v>4.968</v>
      </c>
      <c r="N541" s="38">
        <v>9.1050000000000004</v>
      </c>
      <c r="O541" s="38">
        <v>4.1360000000000001</v>
      </c>
      <c r="Q541" s="38">
        <v>0.24299999999999999</v>
      </c>
      <c r="R541" s="38">
        <v>1</v>
      </c>
      <c r="S541" s="38">
        <v>0</v>
      </c>
      <c r="T541" s="38">
        <v>0</v>
      </c>
      <c r="V541" s="38">
        <v>0</v>
      </c>
      <c r="Y541" s="38" t="s">
        <v>356</v>
      </c>
      <c r="Z541" s="42">
        <v>6.1875000000000006E-2</v>
      </c>
    </row>
    <row r="542" spans="1:26">
      <c r="A542" s="38">
        <v>58</v>
      </c>
      <c r="B542" s="38">
        <v>25</v>
      </c>
      <c r="C542" s="38" t="s">
        <v>359</v>
      </c>
      <c r="D542" s="38" t="s">
        <v>25</v>
      </c>
      <c r="E542" s="38" t="s">
        <v>36</v>
      </c>
      <c r="G542" s="38">
        <v>0.5</v>
      </c>
      <c r="H542" s="38">
        <v>0.5</v>
      </c>
      <c r="I542" s="38">
        <v>4057</v>
      </c>
      <c r="J542" s="38">
        <v>7396</v>
      </c>
      <c r="L542" s="38">
        <v>1726</v>
      </c>
      <c r="M542" s="38">
        <v>5.1100000000000003</v>
      </c>
      <c r="N542" s="38">
        <v>9.1940000000000008</v>
      </c>
      <c r="O542" s="38">
        <v>4.0839999999999996</v>
      </c>
      <c r="Q542" s="38">
        <v>0.24099999999999999</v>
      </c>
      <c r="R542" s="38">
        <v>1</v>
      </c>
      <c r="S542" s="38">
        <v>0</v>
      </c>
      <c r="T542" s="38">
        <v>0</v>
      </c>
      <c r="V542" s="38">
        <v>0</v>
      </c>
      <c r="Y542" s="38" t="s">
        <v>356</v>
      </c>
      <c r="Z542" s="42">
        <v>6.8321759259259263E-2</v>
      </c>
    </row>
    <row r="543" spans="1:26">
      <c r="A543" s="38">
        <v>59</v>
      </c>
      <c r="B543" s="38">
        <v>26</v>
      </c>
      <c r="C543" s="38" t="s">
        <v>315</v>
      </c>
      <c r="D543" s="38" t="s">
        <v>25</v>
      </c>
      <c r="E543" s="38" t="s">
        <v>36</v>
      </c>
      <c r="G543" s="38">
        <v>0.5</v>
      </c>
      <c r="H543" s="38">
        <v>0.5</v>
      </c>
      <c r="I543" s="38">
        <v>4621</v>
      </c>
      <c r="J543" s="38">
        <v>8076</v>
      </c>
      <c r="L543" s="38">
        <v>13479</v>
      </c>
      <c r="M543" s="38">
        <v>5.8440000000000003</v>
      </c>
      <c r="N543" s="38">
        <v>10.035</v>
      </c>
      <c r="O543" s="38">
        <v>4.1909999999999998</v>
      </c>
      <c r="Q543" s="38">
        <v>1.756</v>
      </c>
      <c r="R543" s="38">
        <v>1</v>
      </c>
      <c r="S543" s="38">
        <v>0</v>
      </c>
      <c r="T543" s="38">
        <v>0</v>
      </c>
      <c r="V543" s="38">
        <v>0</v>
      </c>
      <c r="Y543" s="38" t="s">
        <v>356</v>
      </c>
      <c r="Z543" s="42">
        <v>7.9791666666666664E-2</v>
      </c>
    </row>
    <row r="544" spans="1:26">
      <c r="A544" s="38">
        <v>60</v>
      </c>
      <c r="B544" s="38">
        <v>26</v>
      </c>
      <c r="C544" s="38" t="s">
        <v>315</v>
      </c>
      <c r="D544" s="38" t="s">
        <v>25</v>
      </c>
      <c r="E544" s="38" t="s">
        <v>36</v>
      </c>
      <c r="G544" s="38">
        <v>0.5</v>
      </c>
      <c r="H544" s="38">
        <v>0.5</v>
      </c>
      <c r="I544" s="38">
        <v>4755</v>
      </c>
      <c r="J544" s="38">
        <v>8117</v>
      </c>
      <c r="L544" s="38">
        <v>13605</v>
      </c>
      <c r="M544" s="38">
        <v>6.0179999999999998</v>
      </c>
      <c r="N544" s="38">
        <v>10.085000000000001</v>
      </c>
      <c r="O544" s="38">
        <v>4.0670000000000002</v>
      </c>
      <c r="Q544" s="38">
        <v>1.7709999999999999</v>
      </c>
      <c r="R544" s="38">
        <v>1</v>
      </c>
      <c r="S544" s="38">
        <v>0</v>
      </c>
      <c r="T544" s="38">
        <v>0</v>
      </c>
      <c r="V544" s="38">
        <v>0</v>
      </c>
      <c r="Y544" s="38" t="s">
        <v>356</v>
      </c>
      <c r="Z544" s="42">
        <v>8.6412037037037037E-2</v>
      </c>
    </row>
    <row r="545" spans="1:26">
      <c r="A545" s="38">
        <v>61</v>
      </c>
      <c r="B545" s="38">
        <v>27</v>
      </c>
      <c r="C545" s="38" t="s">
        <v>360</v>
      </c>
      <c r="D545" s="38" t="s">
        <v>25</v>
      </c>
      <c r="E545" s="38" t="s">
        <v>36</v>
      </c>
      <c r="G545" s="38">
        <v>0.5</v>
      </c>
      <c r="H545" s="38">
        <v>0.5</v>
      </c>
      <c r="I545" s="38">
        <v>2485</v>
      </c>
      <c r="J545" s="38">
        <v>6958</v>
      </c>
      <c r="L545" s="38">
        <v>2090</v>
      </c>
      <c r="M545" s="38">
        <v>3.0630000000000002</v>
      </c>
      <c r="N545" s="38">
        <v>8.65</v>
      </c>
      <c r="O545" s="38">
        <v>5.5869999999999997</v>
      </c>
      <c r="Q545" s="38">
        <v>0.28899999999999998</v>
      </c>
      <c r="R545" s="38">
        <v>1</v>
      </c>
      <c r="S545" s="38">
        <v>0</v>
      </c>
      <c r="T545" s="38">
        <v>0</v>
      </c>
      <c r="V545" s="38">
        <v>0</v>
      </c>
      <c r="Y545" s="38" t="s">
        <v>356</v>
      </c>
      <c r="Z545" s="42">
        <v>9.7777777777777783E-2</v>
      </c>
    </row>
    <row r="546" spans="1:26">
      <c r="A546" s="38">
        <v>62</v>
      </c>
      <c r="B546" s="38">
        <v>27</v>
      </c>
      <c r="C546" s="38" t="s">
        <v>360</v>
      </c>
      <c r="D546" s="38" t="s">
        <v>25</v>
      </c>
      <c r="E546" s="38" t="s">
        <v>36</v>
      </c>
      <c r="G546" s="38">
        <v>0.5</v>
      </c>
      <c r="H546" s="38">
        <v>0.5</v>
      </c>
      <c r="I546" s="38">
        <v>2597</v>
      </c>
      <c r="J546" s="38">
        <v>7007</v>
      </c>
      <c r="L546" s="38">
        <v>2133</v>
      </c>
      <c r="M546" s="38">
        <v>3.2080000000000002</v>
      </c>
      <c r="N546" s="38">
        <v>8.7110000000000003</v>
      </c>
      <c r="O546" s="38">
        <v>5.5030000000000001</v>
      </c>
      <c r="Q546" s="38">
        <v>0.29499999999999998</v>
      </c>
      <c r="R546" s="38">
        <v>1</v>
      </c>
      <c r="S546" s="38">
        <v>0</v>
      </c>
      <c r="T546" s="38">
        <v>0</v>
      </c>
      <c r="V546" s="38">
        <v>0</v>
      </c>
      <c r="Y546" s="38" t="s">
        <v>356</v>
      </c>
      <c r="Z546" s="42">
        <v>0.10429398148148149</v>
      </c>
    </row>
    <row r="547" spans="1:26">
      <c r="A547" s="38">
        <v>63</v>
      </c>
      <c r="B547" s="38">
        <v>28</v>
      </c>
      <c r="C547" s="38" t="s">
        <v>361</v>
      </c>
      <c r="D547" s="38" t="s">
        <v>25</v>
      </c>
      <c r="E547" s="38" t="s">
        <v>36</v>
      </c>
      <c r="G547" s="38">
        <v>0.5</v>
      </c>
      <c r="H547" s="38">
        <v>0.5</v>
      </c>
      <c r="I547" s="38">
        <v>5643</v>
      </c>
      <c r="J547" s="38">
        <v>9648</v>
      </c>
      <c r="L547" s="38">
        <v>7193</v>
      </c>
      <c r="M547" s="38">
        <v>7.1769999999999996</v>
      </c>
      <c r="N547" s="38">
        <v>11.959</v>
      </c>
      <c r="O547" s="38">
        <v>4.782</v>
      </c>
      <c r="Q547" s="38">
        <v>0.95599999999999996</v>
      </c>
      <c r="R547" s="38">
        <v>1</v>
      </c>
      <c r="S547" s="38">
        <v>0</v>
      </c>
      <c r="T547" s="38">
        <v>0</v>
      </c>
      <c r="V547" s="38">
        <v>0</v>
      </c>
      <c r="Y547" s="38" t="s">
        <v>356</v>
      </c>
      <c r="Z547" s="42">
        <v>0.11596064814814815</v>
      </c>
    </row>
    <row r="548" spans="1:26">
      <c r="A548" s="38">
        <v>64</v>
      </c>
      <c r="B548" s="38">
        <v>28</v>
      </c>
      <c r="C548" s="38" t="s">
        <v>361</v>
      </c>
      <c r="D548" s="38" t="s">
        <v>25</v>
      </c>
      <c r="E548" s="38" t="s">
        <v>36</v>
      </c>
      <c r="G548" s="38">
        <v>0.5</v>
      </c>
      <c r="H548" s="38">
        <v>0.5</v>
      </c>
      <c r="I548" s="38">
        <v>5854</v>
      </c>
      <c r="J548" s="38">
        <v>9728</v>
      </c>
      <c r="L548" s="38">
        <v>7299</v>
      </c>
      <c r="M548" s="38">
        <v>7.452</v>
      </c>
      <c r="N548" s="38">
        <v>12.055999999999999</v>
      </c>
      <c r="O548" s="38">
        <v>4.6040000000000001</v>
      </c>
      <c r="Q548" s="38">
        <v>0.96899999999999997</v>
      </c>
      <c r="R548" s="38">
        <v>1</v>
      </c>
      <c r="S548" s="38">
        <v>0</v>
      </c>
      <c r="T548" s="38">
        <v>0</v>
      </c>
      <c r="V548" s="38">
        <v>0</v>
      </c>
      <c r="Y548" s="38" t="s">
        <v>356</v>
      </c>
      <c r="Z548" s="42">
        <v>0.12261574074074073</v>
      </c>
    </row>
    <row r="549" spans="1:26">
      <c r="A549" s="38">
        <v>65</v>
      </c>
      <c r="B549" s="38">
        <v>29</v>
      </c>
      <c r="C549" s="38" t="s">
        <v>362</v>
      </c>
      <c r="D549" s="38" t="s">
        <v>25</v>
      </c>
      <c r="E549" s="38" t="s">
        <v>36</v>
      </c>
      <c r="G549" s="38">
        <v>0.5</v>
      </c>
      <c r="H549" s="38">
        <v>0.5</v>
      </c>
      <c r="I549" s="38">
        <v>3338</v>
      </c>
      <c r="J549" s="38">
        <v>5770</v>
      </c>
      <c r="L549" s="38">
        <v>2729</v>
      </c>
      <c r="M549" s="38">
        <v>4.173</v>
      </c>
      <c r="N549" s="38">
        <v>7.1639999999999997</v>
      </c>
      <c r="O549" s="38">
        <v>2.9910000000000001</v>
      </c>
      <c r="Q549" s="38">
        <v>0.373</v>
      </c>
      <c r="R549" s="38">
        <v>1</v>
      </c>
      <c r="S549" s="38">
        <v>0</v>
      </c>
      <c r="T549" s="38">
        <v>0</v>
      </c>
      <c r="V549" s="38">
        <v>0</v>
      </c>
      <c r="Y549" s="38" t="s">
        <v>356</v>
      </c>
      <c r="Z549" s="42">
        <v>0.13378472222222224</v>
      </c>
    </row>
    <row r="550" spans="1:26">
      <c r="A550" s="38">
        <v>66</v>
      </c>
      <c r="B550" s="38">
        <v>29</v>
      </c>
      <c r="C550" s="38" t="s">
        <v>362</v>
      </c>
      <c r="D550" s="38" t="s">
        <v>25</v>
      </c>
      <c r="E550" s="38" t="s">
        <v>36</v>
      </c>
      <c r="G550" s="38">
        <v>0.5</v>
      </c>
      <c r="H550" s="38">
        <v>0.5</v>
      </c>
      <c r="I550" s="38">
        <v>3411</v>
      </c>
      <c r="J550" s="38">
        <v>5819</v>
      </c>
      <c r="L550" s="38">
        <v>2757</v>
      </c>
      <c r="M550" s="38">
        <v>4.2690000000000001</v>
      </c>
      <c r="N550" s="38">
        <v>7.226</v>
      </c>
      <c r="O550" s="38">
        <v>2.9580000000000002</v>
      </c>
      <c r="Q550" s="38">
        <v>0.377</v>
      </c>
      <c r="R550" s="38">
        <v>1</v>
      </c>
      <c r="S550" s="38">
        <v>0</v>
      </c>
      <c r="T550" s="38">
        <v>0</v>
      </c>
      <c r="V550" s="38">
        <v>0</v>
      </c>
      <c r="Y550" s="38" t="s">
        <v>356</v>
      </c>
      <c r="Z550" s="42">
        <v>0.14016203703703703</v>
      </c>
    </row>
    <row r="551" spans="1:26">
      <c r="A551" s="38">
        <v>67</v>
      </c>
      <c r="B551" s="38">
        <v>30</v>
      </c>
      <c r="C551" s="38" t="s">
        <v>363</v>
      </c>
      <c r="D551" s="38" t="s">
        <v>25</v>
      </c>
      <c r="E551" s="38" t="s">
        <v>36</v>
      </c>
      <c r="G551" s="38">
        <v>0.5</v>
      </c>
      <c r="H551" s="38">
        <v>0.5</v>
      </c>
      <c r="I551" s="38">
        <v>4579</v>
      </c>
      <c r="J551" s="38">
        <v>6863</v>
      </c>
      <c r="L551" s="38">
        <v>2150</v>
      </c>
      <c r="M551" s="38">
        <v>5.7889999999999997</v>
      </c>
      <c r="N551" s="38">
        <v>8.532</v>
      </c>
      <c r="O551" s="38">
        <v>2.7429999999999999</v>
      </c>
      <c r="Q551" s="38">
        <v>0.29699999999999999</v>
      </c>
      <c r="R551" s="38">
        <v>1</v>
      </c>
      <c r="S551" s="38">
        <v>0</v>
      </c>
      <c r="T551" s="38">
        <v>0</v>
      </c>
      <c r="V551" s="38">
        <v>0</v>
      </c>
      <c r="Y551" s="38" t="s">
        <v>356</v>
      </c>
      <c r="Z551" s="42">
        <v>0.15140046296296297</v>
      </c>
    </row>
    <row r="552" spans="1:26">
      <c r="A552" s="38">
        <v>68</v>
      </c>
      <c r="B552" s="38">
        <v>30</v>
      </c>
      <c r="C552" s="38" t="s">
        <v>363</v>
      </c>
      <c r="D552" s="38" t="s">
        <v>25</v>
      </c>
      <c r="E552" s="38" t="s">
        <v>36</v>
      </c>
      <c r="G552" s="38">
        <v>0.5</v>
      </c>
      <c r="H552" s="38">
        <v>0.5</v>
      </c>
      <c r="I552" s="38">
        <v>4776</v>
      </c>
      <c r="J552" s="38">
        <v>6874</v>
      </c>
      <c r="L552" s="38">
        <v>2289</v>
      </c>
      <c r="M552" s="38">
        <v>6.0460000000000003</v>
      </c>
      <c r="N552" s="38">
        <v>8.5459999999999994</v>
      </c>
      <c r="O552" s="38">
        <v>2.5</v>
      </c>
      <c r="Q552" s="38">
        <v>0.315</v>
      </c>
      <c r="R552" s="38">
        <v>1</v>
      </c>
      <c r="S552" s="38">
        <v>0</v>
      </c>
      <c r="T552" s="38">
        <v>0</v>
      </c>
      <c r="V552" s="38">
        <v>0</v>
      </c>
      <c r="Y552" s="38" t="s">
        <v>356</v>
      </c>
      <c r="Z552" s="42">
        <v>0.15788194444444445</v>
      </c>
    </row>
    <row r="553" spans="1:26">
      <c r="A553" s="38">
        <v>69</v>
      </c>
      <c r="B553" s="38">
        <v>31</v>
      </c>
      <c r="C553" s="38" t="s">
        <v>358</v>
      </c>
      <c r="D553" s="38" t="s">
        <v>25</v>
      </c>
      <c r="E553" s="38" t="s">
        <v>36</v>
      </c>
      <c r="G553" s="38">
        <v>0.5</v>
      </c>
      <c r="H553" s="38">
        <v>0.5</v>
      </c>
      <c r="I553" s="38">
        <v>2531</v>
      </c>
      <c r="J553" s="38">
        <v>8751</v>
      </c>
      <c r="L553" s="38">
        <v>3371</v>
      </c>
      <c r="M553" s="38">
        <v>3.1219999999999999</v>
      </c>
      <c r="N553" s="38">
        <v>10.865</v>
      </c>
      <c r="O553" s="38">
        <v>7.7430000000000003</v>
      </c>
      <c r="Q553" s="38">
        <v>0.45800000000000002</v>
      </c>
      <c r="R553" s="38">
        <v>1</v>
      </c>
      <c r="S553" s="38">
        <v>0</v>
      </c>
      <c r="T553" s="38">
        <v>0</v>
      </c>
      <c r="V553" s="38">
        <v>0</v>
      </c>
      <c r="Y553" s="38" t="s">
        <v>356</v>
      </c>
      <c r="Z553" s="42">
        <v>0.16939814814814813</v>
      </c>
    </row>
    <row r="554" spans="1:26">
      <c r="A554" s="38">
        <v>70</v>
      </c>
      <c r="B554" s="38">
        <v>31</v>
      </c>
      <c r="C554" s="38" t="s">
        <v>358</v>
      </c>
      <c r="D554" s="38" t="s">
        <v>25</v>
      </c>
      <c r="E554" s="38" t="s">
        <v>36</v>
      </c>
      <c r="G554" s="38">
        <v>0.5</v>
      </c>
      <c r="H554" s="38">
        <v>0.5</v>
      </c>
      <c r="I554" s="38">
        <v>2587</v>
      </c>
      <c r="J554" s="38">
        <v>8859</v>
      </c>
      <c r="L554" s="38">
        <v>3504</v>
      </c>
      <c r="M554" s="38">
        <v>3.1960000000000002</v>
      </c>
      <c r="N554" s="38">
        <v>10.997</v>
      </c>
      <c r="O554" s="38">
        <v>7.8019999999999996</v>
      </c>
      <c r="Q554" s="38">
        <v>0.47499999999999998</v>
      </c>
      <c r="R554" s="38">
        <v>1</v>
      </c>
      <c r="S554" s="38">
        <v>0</v>
      </c>
      <c r="T554" s="38">
        <v>0</v>
      </c>
      <c r="V554" s="38">
        <v>0</v>
      </c>
      <c r="Y554" s="38" t="s">
        <v>356</v>
      </c>
      <c r="Z554" s="42">
        <v>0.17606481481481481</v>
      </c>
    </row>
    <row r="555" spans="1:26">
      <c r="A555" s="38">
        <v>71</v>
      </c>
      <c r="B555" s="38">
        <v>32</v>
      </c>
      <c r="C555" s="38" t="s">
        <v>363</v>
      </c>
      <c r="D555" s="38" t="s">
        <v>25</v>
      </c>
      <c r="E555" s="38" t="s">
        <v>36</v>
      </c>
      <c r="G555" s="38">
        <v>0.5</v>
      </c>
      <c r="H555" s="38">
        <v>0.5</v>
      </c>
      <c r="I555" s="38">
        <v>6512</v>
      </c>
      <c r="J555" s="38">
        <v>10810</v>
      </c>
      <c r="L555" s="38">
        <v>3060</v>
      </c>
      <c r="M555" s="38">
        <v>8.3109999999999999</v>
      </c>
      <c r="N555" s="38">
        <v>13.364000000000001</v>
      </c>
      <c r="O555" s="38">
        <v>5.0540000000000003</v>
      </c>
      <c r="Q555" s="38">
        <v>0.41699999999999998</v>
      </c>
      <c r="R555" s="38">
        <v>1</v>
      </c>
      <c r="S555" s="38">
        <v>0</v>
      </c>
      <c r="T555" s="38">
        <v>0</v>
      </c>
      <c r="V555" s="38">
        <v>0</v>
      </c>
      <c r="Y555" s="38" t="s">
        <v>356</v>
      </c>
      <c r="Z555" s="42">
        <v>0.18785879629629632</v>
      </c>
    </row>
    <row r="556" spans="1:26">
      <c r="A556" s="38">
        <v>72</v>
      </c>
      <c r="B556" s="38">
        <v>32</v>
      </c>
      <c r="C556" s="38" t="s">
        <v>363</v>
      </c>
      <c r="D556" s="38" t="s">
        <v>25</v>
      </c>
      <c r="E556" s="38" t="s">
        <v>36</v>
      </c>
      <c r="G556" s="38">
        <v>0.5</v>
      </c>
      <c r="H556" s="38">
        <v>0.5</v>
      </c>
      <c r="I556" s="38">
        <v>6708</v>
      </c>
      <c r="J556" s="38">
        <v>10884</v>
      </c>
      <c r="L556" s="38">
        <v>3101</v>
      </c>
      <c r="M556" s="38">
        <v>8.5660000000000007</v>
      </c>
      <c r="N556" s="38">
        <v>13.454000000000001</v>
      </c>
      <c r="O556" s="38">
        <v>4.8869999999999996</v>
      </c>
      <c r="Q556" s="38">
        <v>0.42199999999999999</v>
      </c>
      <c r="R556" s="38">
        <v>1</v>
      </c>
      <c r="S556" s="38">
        <v>0</v>
      </c>
      <c r="T556" s="38">
        <v>0</v>
      </c>
      <c r="V556" s="38">
        <v>0</v>
      </c>
      <c r="Y556" s="38" t="s">
        <v>356</v>
      </c>
      <c r="Z556" s="42">
        <v>0.19451388888888888</v>
      </c>
    </row>
    <row r="557" spans="1:26">
      <c r="A557" s="38">
        <v>12</v>
      </c>
      <c r="B557" s="38">
        <v>6</v>
      </c>
      <c r="C557" s="38" t="s">
        <v>366</v>
      </c>
      <c r="D557" s="38" t="s">
        <v>25</v>
      </c>
      <c r="E557" s="38" t="s">
        <v>36</v>
      </c>
      <c r="G557" s="38">
        <v>0.5</v>
      </c>
      <c r="H557" s="38">
        <v>0.5</v>
      </c>
      <c r="I557" s="38">
        <v>3037</v>
      </c>
      <c r="J557" s="38">
        <v>6403</v>
      </c>
      <c r="L557" s="38">
        <v>2071</v>
      </c>
      <c r="M557" s="38">
        <v>3.7810000000000001</v>
      </c>
      <c r="N557" s="38">
        <v>7.9580000000000002</v>
      </c>
      <c r="O557" s="38">
        <v>4.1769999999999996</v>
      </c>
      <c r="Q557" s="38">
        <v>0.28599999999999998</v>
      </c>
      <c r="R557" s="38">
        <v>1</v>
      </c>
      <c r="S557" s="38">
        <v>0</v>
      </c>
      <c r="T557" s="38">
        <v>0</v>
      </c>
      <c r="V557" s="38">
        <v>0</v>
      </c>
      <c r="Y557" s="38" t="s">
        <v>365</v>
      </c>
      <c r="Z557" s="42">
        <v>0.6501851851851852</v>
      </c>
    </row>
    <row r="558" spans="1:26">
      <c r="A558" s="38">
        <v>12</v>
      </c>
      <c r="B558" s="38">
        <v>6</v>
      </c>
      <c r="C558" s="38" t="s">
        <v>366</v>
      </c>
      <c r="D558" s="38" t="s">
        <v>25</v>
      </c>
      <c r="E558" s="38" t="s">
        <v>36</v>
      </c>
      <c r="G558" s="38">
        <v>0.5</v>
      </c>
      <c r="H558" s="38">
        <v>0.5</v>
      </c>
      <c r="I558" s="38">
        <v>3037</v>
      </c>
      <c r="J558" s="38">
        <v>6403</v>
      </c>
      <c r="L558" s="38">
        <v>2071</v>
      </c>
      <c r="M558" s="38">
        <v>3.7810000000000001</v>
      </c>
      <c r="N558" s="38">
        <v>7.9580000000000002</v>
      </c>
      <c r="O558" s="38">
        <v>4.1769999999999996</v>
      </c>
      <c r="Q558" s="38">
        <v>0.28599999999999998</v>
      </c>
      <c r="R558" s="38">
        <v>1</v>
      </c>
      <c r="S558" s="38">
        <v>0</v>
      </c>
      <c r="T558" s="38">
        <v>0</v>
      </c>
      <c r="V558" s="38">
        <v>0</v>
      </c>
      <c r="Y558" s="38" t="s">
        <v>365</v>
      </c>
      <c r="Z558" s="42">
        <v>0.6501851851851852</v>
      </c>
    </row>
    <row r="559" spans="1:26">
      <c r="A559" s="38">
        <v>13</v>
      </c>
      <c r="B559" s="38">
        <v>6</v>
      </c>
      <c r="C559" s="38" t="s">
        <v>366</v>
      </c>
      <c r="D559" s="38" t="s">
        <v>25</v>
      </c>
      <c r="E559" s="38" t="s">
        <v>36</v>
      </c>
      <c r="G559" s="38">
        <v>0.5</v>
      </c>
      <c r="H559" s="38">
        <v>0.5</v>
      </c>
      <c r="I559" s="38">
        <v>3011</v>
      </c>
      <c r="J559" s="38">
        <v>6463</v>
      </c>
      <c r="L559" s="38">
        <v>2057</v>
      </c>
      <c r="M559" s="38">
        <v>3.7469999999999999</v>
      </c>
      <c r="N559" s="38">
        <v>8.0329999999999995</v>
      </c>
      <c r="O559" s="38">
        <v>4.2859999999999996</v>
      </c>
      <c r="Q559" s="38">
        <v>0.28499999999999998</v>
      </c>
      <c r="R559" s="38">
        <v>1</v>
      </c>
      <c r="S559" s="38">
        <v>0</v>
      </c>
      <c r="T559" s="38">
        <v>0</v>
      </c>
      <c r="V559" s="38">
        <v>0</v>
      </c>
      <c r="Y559" s="38" t="s">
        <v>365</v>
      </c>
      <c r="Z559" s="42">
        <v>0.65630787037037031</v>
      </c>
    </row>
    <row r="560" spans="1:26">
      <c r="A560" s="38">
        <v>13</v>
      </c>
      <c r="B560" s="38">
        <v>6</v>
      </c>
      <c r="C560" s="38" t="s">
        <v>366</v>
      </c>
      <c r="D560" s="38" t="s">
        <v>25</v>
      </c>
      <c r="E560" s="38" t="s">
        <v>36</v>
      </c>
      <c r="G560" s="38">
        <v>0.5</v>
      </c>
      <c r="H560" s="38">
        <v>0.5</v>
      </c>
      <c r="I560" s="38">
        <v>3011</v>
      </c>
      <c r="J560" s="38">
        <v>6463</v>
      </c>
      <c r="L560" s="38">
        <v>2057</v>
      </c>
      <c r="M560" s="38">
        <v>3.7469999999999999</v>
      </c>
      <c r="N560" s="38">
        <v>8.0329999999999995</v>
      </c>
      <c r="O560" s="38">
        <v>4.2859999999999996</v>
      </c>
      <c r="Q560" s="38">
        <v>0.28499999999999998</v>
      </c>
      <c r="R560" s="38">
        <v>1</v>
      </c>
      <c r="S560" s="38">
        <v>0</v>
      </c>
      <c r="T560" s="38">
        <v>0</v>
      </c>
      <c r="V560" s="38">
        <v>0</v>
      </c>
      <c r="Y560" s="38" t="s">
        <v>365</v>
      </c>
      <c r="Z560" s="42">
        <v>0.65630787037037031</v>
      </c>
    </row>
    <row r="561" spans="1:26">
      <c r="A561" s="38">
        <v>14</v>
      </c>
      <c r="B561" s="38">
        <v>7</v>
      </c>
      <c r="C561" s="38" t="s">
        <v>367</v>
      </c>
      <c r="D561" s="38" t="s">
        <v>25</v>
      </c>
      <c r="E561" s="38" t="s">
        <v>36</v>
      </c>
      <c r="G561" s="38">
        <v>0.5</v>
      </c>
      <c r="H561" s="38">
        <v>0.5</v>
      </c>
      <c r="I561" s="38">
        <v>2435</v>
      </c>
      <c r="J561" s="38">
        <v>6206</v>
      </c>
      <c r="L561" s="38">
        <v>2146</v>
      </c>
      <c r="M561" s="38">
        <v>2.9969999999999999</v>
      </c>
      <c r="N561" s="38">
        <v>7.7110000000000003</v>
      </c>
      <c r="O561" s="38">
        <v>4.7140000000000004</v>
      </c>
      <c r="Q561" s="38">
        <v>0.29599999999999999</v>
      </c>
      <c r="R561" s="38">
        <v>1</v>
      </c>
      <c r="S561" s="38">
        <v>0</v>
      </c>
      <c r="T561" s="38">
        <v>0</v>
      </c>
      <c r="V561" s="38">
        <v>0</v>
      </c>
      <c r="Y561" s="38" t="s">
        <v>365</v>
      </c>
      <c r="Z561" s="42">
        <v>0.66689814814814818</v>
      </c>
    </row>
    <row r="562" spans="1:26">
      <c r="A562" s="38">
        <v>15</v>
      </c>
      <c r="B562" s="38">
        <v>7</v>
      </c>
      <c r="C562" s="38" t="s">
        <v>367</v>
      </c>
      <c r="D562" s="38" t="s">
        <v>25</v>
      </c>
      <c r="E562" s="38" t="s">
        <v>36</v>
      </c>
      <c r="G562" s="38">
        <v>0.5</v>
      </c>
      <c r="H562" s="38">
        <v>0.5</v>
      </c>
      <c r="I562" s="38">
        <v>2408</v>
      </c>
      <c r="J562" s="38">
        <v>6254</v>
      </c>
      <c r="L562" s="38">
        <v>2146</v>
      </c>
      <c r="M562" s="38">
        <v>2.9630000000000001</v>
      </c>
      <c r="N562" s="38">
        <v>7.7709999999999999</v>
      </c>
      <c r="O562" s="38">
        <v>4.8079999999999998</v>
      </c>
      <c r="Q562" s="38">
        <v>0.29599999999999999</v>
      </c>
      <c r="R562" s="38">
        <v>1</v>
      </c>
      <c r="S562" s="38">
        <v>0</v>
      </c>
      <c r="T562" s="38">
        <v>0</v>
      </c>
      <c r="V562" s="38">
        <v>0</v>
      </c>
      <c r="Y562" s="38" t="s">
        <v>365</v>
      </c>
      <c r="Z562" s="42">
        <v>0.67302083333333329</v>
      </c>
    </row>
    <row r="563" spans="1:26">
      <c r="A563" s="38">
        <v>16</v>
      </c>
      <c r="B563" s="38">
        <v>8</v>
      </c>
      <c r="C563" s="38" t="s">
        <v>368</v>
      </c>
      <c r="D563" s="38" t="s">
        <v>25</v>
      </c>
      <c r="E563" s="38" t="s">
        <v>36</v>
      </c>
      <c r="G563" s="38">
        <v>0.5</v>
      </c>
      <c r="H563" s="38">
        <v>0.5</v>
      </c>
      <c r="I563" s="38">
        <v>4426</v>
      </c>
      <c r="J563" s="38">
        <v>6769</v>
      </c>
      <c r="L563" s="38">
        <v>1580</v>
      </c>
      <c r="M563" s="38">
        <v>5.59</v>
      </c>
      <c r="N563" s="38">
        <v>8.4149999999999991</v>
      </c>
      <c r="O563" s="38">
        <v>2.8250000000000002</v>
      </c>
      <c r="Q563" s="38">
        <v>0.221</v>
      </c>
      <c r="R563" s="38">
        <v>1</v>
      </c>
      <c r="S563" s="38">
        <v>0</v>
      </c>
      <c r="T563" s="38">
        <v>0</v>
      </c>
      <c r="V563" s="38">
        <v>0</v>
      </c>
      <c r="Y563" s="38" t="s">
        <v>365</v>
      </c>
      <c r="Z563" s="42">
        <v>0.68364583333333329</v>
      </c>
    </row>
    <row r="564" spans="1:26">
      <c r="A564" s="38">
        <v>17</v>
      </c>
      <c r="B564" s="38">
        <v>8</v>
      </c>
      <c r="C564" s="38" t="s">
        <v>368</v>
      </c>
      <c r="D564" s="38" t="s">
        <v>25</v>
      </c>
      <c r="E564" s="38" t="s">
        <v>36</v>
      </c>
      <c r="G564" s="38">
        <v>0.5</v>
      </c>
      <c r="H564" s="38">
        <v>0.5</v>
      </c>
      <c r="I564" s="38">
        <v>4313</v>
      </c>
      <c r="J564" s="38">
        <v>6807</v>
      </c>
      <c r="L564" s="38">
        <v>1605</v>
      </c>
      <c r="M564" s="38">
        <v>5.4429999999999996</v>
      </c>
      <c r="N564" s="38">
        <v>8.4619999999999997</v>
      </c>
      <c r="O564" s="38">
        <v>3.0190000000000001</v>
      </c>
      <c r="Q564" s="38">
        <v>0.22500000000000001</v>
      </c>
      <c r="R564" s="38">
        <v>1</v>
      </c>
      <c r="S564" s="38">
        <v>0</v>
      </c>
      <c r="T564" s="38">
        <v>0</v>
      </c>
      <c r="V564" s="38">
        <v>0</v>
      </c>
      <c r="Y564" s="38" t="s">
        <v>365</v>
      </c>
      <c r="Z564" s="42">
        <v>0.68981481481481488</v>
      </c>
    </row>
    <row r="565" spans="1:26">
      <c r="A565" s="38">
        <v>18</v>
      </c>
      <c r="B565" s="38">
        <v>9</v>
      </c>
      <c r="C565" s="38" t="s">
        <v>369</v>
      </c>
      <c r="D565" s="38" t="s">
        <v>25</v>
      </c>
      <c r="E565" s="38" t="s">
        <v>36</v>
      </c>
      <c r="G565" s="38">
        <v>0.5</v>
      </c>
      <c r="H565" s="38">
        <v>0.5</v>
      </c>
      <c r="I565" s="38">
        <v>4735</v>
      </c>
      <c r="J565" s="38">
        <v>7971</v>
      </c>
      <c r="L565" s="38">
        <v>11858</v>
      </c>
      <c r="M565" s="38">
        <v>5.9930000000000003</v>
      </c>
      <c r="N565" s="38">
        <v>9.9060000000000006</v>
      </c>
      <c r="O565" s="38">
        <v>3.9129999999999998</v>
      </c>
      <c r="Q565" s="38">
        <v>1.552</v>
      </c>
      <c r="R565" s="38">
        <v>1</v>
      </c>
      <c r="S565" s="38">
        <v>0</v>
      </c>
      <c r="T565" s="38">
        <v>0</v>
      </c>
      <c r="V565" s="38">
        <v>0</v>
      </c>
      <c r="Y565" s="38" t="s">
        <v>365</v>
      </c>
      <c r="Z565" s="42">
        <v>0.70047453703703699</v>
      </c>
    </row>
    <row r="566" spans="1:26">
      <c r="A566" s="38">
        <v>19</v>
      </c>
      <c r="B566" s="38">
        <v>9</v>
      </c>
      <c r="C566" s="38" t="s">
        <v>369</v>
      </c>
      <c r="D566" s="38" t="s">
        <v>25</v>
      </c>
      <c r="E566" s="38" t="s">
        <v>36</v>
      </c>
      <c r="G566" s="38">
        <v>0.5</v>
      </c>
      <c r="H566" s="38">
        <v>0.5</v>
      </c>
      <c r="I566" s="38">
        <v>4723</v>
      </c>
      <c r="J566" s="38">
        <v>7996</v>
      </c>
      <c r="L566" s="38">
        <v>11773</v>
      </c>
      <c r="M566" s="38">
        <v>5.9770000000000003</v>
      </c>
      <c r="N566" s="38">
        <v>9.9359999999999999</v>
      </c>
      <c r="O566" s="38">
        <v>3.9590000000000001</v>
      </c>
      <c r="Q566" s="38">
        <v>1.5409999999999999</v>
      </c>
      <c r="R566" s="38">
        <v>1</v>
      </c>
      <c r="S566" s="38">
        <v>0</v>
      </c>
      <c r="T566" s="38">
        <v>0</v>
      </c>
      <c r="V566" s="38">
        <v>0</v>
      </c>
      <c r="Y566" s="38" t="s">
        <v>365</v>
      </c>
      <c r="Z566" s="42">
        <v>0.70660879629629625</v>
      </c>
    </row>
    <row r="567" spans="1:26">
      <c r="A567" s="38">
        <v>21</v>
      </c>
      <c r="B567" s="38">
        <v>10</v>
      </c>
      <c r="C567" s="38" t="s">
        <v>370</v>
      </c>
      <c r="D567" s="38" t="s">
        <v>25</v>
      </c>
      <c r="E567" s="38" t="s">
        <v>36</v>
      </c>
      <c r="G567" s="38">
        <v>0.5</v>
      </c>
      <c r="H567" s="38">
        <v>0.5</v>
      </c>
      <c r="I567" s="38">
        <v>2920</v>
      </c>
      <c r="J567" s="38">
        <v>6269</v>
      </c>
      <c r="L567" s="38">
        <v>2111</v>
      </c>
      <c r="M567" s="38">
        <v>3.6280000000000001</v>
      </c>
      <c r="N567" s="38">
        <v>7.79</v>
      </c>
      <c r="O567" s="38">
        <v>4.1619999999999999</v>
      </c>
      <c r="Q567" s="38">
        <v>0.29199999999999998</v>
      </c>
      <c r="R567" s="38">
        <v>1</v>
      </c>
      <c r="S567" s="38">
        <v>0</v>
      </c>
      <c r="T567" s="38">
        <v>0</v>
      </c>
      <c r="V567" s="38">
        <v>0</v>
      </c>
      <c r="Y567" s="38" t="s">
        <v>365</v>
      </c>
      <c r="Z567" s="42">
        <v>0.72339120370370369</v>
      </c>
    </row>
    <row r="568" spans="1:26">
      <c r="A568" s="38">
        <v>22</v>
      </c>
      <c r="B568" s="38">
        <v>11</v>
      </c>
      <c r="C568" s="38" t="s">
        <v>371</v>
      </c>
      <c r="D568" s="38" t="s">
        <v>25</v>
      </c>
      <c r="E568" s="38" t="s">
        <v>36</v>
      </c>
      <c r="G568" s="38">
        <v>0.5</v>
      </c>
      <c r="H568" s="38">
        <v>0.5</v>
      </c>
      <c r="I568" s="38">
        <v>1501</v>
      </c>
      <c r="J568" s="38">
        <v>3177</v>
      </c>
      <c r="L568" s="38">
        <v>1089</v>
      </c>
      <c r="M568" s="38">
        <v>1.784</v>
      </c>
      <c r="N568" s="38">
        <v>3.8690000000000002</v>
      </c>
      <c r="O568" s="38">
        <v>2.085</v>
      </c>
      <c r="Q568" s="38">
        <v>0.156</v>
      </c>
      <c r="R568" s="38">
        <v>1</v>
      </c>
      <c r="S568" s="38">
        <v>0</v>
      </c>
      <c r="T568" s="38">
        <v>0</v>
      </c>
      <c r="V568" s="38">
        <v>0</v>
      </c>
      <c r="Y568" s="38" t="s">
        <v>365</v>
      </c>
      <c r="Z568" s="42">
        <v>0.73362268518518514</v>
      </c>
    </row>
    <row r="569" spans="1:26">
      <c r="A569" s="38">
        <v>23</v>
      </c>
      <c r="B569" s="38">
        <v>11</v>
      </c>
      <c r="C569" s="38" t="s">
        <v>371</v>
      </c>
      <c r="D569" s="38" t="s">
        <v>25</v>
      </c>
      <c r="E569" s="38" t="s">
        <v>36</v>
      </c>
      <c r="G569" s="38">
        <v>0.5</v>
      </c>
      <c r="H569" s="38">
        <v>0.5</v>
      </c>
      <c r="I569" s="38">
        <v>1524</v>
      </c>
      <c r="J569" s="38">
        <v>3174</v>
      </c>
      <c r="L569" s="38">
        <v>1062</v>
      </c>
      <c r="M569" s="38">
        <v>1.8129999999999999</v>
      </c>
      <c r="N569" s="38">
        <v>3.8650000000000002</v>
      </c>
      <c r="O569" s="38">
        <v>2.052</v>
      </c>
      <c r="Q569" s="38">
        <v>0.153</v>
      </c>
      <c r="R569" s="38">
        <v>1</v>
      </c>
      <c r="S569" s="38">
        <v>0</v>
      </c>
      <c r="T569" s="38">
        <v>0</v>
      </c>
      <c r="V569" s="38">
        <v>0</v>
      </c>
      <c r="Y569" s="38" t="s">
        <v>365</v>
      </c>
      <c r="Z569" s="42">
        <v>0.73954861111111114</v>
      </c>
    </row>
    <row r="570" spans="1:26">
      <c r="A570" s="38">
        <v>24</v>
      </c>
      <c r="B570" s="38">
        <v>12</v>
      </c>
      <c r="C570" s="38" t="s">
        <v>372</v>
      </c>
      <c r="D570" s="38" t="s">
        <v>25</v>
      </c>
      <c r="E570" s="38" t="s">
        <v>36</v>
      </c>
      <c r="G570" s="38">
        <v>0.5</v>
      </c>
      <c r="H570" s="38">
        <v>0.5</v>
      </c>
      <c r="I570" s="38">
        <v>3518</v>
      </c>
      <c r="J570" s="38">
        <v>6192</v>
      </c>
      <c r="L570" s="38">
        <v>1875</v>
      </c>
      <c r="M570" s="38">
        <v>4.407</v>
      </c>
      <c r="N570" s="38">
        <v>7.694</v>
      </c>
      <c r="O570" s="38">
        <v>3.286</v>
      </c>
      <c r="Q570" s="38">
        <v>0.26</v>
      </c>
      <c r="R570" s="38">
        <v>1</v>
      </c>
      <c r="S570" s="38">
        <v>0</v>
      </c>
      <c r="T570" s="38">
        <v>0</v>
      </c>
      <c r="V570" s="38">
        <v>0</v>
      </c>
      <c r="Y570" s="38" t="s">
        <v>365</v>
      </c>
      <c r="Z570" s="42">
        <v>0.75016203703703699</v>
      </c>
    </row>
    <row r="571" spans="1:26">
      <c r="A571" s="38">
        <v>25</v>
      </c>
      <c r="B571" s="38">
        <v>12</v>
      </c>
      <c r="C571" s="38" t="s">
        <v>372</v>
      </c>
      <c r="D571" s="38" t="s">
        <v>25</v>
      </c>
      <c r="E571" s="38" t="s">
        <v>36</v>
      </c>
      <c r="G571" s="38">
        <v>0.5</v>
      </c>
      <c r="H571" s="38">
        <v>0.5</v>
      </c>
      <c r="I571" s="38">
        <v>3480</v>
      </c>
      <c r="J571" s="38">
        <v>6134</v>
      </c>
      <c r="L571" s="38">
        <v>1871</v>
      </c>
      <c r="M571" s="38">
        <v>4.3579999999999997</v>
      </c>
      <c r="N571" s="38">
        <v>7.6219999999999999</v>
      </c>
      <c r="O571" s="38">
        <v>3.2639999999999998</v>
      </c>
      <c r="Q571" s="38">
        <v>0.26</v>
      </c>
      <c r="R571" s="38">
        <v>1</v>
      </c>
      <c r="S571" s="38">
        <v>0</v>
      </c>
      <c r="T571" s="38">
        <v>0</v>
      </c>
      <c r="V571" s="38">
        <v>0</v>
      </c>
      <c r="Y571" s="38" t="s">
        <v>365</v>
      </c>
      <c r="Z571" s="42">
        <v>0.75626157407407402</v>
      </c>
    </row>
    <row r="572" spans="1:26">
      <c r="A572" s="38">
        <v>26</v>
      </c>
      <c r="B572" s="38">
        <v>13</v>
      </c>
      <c r="C572" s="38" t="s">
        <v>373</v>
      </c>
      <c r="D572" s="38" t="s">
        <v>25</v>
      </c>
      <c r="E572" s="38" t="s">
        <v>36</v>
      </c>
      <c r="G572" s="38">
        <v>0.5</v>
      </c>
      <c r="H572" s="38">
        <v>0.5</v>
      </c>
      <c r="I572" s="38">
        <v>4269</v>
      </c>
      <c r="J572" s="38">
        <v>6707</v>
      </c>
      <c r="L572" s="38">
        <v>1481</v>
      </c>
      <c r="M572" s="38">
        <v>5.3860000000000001</v>
      </c>
      <c r="N572" s="38">
        <v>8.3379999999999992</v>
      </c>
      <c r="O572" s="38">
        <v>2.9510000000000001</v>
      </c>
      <c r="Q572" s="38">
        <v>0.20799999999999999</v>
      </c>
      <c r="R572" s="38">
        <v>1</v>
      </c>
      <c r="S572" s="38">
        <v>0</v>
      </c>
      <c r="T572" s="38">
        <v>0</v>
      </c>
      <c r="V572" s="38">
        <v>0</v>
      </c>
      <c r="Y572" s="38" t="s">
        <v>365</v>
      </c>
      <c r="Z572" s="42">
        <v>0.76700231481481485</v>
      </c>
    </row>
    <row r="573" spans="1:26">
      <c r="A573" s="38">
        <v>27</v>
      </c>
      <c r="B573" s="38">
        <v>13</v>
      </c>
      <c r="C573" s="38" t="s">
        <v>373</v>
      </c>
      <c r="D573" s="38" t="s">
        <v>25</v>
      </c>
      <c r="E573" s="38" t="s">
        <v>36</v>
      </c>
      <c r="G573" s="38">
        <v>0.5</v>
      </c>
      <c r="H573" s="38">
        <v>0.5</v>
      </c>
      <c r="I573" s="38">
        <v>4242</v>
      </c>
      <c r="J573" s="38">
        <v>6680</v>
      </c>
      <c r="L573" s="38">
        <v>1460</v>
      </c>
      <c r="M573" s="38">
        <v>5.35</v>
      </c>
      <c r="N573" s="38">
        <v>8.3049999999999997</v>
      </c>
      <c r="O573" s="38">
        <v>2.9540000000000002</v>
      </c>
      <c r="Q573" s="38">
        <v>0.20499999999999999</v>
      </c>
      <c r="R573" s="38">
        <v>1</v>
      </c>
      <c r="S573" s="38">
        <v>0</v>
      </c>
      <c r="T573" s="38">
        <v>0</v>
      </c>
      <c r="V573" s="38">
        <v>0</v>
      </c>
      <c r="Y573" s="38" t="s">
        <v>365</v>
      </c>
      <c r="Z573" s="42">
        <v>0.77315972222222218</v>
      </c>
    </row>
    <row r="574" spans="1:26">
      <c r="A574" s="38">
        <v>28</v>
      </c>
      <c r="B574" s="38">
        <v>14</v>
      </c>
      <c r="C574" s="38" t="s">
        <v>374</v>
      </c>
      <c r="D574" s="38" t="s">
        <v>25</v>
      </c>
      <c r="E574" s="38" t="s">
        <v>36</v>
      </c>
      <c r="G574" s="38">
        <v>0.5</v>
      </c>
      <c r="H574" s="38">
        <v>0.5</v>
      </c>
      <c r="I574" s="38">
        <v>2934</v>
      </c>
      <c r="J574" s="38">
        <v>6224</v>
      </c>
      <c r="L574" s="38">
        <v>2135</v>
      </c>
      <c r="M574" s="38">
        <v>3.6469999999999998</v>
      </c>
      <c r="N574" s="38">
        <v>7.734</v>
      </c>
      <c r="O574" s="38">
        <v>4.0869999999999997</v>
      </c>
      <c r="Q574" s="38">
        <v>0.29499999999999998</v>
      </c>
      <c r="R574" s="38">
        <v>1</v>
      </c>
      <c r="S574" s="38">
        <v>0</v>
      </c>
      <c r="T574" s="38">
        <v>0</v>
      </c>
      <c r="V574" s="38">
        <v>0</v>
      </c>
      <c r="Y574" s="38" t="s">
        <v>365</v>
      </c>
      <c r="Z574" s="42">
        <v>0.78383101851851855</v>
      </c>
    </row>
    <row r="575" spans="1:26">
      <c r="A575" s="38">
        <v>29</v>
      </c>
      <c r="B575" s="38">
        <v>14</v>
      </c>
      <c r="C575" s="38" t="s">
        <v>374</v>
      </c>
      <c r="D575" s="38" t="s">
        <v>25</v>
      </c>
      <c r="E575" s="38" t="s">
        <v>36</v>
      </c>
      <c r="G575" s="38">
        <v>0.5</v>
      </c>
      <c r="H575" s="38">
        <v>0.5</v>
      </c>
      <c r="I575" s="38">
        <v>2912</v>
      </c>
      <c r="J575" s="38">
        <v>6235</v>
      </c>
      <c r="L575" s="38">
        <v>2077</v>
      </c>
      <c r="M575" s="38">
        <v>3.6179999999999999</v>
      </c>
      <c r="N575" s="38">
        <v>7.7480000000000002</v>
      </c>
      <c r="O575" s="38">
        <v>4.1289999999999996</v>
      </c>
      <c r="Q575" s="38">
        <v>0.28699999999999998</v>
      </c>
      <c r="R575" s="38">
        <v>1</v>
      </c>
      <c r="S575" s="38">
        <v>0</v>
      </c>
      <c r="T575" s="38">
        <v>0</v>
      </c>
      <c r="V575" s="38">
        <v>0</v>
      </c>
      <c r="Y575" s="38" t="s">
        <v>365</v>
      </c>
      <c r="Z575" s="42">
        <v>0.79001157407407396</v>
      </c>
    </row>
    <row r="576" spans="1:26">
      <c r="A576" s="38">
        <v>30</v>
      </c>
      <c r="B576" s="38">
        <v>15</v>
      </c>
      <c r="C576" s="38" t="s">
        <v>375</v>
      </c>
      <c r="D576" s="38" t="s">
        <v>25</v>
      </c>
      <c r="E576" s="38" t="s">
        <v>36</v>
      </c>
      <c r="G576" s="38">
        <v>0.5</v>
      </c>
      <c r="H576" s="38">
        <v>0.5</v>
      </c>
      <c r="I576" s="38">
        <v>2975</v>
      </c>
      <c r="J576" s="38">
        <v>5356</v>
      </c>
      <c r="L576" s="38">
        <v>1747</v>
      </c>
      <c r="M576" s="38">
        <v>3.7010000000000001</v>
      </c>
      <c r="N576" s="38">
        <v>6.6429999999999998</v>
      </c>
      <c r="O576" s="38">
        <v>2.9430000000000001</v>
      </c>
      <c r="Q576" s="38">
        <v>0.24299999999999999</v>
      </c>
      <c r="R576" s="38">
        <v>1</v>
      </c>
      <c r="S576" s="38">
        <v>0</v>
      </c>
      <c r="T576" s="38">
        <v>0</v>
      </c>
      <c r="V576" s="38">
        <v>0</v>
      </c>
      <c r="Y576" s="38" t="s">
        <v>365</v>
      </c>
      <c r="Z576" s="42">
        <v>0.80056712962962961</v>
      </c>
    </row>
    <row r="577" spans="1:26">
      <c r="A577" s="38">
        <v>31</v>
      </c>
      <c r="B577" s="38">
        <v>15</v>
      </c>
      <c r="C577" s="38" t="s">
        <v>375</v>
      </c>
      <c r="D577" s="38" t="s">
        <v>25</v>
      </c>
      <c r="E577" s="38" t="s">
        <v>36</v>
      </c>
      <c r="G577" s="38">
        <v>0.5</v>
      </c>
      <c r="H577" s="38">
        <v>0.5</v>
      </c>
      <c r="I577" s="38">
        <v>2950</v>
      </c>
      <c r="J577" s="38">
        <v>5434</v>
      </c>
      <c r="L577" s="38">
        <v>1729</v>
      </c>
      <c r="M577" s="38">
        <v>3.6680000000000001</v>
      </c>
      <c r="N577" s="38">
        <v>6.7409999999999997</v>
      </c>
      <c r="O577" s="38">
        <v>3.073</v>
      </c>
      <c r="Q577" s="38">
        <v>0.24099999999999999</v>
      </c>
      <c r="R577" s="38">
        <v>1</v>
      </c>
      <c r="S577" s="38">
        <v>0</v>
      </c>
      <c r="T577" s="38">
        <v>0</v>
      </c>
      <c r="V577" s="38">
        <v>0</v>
      </c>
      <c r="Y577" s="38" t="s">
        <v>365</v>
      </c>
      <c r="Z577" s="42">
        <v>0.80664351851851857</v>
      </c>
    </row>
    <row r="578" spans="1:26">
      <c r="A578" s="38">
        <v>32</v>
      </c>
      <c r="B578" s="38">
        <v>16</v>
      </c>
      <c r="C578" s="38" t="s">
        <v>376</v>
      </c>
      <c r="D578" s="38" t="s">
        <v>25</v>
      </c>
      <c r="E578" s="38" t="s">
        <v>36</v>
      </c>
      <c r="G578" s="38">
        <v>0.5</v>
      </c>
      <c r="H578" s="38">
        <v>0.5</v>
      </c>
      <c r="I578" s="38">
        <v>2884</v>
      </c>
      <c r="J578" s="38">
        <v>6485</v>
      </c>
      <c r="L578" s="38">
        <v>2490</v>
      </c>
      <c r="M578" s="38">
        <v>3.5830000000000002</v>
      </c>
      <c r="N578" s="38">
        <v>8.0609999999999999</v>
      </c>
      <c r="O578" s="38">
        <v>4.4779999999999998</v>
      </c>
      <c r="Q578" s="38">
        <v>0.34200000000000003</v>
      </c>
      <c r="R578" s="38">
        <v>1</v>
      </c>
      <c r="S578" s="38">
        <v>0</v>
      </c>
      <c r="T578" s="38">
        <v>0</v>
      </c>
      <c r="V578" s="38">
        <v>0</v>
      </c>
      <c r="Y578" s="38" t="s">
        <v>365</v>
      </c>
      <c r="Z578" s="42">
        <v>0.81726851851851856</v>
      </c>
    </row>
    <row r="579" spans="1:26">
      <c r="A579" s="38">
        <v>33</v>
      </c>
      <c r="B579" s="38">
        <v>16</v>
      </c>
      <c r="C579" s="38" t="s">
        <v>376</v>
      </c>
      <c r="D579" s="38" t="s">
        <v>25</v>
      </c>
      <c r="E579" s="38" t="s">
        <v>36</v>
      </c>
      <c r="G579" s="38">
        <v>0.5</v>
      </c>
      <c r="H579" s="38">
        <v>0.5</v>
      </c>
      <c r="I579" s="38">
        <v>2842</v>
      </c>
      <c r="J579" s="38">
        <v>6499</v>
      </c>
      <c r="L579" s="38">
        <v>2526</v>
      </c>
      <c r="M579" s="38">
        <v>3.528</v>
      </c>
      <c r="N579" s="38">
        <v>8.0779999999999994</v>
      </c>
      <c r="O579" s="38">
        <v>4.55</v>
      </c>
      <c r="Q579" s="38">
        <v>0.34699999999999998</v>
      </c>
      <c r="R579" s="38">
        <v>1</v>
      </c>
      <c r="S579" s="38">
        <v>0</v>
      </c>
      <c r="T579" s="38">
        <v>0</v>
      </c>
      <c r="V579" s="38">
        <v>0</v>
      </c>
      <c r="Y579" s="38" t="s">
        <v>365</v>
      </c>
      <c r="Z579" s="42">
        <v>0.82335648148148144</v>
      </c>
    </row>
    <row r="580" spans="1:26">
      <c r="A580" s="38">
        <v>45</v>
      </c>
      <c r="B580" s="38">
        <v>19</v>
      </c>
      <c r="C580" s="38" t="s">
        <v>377</v>
      </c>
      <c r="D580" s="38" t="s">
        <v>25</v>
      </c>
      <c r="E580" s="38" t="s">
        <v>36</v>
      </c>
      <c r="G580" s="38">
        <v>0.5</v>
      </c>
      <c r="H580" s="38">
        <v>0.5</v>
      </c>
      <c r="I580" s="38">
        <v>3524</v>
      </c>
      <c r="J580" s="38">
        <v>5851</v>
      </c>
      <c r="L580" s="38">
        <v>1759</v>
      </c>
      <c r="M580" s="38">
        <v>4.415</v>
      </c>
      <c r="N580" s="38">
        <v>7.266</v>
      </c>
      <c r="O580" s="38">
        <v>2.851</v>
      </c>
      <c r="Q580" s="38">
        <v>0.245</v>
      </c>
      <c r="R580" s="38">
        <v>1</v>
      </c>
      <c r="S580" s="38">
        <v>0</v>
      </c>
      <c r="T580" s="38">
        <v>0</v>
      </c>
      <c r="V580" s="38">
        <v>0</v>
      </c>
      <c r="Y580" s="38" t="s">
        <v>365</v>
      </c>
      <c r="Z580" s="42">
        <v>0.92130787037037043</v>
      </c>
    </row>
    <row r="581" spans="1:26">
      <c r="A581" s="38">
        <v>46</v>
      </c>
      <c r="B581" s="38">
        <v>19</v>
      </c>
      <c r="C581" s="38" t="s">
        <v>377</v>
      </c>
      <c r="D581" s="38" t="s">
        <v>25</v>
      </c>
      <c r="E581" s="38" t="s">
        <v>36</v>
      </c>
      <c r="G581" s="38">
        <v>0.5</v>
      </c>
      <c r="H581" s="38">
        <v>0.5</v>
      </c>
      <c r="I581" s="38">
        <v>3588</v>
      </c>
      <c r="J581" s="38">
        <v>5807</v>
      </c>
      <c r="L581" s="38">
        <v>1701</v>
      </c>
      <c r="M581" s="38">
        <v>4.4980000000000002</v>
      </c>
      <c r="N581" s="38">
        <v>7.2119999999999997</v>
      </c>
      <c r="O581" s="38">
        <v>2.714</v>
      </c>
      <c r="Q581" s="38">
        <v>0.23699999999999999</v>
      </c>
      <c r="R581" s="38">
        <v>1</v>
      </c>
      <c r="S581" s="38">
        <v>0</v>
      </c>
      <c r="T581" s="38">
        <v>0</v>
      </c>
      <c r="V581" s="38">
        <v>0</v>
      </c>
      <c r="Y581" s="38" t="s">
        <v>365</v>
      </c>
      <c r="Z581" s="42">
        <v>0.92746527777777776</v>
      </c>
    </row>
    <row r="582" spans="1:26">
      <c r="A582" s="38">
        <v>47</v>
      </c>
      <c r="B582" s="38">
        <v>20</v>
      </c>
      <c r="C582" s="38" t="s">
        <v>378</v>
      </c>
      <c r="D582" s="38" t="s">
        <v>25</v>
      </c>
      <c r="E582" s="38" t="s">
        <v>36</v>
      </c>
      <c r="G582" s="38">
        <v>0.5</v>
      </c>
      <c r="H582" s="38">
        <v>0.5</v>
      </c>
      <c r="I582" s="38">
        <v>3173</v>
      </c>
      <c r="J582" s="38">
        <v>6064</v>
      </c>
      <c r="L582" s="38">
        <v>1975</v>
      </c>
      <c r="M582" s="38">
        <v>3.9590000000000001</v>
      </c>
      <c r="N582" s="38">
        <v>7.5330000000000004</v>
      </c>
      <c r="O582" s="38">
        <v>3.5750000000000002</v>
      </c>
      <c r="Q582" s="38">
        <v>0.27400000000000002</v>
      </c>
      <c r="R582" s="38">
        <v>1</v>
      </c>
      <c r="S582" s="38">
        <v>0</v>
      </c>
      <c r="T582" s="38">
        <v>0</v>
      </c>
      <c r="V582" s="38">
        <v>0</v>
      </c>
      <c r="Y582" s="38" t="s">
        <v>365</v>
      </c>
      <c r="Z582" s="42">
        <v>0.9381018518518518</v>
      </c>
    </row>
    <row r="583" spans="1:26">
      <c r="A583" s="38">
        <v>48</v>
      </c>
      <c r="B583" s="38">
        <v>20</v>
      </c>
      <c r="C583" s="38" t="s">
        <v>378</v>
      </c>
      <c r="D583" s="38" t="s">
        <v>25</v>
      </c>
      <c r="E583" s="38" t="s">
        <v>36</v>
      </c>
      <c r="G583" s="38">
        <v>0.5</v>
      </c>
      <c r="H583" s="38">
        <v>0.5</v>
      </c>
      <c r="I583" s="38">
        <v>3152</v>
      </c>
      <c r="J583" s="38">
        <v>6056</v>
      </c>
      <c r="L583" s="38">
        <v>1942</v>
      </c>
      <c r="M583" s="38">
        <v>3.931</v>
      </c>
      <c r="N583" s="38">
        <v>7.524</v>
      </c>
      <c r="O583" s="38">
        <v>3.593</v>
      </c>
      <c r="Q583" s="38">
        <v>0.26900000000000002</v>
      </c>
      <c r="R583" s="38">
        <v>1</v>
      </c>
      <c r="S583" s="38">
        <v>0</v>
      </c>
      <c r="T583" s="38">
        <v>0</v>
      </c>
      <c r="V583" s="38">
        <v>0</v>
      </c>
      <c r="Y583" s="38" t="s">
        <v>365</v>
      </c>
      <c r="Z583" s="42">
        <v>0.9442476851851852</v>
      </c>
    </row>
    <row r="584" spans="1:26">
      <c r="A584" s="38">
        <v>49</v>
      </c>
      <c r="B584" s="38">
        <v>21</v>
      </c>
      <c r="C584" s="38" t="s">
        <v>379</v>
      </c>
      <c r="D584" s="38" t="s">
        <v>25</v>
      </c>
      <c r="E584" s="38" t="s">
        <v>36</v>
      </c>
      <c r="G584" s="38">
        <v>0.5</v>
      </c>
      <c r="H584" s="38">
        <v>0.5</v>
      </c>
      <c r="I584" s="38">
        <v>3059</v>
      </c>
      <c r="J584" s="38">
        <v>6578</v>
      </c>
      <c r="L584" s="38">
        <v>1875</v>
      </c>
      <c r="M584" s="38">
        <v>3.81</v>
      </c>
      <c r="N584" s="38">
        <v>8.1760000000000002</v>
      </c>
      <c r="O584" s="38">
        <v>4.3659999999999997</v>
      </c>
      <c r="Q584" s="38">
        <v>0.26</v>
      </c>
      <c r="R584" s="38">
        <v>1</v>
      </c>
      <c r="S584" s="38">
        <v>0</v>
      </c>
      <c r="T584" s="38">
        <v>0</v>
      </c>
      <c r="V584" s="38">
        <v>0</v>
      </c>
      <c r="Y584" s="38" t="s">
        <v>365</v>
      </c>
      <c r="Z584" s="42">
        <v>0.95497685185185188</v>
      </c>
    </row>
    <row r="585" spans="1:26">
      <c r="A585" s="38">
        <v>50</v>
      </c>
      <c r="B585" s="38">
        <v>21</v>
      </c>
      <c r="C585" s="38" t="s">
        <v>379</v>
      </c>
      <c r="D585" s="38" t="s">
        <v>25</v>
      </c>
      <c r="E585" s="38" t="s">
        <v>36</v>
      </c>
      <c r="G585" s="38">
        <v>0.5</v>
      </c>
      <c r="H585" s="38">
        <v>0.5</v>
      </c>
      <c r="I585" s="38">
        <v>3015</v>
      </c>
      <c r="J585" s="38">
        <v>6544</v>
      </c>
      <c r="L585" s="38">
        <v>1888</v>
      </c>
      <c r="M585" s="38">
        <v>3.7519999999999998</v>
      </c>
      <c r="N585" s="38">
        <v>8.1340000000000003</v>
      </c>
      <c r="O585" s="38">
        <v>4.3819999999999997</v>
      </c>
      <c r="Q585" s="38">
        <v>0.26200000000000001</v>
      </c>
      <c r="R585" s="38">
        <v>1</v>
      </c>
      <c r="S585" s="38">
        <v>0</v>
      </c>
      <c r="T585" s="38">
        <v>0</v>
      </c>
      <c r="V585" s="38">
        <v>0</v>
      </c>
      <c r="Y585" s="38" t="s">
        <v>365</v>
      </c>
      <c r="Z585" s="42">
        <v>0.96114583333333325</v>
      </c>
    </row>
    <row r="586" spans="1:26">
      <c r="A586" s="38">
        <v>51</v>
      </c>
      <c r="B586" s="38">
        <v>22</v>
      </c>
      <c r="C586" s="38" t="s">
        <v>380</v>
      </c>
      <c r="D586" s="38" t="s">
        <v>25</v>
      </c>
      <c r="E586" s="38" t="s">
        <v>36</v>
      </c>
      <c r="G586" s="38">
        <v>0.5</v>
      </c>
      <c r="H586" s="38">
        <v>0.5</v>
      </c>
      <c r="I586" s="38">
        <v>2819</v>
      </c>
      <c r="J586" s="38">
        <v>5237</v>
      </c>
      <c r="L586" s="38">
        <v>1323</v>
      </c>
      <c r="M586" s="38">
        <v>3.4969999999999999</v>
      </c>
      <c r="N586" s="38">
        <v>6.4930000000000003</v>
      </c>
      <c r="O586" s="38">
        <v>2.996</v>
      </c>
      <c r="Q586" s="38">
        <v>0.187</v>
      </c>
      <c r="R586" s="38">
        <v>1</v>
      </c>
      <c r="S586" s="38">
        <v>0</v>
      </c>
      <c r="T586" s="38">
        <v>0</v>
      </c>
      <c r="V586" s="38">
        <v>0</v>
      </c>
      <c r="Y586" s="38" t="s">
        <v>365</v>
      </c>
      <c r="Z586" s="42">
        <v>0.97167824074074083</v>
      </c>
    </row>
    <row r="587" spans="1:26">
      <c r="A587" s="38">
        <v>52</v>
      </c>
      <c r="B587" s="38">
        <v>22</v>
      </c>
      <c r="C587" s="38" t="s">
        <v>380</v>
      </c>
      <c r="D587" s="38" t="s">
        <v>25</v>
      </c>
      <c r="E587" s="38" t="s">
        <v>36</v>
      </c>
      <c r="G587" s="38">
        <v>0.5</v>
      </c>
      <c r="H587" s="38">
        <v>0.5</v>
      </c>
      <c r="I587" s="38">
        <v>2826</v>
      </c>
      <c r="J587" s="38">
        <v>5278</v>
      </c>
      <c r="L587" s="38">
        <v>1399</v>
      </c>
      <c r="M587" s="38">
        <v>3.5070000000000001</v>
      </c>
      <c r="N587" s="38">
        <v>6.5449999999999999</v>
      </c>
      <c r="O587" s="38">
        <v>3.0379999999999998</v>
      </c>
      <c r="Q587" s="38">
        <v>0.19700000000000001</v>
      </c>
      <c r="R587" s="38">
        <v>1</v>
      </c>
      <c r="S587" s="38">
        <v>0</v>
      </c>
      <c r="T587" s="38">
        <v>0</v>
      </c>
      <c r="V587" s="38">
        <v>0</v>
      </c>
      <c r="Y587" s="38" t="s">
        <v>365</v>
      </c>
      <c r="Z587" s="42">
        <v>0.97780092592592593</v>
      </c>
    </row>
    <row r="588" spans="1:26">
      <c r="A588" s="38">
        <v>53</v>
      </c>
      <c r="B588" s="38">
        <v>23</v>
      </c>
      <c r="C588" s="38" t="s">
        <v>381</v>
      </c>
      <c r="D588" s="38" t="s">
        <v>25</v>
      </c>
      <c r="E588" s="38" t="s">
        <v>36</v>
      </c>
      <c r="G588" s="38">
        <v>0.5</v>
      </c>
      <c r="H588" s="38">
        <v>0.5</v>
      </c>
      <c r="I588" s="38">
        <v>2894</v>
      </c>
      <c r="J588" s="38">
        <v>5517</v>
      </c>
      <c r="L588" s="38">
        <v>1593</v>
      </c>
      <c r="M588" s="38">
        <v>3.5950000000000002</v>
      </c>
      <c r="N588" s="38">
        <v>6.8470000000000004</v>
      </c>
      <c r="O588" s="38">
        <v>3.2509999999999999</v>
      </c>
      <c r="Q588" s="38">
        <v>0.223</v>
      </c>
      <c r="R588" s="38">
        <v>1</v>
      </c>
      <c r="S588" s="38">
        <v>0</v>
      </c>
      <c r="T588" s="38">
        <v>0</v>
      </c>
      <c r="V588" s="38">
        <v>0</v>
      </c>
      <c r="Y588" s="38" t="s">
        <v>365</v>
      </c>
      <c r="Z588" s="42">
        <v>0.98836805555555562</v>
      </c>
    </row>
    <row r="589" spans="1:26">
      <c r="A589" s="38">
        <v>54</v>
      </c>
      <c r="B589" s="38">
        <v>23</v>
      </c>
      <c r="C589" s="38" t="s">
        <v>381</v>
      </c>
      <c r="D589" s="38" t="s">
        <v>25</v>
      </c>
      <c r="E589" s="38" t="s">
        <v>36</v>
      </c>
      <c r="G589" s="38">
        <v>0.5</v>
      </c>
      <c r="H589" s="38">
        <v>0.5</v>
      </c>
      <c r="I589" s="38">
        <v>2868</v>
      </c>
      <c r="J589" s="38">
        <v>5513</v>
      </c>
      <c r="L589" s="38">
        <v>1519</v>
      </c>
      <c r="M589" s="38">
        <v>3.5609999999999999</v>
      </c>
      <c r="N589" s="38">
        <v>6.8410000000000002</v>
      </c>
      <c r="O589" s="38">
        <v>3.28</v>
      </c>
      <c r="Q589" s="38">
        <v>0.21299999999999999</v>
      </c>
      <c r="R589" s="38">
        <v>1</v>
      </c>
      <c r="S589" s="38">
        <v>0</v>
      </c>
      <c r="T589" s="38">
        <v>0</v>
      </c>
      <c r="V589" s="38">
        <v>0</v>
      </c>
      <c r="Y589" s="38" t="s">
        <v>365</v>
      </c>
      <c r="Z589" s="42">
        <v>0.99451388888888881</v>
      </c>
    </row>
    <row r="590" spans="1:26">
      <c r="A590" s="38">
        <v>55</v>
      </c>
      <c r="B590" s="38">
        <v>24</v>
      </c>
      <c r="C590" s="38" t="s">
        <v>382</v>
      </c>
      <c r="D590" s="38" t="s">
        <v>25</v>
      </c>
      <c r="E590" s="38" t="s">
        <v>36</v>
      </c>
      <c r="G590" s="38">
        <v>0.5</v>
      </c>
      <c r="H590" s="38">
        <v>0.5</v>
      </c>
      <c r="I590" s="38">
        <v>2440</v>
      </c>
      <c r="J590" s="38">
        <v>7322</v>
      </c>
      <c r="L590" s="38">
        <v>2756</v>
      </c>
      <c r="M590" s="38">
        <v>3.0049999999999999</v>
      </c>
      <c r="N590" s="38">
        <v>9.1020000000000003</v>
      </c>
      <c r="O590" s="38">
        <v>6.0970000000000004</v>
      </c>
      <c r="Q590" s="38">
        <v>0.377</v>
      </c>
      <c r="R590" s="38">
        <v>1</v>
      </c>
      <c r="S590" s="38">
        <v>0</v>
      </c>
      <c r="T590" s="38">
        <v>0</v>
      </c>
      <c r="V590" s="38">
        <v>0</v>
      </c>
      <c r="Y590" s="38" t="s">
        <v>383</v>
      </c>
      <c r="Z590" s="42">
        <v>5.185185185185185E-3</v>
      </c>
    </row>
    <row r="591" spans="1:26">
      <c r="A591" s="38">
        <v>56</v>
      </c>
      <c r="B591" s="38">
        <v>24</v>
      </c>
      <c r="C591" s="38" t="s">
        <v>382</v>
      </c>
      <c r="D591" s="38" t="s">
        <v>25</v>
      </c>
      <c r="E591" s="38" t="s">
        <v>36</v>
      </c>
      <c r="G591" s="38">
        <v>0.5</v>
      </c>
      <c r="H591" s="38">
        <v>0.5</v>
      </c>
      <c r="I591" s="38">
        <v>2499</v>
      </c>
      <c r="J591" s="38">
        <v>7364</v>
      </c>
      <c r="L591" s="38">
        <v>2813</v>
      </c>
      <c r="M591" s="38">
        <v>3.081</v>
      </c>
      <c r="N591" s="38">
        <v>9.1549999999999994</v>
      </c>
      <c r="O591" s="38">
        <v>6.0739999999999998</v>
      </c>
      <c r="Q591" s="38">
        <v>0.38400000000000001</v>
      </c>
      <c r="R591" s="38">
        <v>1</v>
      </c>
      <c r="S591" s="38">
        <v>0</v>
      </c>
      <c r="T591" s="38">
        <v>0</v>
      </c>
      <c r="V591" s="38">
        <v>0</v>
      </c>
      <c r="Y591" s="38" t="s">
        <v>383</v>
      </c>
      <c r="Z591" s="42">
        <v>1.1539351851851851E-2</v>
      </c>
    </row>
    <row r="592" spans="1:26">
      <c r="A592" s="38">
        <v>57</v>
      </c>
      <c r="B592" s="38">
        <v>25</v>
      </c>
      <c r="C592" s="38" t="s">
        <v>384</v>
      </c>
      <c r="D592" s="38" t="s">
        <v>25</v>
      </c>
      <c r="E592" s="38" t="s">
        <v>36</v>
      </c>
      <c r="G592" s="38">
        <v>0.5</v>
      </c>
      <c r="H592" s="38">
        <v>0.5</v>
      </c>
      <c r="I592" s="38">
        <v>3152</v>
      </c>
      <c r="J592" s="38">
        <v>7597</v>
      </c>
      <c r="L592" s="38">
        <v>2646</v>
      </c>
      <c r="M592" s="38">
        <v>3.931</v>
      </c>
      <c r="N592" s="38">
        <v>9.4429999999999996</v>
      </c>
      <c r="O592" s="38">
        <v>5.5119999999999996</v>
      </c>
      <c r="Q592" s="38">
        <v>0.36199999999999999</v>
      </c>
      <c r="R592" s="38">
        <v>1</v>
      </c>
      <c r="S592" s="38">
        <v>0</v>
      </c>
      <c r="T592" s="38">
        <v>0</v>
      </c>
      <c r="V592" s="38">
        <v>0</v>
      </c>
      <c r="Y592" s="38" t="s">
        <v>383</v>
      </c>
      <c r="Z592" s="42">
        <v>2.2326388888888885E-2</v>
      </c>
    </row>
    <row r="593" spans="1:26">
      <c r="A593" s="38">
        <v>58</v>
      </c>
      <c r="B593" s="38">
        <v>25</v>
      </c>
      <c r="C593" s="38" t="s">
        <v>384</v>
      </c>
      <c r="D593" s="38" t="s">
        <v>25</v>
      </c>
      <c r="E593" s="38" t="s">
        <v>36</v>
      </c>
      <c r="G593" s="38">
        <v>0.5</v>
      </c>
      <c r="H593" s="38">
        <v>0.5</v>
      </c>
      <c r="I593" s="38">
        <v>3093</v>
      </c>
      <c r="J593" s="38">
        <v>7659</v>
      </c>
      <c r="L593" s="38">
        <v>2703</v>
      </c>
      <c r="M593" s="38">
        <v>3.8540000000000001</v>
      </c>
      <c r="N593" s="38">
        <v>9.52</v>
      </c>
      <c r="O593" s="38">
        <v>5.6660000000000004</v>
      </c>
      <c r="Q593" s="38">
        <v>0.37</v>
      </c>
      <c r="R593" s="38">
        <v>1</v>
      </c>
      <c r="S593" s="38">
        <v>0</v>
      </c>
      <c r="T593" s="38">
        <v>0</v>
      </c>
      <c r="V593" s="38">
        <v>0</v>
      </c>
      <c r="Y593" s="38" t="s">
        <v>383</v>
      </c>
      <c r="Z593" s="42">
        <v>2.8518518518518523E-2</v>
      </c>
    </row>
    <row r="594" spans="1:26">
      <c r="A594" s="38">
        <v>59</v>
      </c>
      <c r="B594" s="38">
        <v>26</v>
      </c>
      <c r="C594" s="38" t="s">
        <v>385</v>
      </c>
      <c r="D594" s="38" t="s">
        <v>25</v>
      </c>
      <c r="E594" s="38" t="s">
        <v>36</v>
      </c>
      <c r="G594" s="38">
        <v>0.5</v>
      </c>
      <c r="H594" s="38">
        <v>0.5</v>
      </c>
      <c r="I594" s="38">
        <v>4218</v>
      </c>
      <c r="J594" s="38">
        <v>6599</v>
      </c>
      <c r="L594" s="38">
        <v>1558</v>
      </c>
      <c r="M594" s="38">
        <v>5.319</v>
      </c>
      <c r="N594" s="38">
        <v>8.2029999999999994</v>
      </c>
      <c r="O594" s="38">
        <v>2.8849999999999998</v>
      </c>
      <c r="Q594" s="38">
        <v>0.218</v>
      </c>
      <c r="R594" s="38">
        <v>1</v>
      </c>
      <c r="S594" s="38">
        <v>0</v>
      </c>
      <c r="T594" s="38">
        <v>0</v>
      </c>
      <c r="V594" s="38">
        <v>0</v>
      </c>
      <c r="Y594" s="38" t="s">
        <v>383</v>
      </c>
      <c r="Z594" s="42">
        <v>3.9166666666666662E-2</v>
      </c>
    </row>
    <row r="595" spans="1:26">
      <c r="A595" s="38">
        <v>60</v>
      </c>
      <c r="B595" s="38">
        <v>26</v>
      </c>
      <c r="C595" s="38" t="s">
        <v>385</v>
      </c>
      <c r="D595" s="38" t="s">
        <v>25</v>
      </c>
      <c r="E595" s="38" t="s">
        <v>36</v>
      </c>
      <c r="G595" s="38">
        <v>0.5</v>
      </c>
      <c r="H595" s="38">
        <v>0.5</v>
      </c>
      <c r="I595" s="38">
        <v>4148</v>
      </c>
      <c r="J595" s="38">
        <v>6612</v>
      </c>
      <c r="L595" s="38">
        <v>1561</v>
      </c>
      <c r="M595" s="38">
        <v>5.2279999999999998</v>
      </c>
      <c r="N595" s="38">
        <v>8.2189999999999994</v>
      </c>
      <c r="O595" s="38">
        <v>2.9910000000000001</v>
      </c>
      <c r="Q595" s="38">
        <v>0.219</v>
      </c>
      <c r="R595" s="38">
        <v>1</v>
      </c>
      <c r="S595" s="38">
        <v>0</v>
      </c>
      <c r="T595" s="38">
        <v>0</v>
      </c>
      <c r="V595" s="38">
        <v>0</v>
      </c>
      <c r="Y595" s="38" t="s">
        <v>383</v>
      </c>
      <c r="Z595" s="42">
        <v>4.538194444444444E-2</v>
      </c>
    </row>
    <row r="596" spans="1:26">
      <c r="A596" s="38">
        <v>61</v>
      </c>
      <c r="B596" s="38">
        <v>27</v>
      </c>
      <c r="C596" s="38" t="s">
        <v>386</v>
      </c>
      <c r="D596" s="38" t="s">
        <v>25</v>
      </c>
      <c r="E596" s="38" t="s">
        <v>36</v>
      </c>
      <c r="G596" s="38">
        <v>0.5</v>
      </c>
      <c r="H596" s="38">
        <v>0.5</v>
      </c>
      <c r="I596" s="38">
        <v>4683</v>
      </c>
      <c r="J596" s="38">
        <v>7885</v>
      </c>
      <c r="L596" s="38">
        <v>11538</v>
      </c>
      <c r="M596" s="38">
        <v>5.9249999999999998</v>
      </c>
      <c r="N596" s="38">
        <v>9.8000000000000007</v>
      </c>
      <c r="O596" s="38">
        <v>3.875</v>
      </c>
      <c r="Q596" s="38">
        <v>1.5109999999999999</v>
      </c>
      <c r="R596" s="38">
        <v>1</v>
      </c>
      <c r="S596" s="38">
        <v>0</v>
      </c>
      <c r="T596" s="38">
        <v>0</v>
      </c>
      <c r="V596" s="38">
        <v>0</v>
      </c>
      <c r="Y596" s="38" t="s">
        <v>383</v>
      </c>
      <c r="Z596" s="42">
        <v>5.6041666666666663E-2</v>
      </c>
    </row>
    <row r="597" spans="1:26">
      <c r="A597" s="38">
        <v>62</v>
      </c>
      <c r="B597" s="38">
        <v>27</v>
      </c>
      <c r="C597" s="38" t="s">
        <v>386</v>
      </c>
      <c r="D597" s="38" t="s">
        <v>25</v>
      </c>
      <c r="E597" s="38" t="s">
        <v>36</v>
      </c>
      <c r="G597" s="38">
        <v>0.5</v>
      </c>
      <c r="H597" s="38">
        <v>0.5</v>
      </c>
      <c r="I597" s="38">
        <v>4620</v>
      </c>
      <c r="J597" s="38">
        <v>7920</v>
      </c>
      <c r="L597" s="38">
        <v>12086</v>
      </c>
      <c r="M597" s="38">
        <v>5.8419999999999996</v>
      </c>
      <c r="N597" s="38">
        <v>9.843</v>
      </c>
      <c r="O597" s="38">
        <v>4.0010000000000003</v>
      </c>
      <c r="Q597" s="38">
        <v>1.58</v>
      </c>
      <c r="R597" s="38">
        <v>1</v>
      </c>
      <c r="S597" s="38">
        <v>0</v>
      </c>
      <c r="T597" s="38">
        <v>0</v>
      </c>
      <c r="V597" s="38">
        <v>0</v>
      </c>
      <c r="Y597" s="38" t="s">
        <v>383</v>
      </c>
      <c r="Z597" s="42">
        <v>6.2164351851851853E-2</v>
      </c>
    </row>
    <row r="598" spans="1:26">
      <c r="A598" s="38">
        <v>63</v>
      </c>
      <c r="B598" s="38">
        <v>28</v>
      </c>
      <c r="C598" s="38" t="s">
        <v>387</v>
      </c>
      <c r="D598" s="38" t="s">
        <v>25</v>
      </c>
      <c r="E598" s="38" t="s">
        <v>36</v>
      </c>
      <c r="G598" s="38">
        <v>0.5</v>
      </c>
      <c r="H598" s="38">
        <v>0.5</v>
      </c>
      <c r="I598" s="38">
        <v>4178</v>
      </c>
      <c r="J598" s="38">
        <v>6696</v>
      </c>
      <c r="L598" s="38">
        <v>1765</v>
      </c>
      <c r="M598" s="38">
        <v>5.2670000000000003</v>
      </c>
      <c r="N598" s="38">
        <v>8.3239999999999998</v>
      </c>
      <c r="O598" s="38">
        <v>3.0569999999999999</v>
      </c>
      <c r="Q598" s="38">
        <v>0.246</v>
      </c>
      <c r="R598" s="38">
        <v>1</v>
      </c>
      <c r="S598" s="38">
        <v>0</v>
      </c>
      <c r="T598" s="38">
        <v>0</v>
      </c>
      <c r="V598" s="38">
        <v>0</v>
      </c>
      <c r="Y598" s="38" t="s">
        <v>383</v>
      </c>
      <c r="Z598" s="42">
        <v>7.2835648148148149E-2</v>
      </c>
    </row>
    <row r="599" spans="1:26">
      <c r="A599" s="38">
        <v>64</v>
      </c>
      <c r="B599" s="38">
        <v>28</v>
      </c>
      <c r="C599" s="38" t="s">
        <v>387</v>
      </c>
      <c r="D599" s="38" t="s">
        <v>25</v>
      </c>
      <c r="E599" s="38" t="s">
        <v>36</v>
      </c>
      <c r="G599" s="38">
        <v>0.5</v>
      </c>
      <c r="H599" s="38">
        <v>0.5</v>
      </c>
      <c r="I599" s="38">
        <v>4267</v>
      </c>
      <c r="J599" s="38">
        <v>6710</v>
      </c>
      <c r="L599" s="38">
        <v>1746</v>
      </c>
      <c r="M599" s="38">
        <v>5.383</v>
      </c>
      <c r="N599" s="38">
        <v>8.3420000000000005</v>
      </c>
      <c r="O599" s="38">
        <v>2.9590000000000001</v>
      </c>
      <c r="Q599" s="38">
        <v>0.24299999999999999</v>
      </c>
      <c r="R599" s="38">
        <v>1</v>
      </c>
      <c r="S599" s="38">
        <v>0</v>
      </c>
      <c r="T599" s="38">
        <v>0</v>
      </c>
      <c r="V599" s="38">
        <v>0</v>
      </c>
      <c r="Y599" s="38" t="s">
        <v>383</v>
      </c>
      <c r="Z599" s="42">
        <v>7.8993055555555566E-2</v>
      </c>
    </row>
    <row r="600" spans="1:26">
      <c r="A600" s="38">
        <v>65</v>
      </c>
      <c r="B600" s="38">
        <v>29</v>
      </c>
      <c r="C600" s="38" t="s">
        <v>388</v>
      </c>
      <c r="D600" s="38" t="s">
        <v>25</v>
      </c>
      <c r="E600" s="38" t="s">
        <v>36</v>
      </c>
      <c r="G600" s="38">
        <v>0.5</v>
      </c>
      <c r="H600" s="38">
        <v>0.5</v>
      </c>
      <c r="I600" s="38">
        <v>2904</v>
      </c>
      <c r="J600" s="38">
        <v>6155</v>
      </c>
      <c r="L600" s="38">
        <v>1604</v>
      </c>
      <c r="M600" s="38">
        <v>3.6080000000000001</v>
      </c>
      <c r="N600" s="38">
        <v>7.6479999999999997</v>
      </c>
      <c r="O600" s="38">
        <v>4.04</v>
      </c>
      <c r="Q600" s="38">
        <v>0.22500000000000001</v>
      </c>
      <c r="R600" s="38">
        <v>1</v>
      </c>
      <c r="S600" s="38">
        <v>0</v>
      </c>
      <c r="T600" s="38">
        <v>0</v>
      </c>
      <c r="V600" s="38">
        <v>0</v>
      </c>
      <c r="Y600" s="38" t="s">
        <v>383</v>
      </c>
      <c r="Z600" s="42">
        <v>8.965277777777779E-2</v>
      </c>
    </row>
    <row r="601" spans="1:26">
      <c r="A601" s="38">
        <v>66</v>
      </c>
      <c r="B601" s="38">
        <v>29</v>
      </c>
      <c r="C601" s="38" t="s">
        <v>388</v>
      </c>
      <c r="D601" s="38" t="s">
        <v>25</v>
      </c>
      <c r="E601" s="38" t="s">
        <v>36</v>
      </c>
      <c r="G601" s="38">
        <v>0.5</v>
      </c>
      <c r="H601" s="38">
        <v>0.5</v>
      </c>
      <c r="I601" s="38">
        <v>2907</v>
      </c>
      <c r="J601" s="38">
        <v>6141</v>
      </c>
      <c r="L601" s="38">
        <v>1610</v>
      </c>
      <c r="M601" s="38">
        <v>3.6120000000000001</v>
      </c>
      <c r="N601" s="38">
        <v>7.63</v>
      </c>
      <c r="O601" s="38">
        <v>4.0190000000000001</v>
      </c>
      <c r="Q601" s="38">
        <v>0.22500000000000001</v>
      </c>
      <c r="R601" s="38">
        <v>1</v>
      </c>
      <c r="S601" s="38">
        <v>0</v>
      </c>
      <c r="T601" s="38">
        <v>0</v>
      </c>
      <c r="V601" s="38">
        <v>0</v>
      </c>
      <c r="Y601" s="38" t="s">
        <v>383</v>
      </c>
      <c r="Z601" s="42">
        <v>9.5821759259259245E-2</v>
      </c>
    </row>
    <row r="602" spans="1:26">
      <c r="A602" s="38">
        <v>67</v>
      </c>
      <c r="B602" s="38">
        <v>30</v>
      </c>
      <c r="C602" s="38" t="s">
        <v>389</v>
      </c>
      <c r="D602" s="38" t="s">
        <v>25</v>
      </c>
      <c r="E602" s="38" t="s">
        <v>36</v>
      </c>
      <c r="G602" s="38">
        <v>0.5</v>
      </c>
      <c r="H602" s="38">
        <v>0.5</v>
      </c>
      <c r="I602" s="38">
        <v>3100</v>
      </c>
      <c r="J602" s="38">
        <v>6782</v>
      </c>
      <c r="L602" s="38">
        <v>1662</v>
      </c>
      <c r="M602" s="38">
        <v>3.8639999999999999</v>
      </c>
      <c r="N602" s="38">
        <v>8.4309999999999992</v>
      </c>
      <c r="O602" s="38">
        <v>4.5679999999999996</v>
      </c>
      <c r="Q602" s="38">
        <v>0.23200000000000001</v>
      </c>
      <c r="R602" s="38">
        <v>1</v>
      </c>
      <c r="S602" s="38">
        <v>0</v>
      </c>
      <c r="T602" s="38">
        <v>0</v>
      </c>
      <c r="V602" s="38">
        <v>0</v>
      </c>
      <c r="Y602" s="38" t="s">
        <v>383</v>
      </c>
      <c r="Z602" s="42">
        <v>0.10648148148148147</v>
      </c>
    </row>
    <row r="603" spans="1:26">
      <c r="A603" s="38">
        <v>68</v>
      </c>
      <c r="B603" s="38">
        <v>30</v>
      </c>
      <c r="C603" s="38" t="s">
        <v>389</v>
      </c>
      <c r="D603" s="38" t="s">
        <v>25</v>
      </c>
      <c r="E603" s="38" t="s">
        <v>36</v>
      </c>
      <c r="G603" s="38">
        <v>0.5</v>
      </c>
      <c r="H603" s="38">
        <v>0.5</v>
      </c>
      <c r="I603" s="38">
        <v>3104</v>
      </c>
      <c r="J603" s="38">
        <v>6642</v>
      </c>
      <c r="L603" s="38">
        <v>1685</v>
      </c>
      <c r="M603" s="38">
        <v>3.8679999999999999</v>
      </c>
      <c r="N603" s="38">
        <v>8.2569999999999997</v>
      </c>
      <c r="O603" s="38">
        <v>4.3890000000000002</v>
      </c>
      <c r="Q603" s="38">
        <v>0.23499999999999999</v>
      </c>
      <c r="R603" s="38">
        <v>1</v>
      </c>
      <c r="S603" s="38">
        <v>0</v>
      </c>
      <c r="T603" s="38">
        <v>0</v>
      </c>
      <c r="V603" s="38">
        <v>0</v>
      </c>
      <c r="Y603" s="38" t="s">
        <v>383</v>
      </c>
      <c r="Z603" s="42">
        <v>0.11270833333333334</v>
      </c>
    </row>
    <row r="604" spans="1:26">
      <c r="A604" s="38">
        <v>10</v>
      </c>
      <c r="B604" s="38">
        <v>5</v>
      </c>
      <c r="C604" s="38">
        <v>11</v>
      </c>
      <c r="D604" s="38" t="s">
        <v>25</v>
      </c>
      <c r="E604" s="38" t="s">
        <v>36</v>
      </c>
      <c r="G604" s="38">
        <v>0.5</v>
      </c>
      <c r="H604" s="38">
        <v>0.5</v>
      </c>
      <c r="I604" s="38">
        <v>3640</v>
      </c>
      <c r="J604" s="38">
        <v>5981</v>
      </c>
      <c r="L604" s="38">
        <v>1884</v>
      </c>
      <c r="M604" s="38">
        <v>4.5659999999999998</v>
      </c>
      <c r="N604" s="38">
        <v>7.4290000000000003</v>
      </c>
      <c r="O604" s="38">
        <v>2.863</v>
      </c>
      <c r="Q604" s="38">
        <v>0.26200000000000001</v>
      </c>
      <c r="R604" s="38">
        <v>1</v>
      </c>
      <c r="S604" s="38">
        <v>0</v>
      </c>
      <c r="T604" s="38">
        <v>0</v>
      </c>
      <c r="V604" s="38">
        <v>0</v>
      </c>
      <c r="Y604" s="38" t="s">
        <v>390</v>
      </c>
      <c r="Z604" s="42">
        <v>0.69381944444444443</v>
      </c>
    </row>
    <row r="605" spans="1:26">
      <c r="A605" s="38">
        <v>11</v>
      </c>
      <c r="B605" s="38">
        <v>5</v>
      </c>
      <c r="C605" s="38">
        <v>11</v>
      </c>
      <c r="D605" s="38" t="s">
        <v>25</v>
      </c>
      <c r="E605" s="38" t="s">
        <v>36</v>
      </c>
      <c r="G605" s="38">
        <v>0.5</v>
      </c>
      <c r="H605" s="38">
        <v>0.5</v>
      </c>
      <c r="I605" s="38">
        <v>3755</v>
      </c>
      <c r="J605" s="38">
        <v>6010</v>
      </c>
      <c r="L605" s="38">
        <v>1876</v>
      </c>
      <c r="M605" s="38">
        <v>4.7169999999999996</v>
      </c>
      <c r="N605" s="38">
        <v>7.4660000000000002</v>
      </c>
      <c r="O605" s="38">
        <v>2.7490000000000001</v>
      </c>
      <c r="Q605" s="38">
        <v>0.26100000000000001</v>
      </c>
      <c r="R605" s="38">
        <v>1</v>
      </c>
      <c r="S605" s="38">
        <v>0</v>
      </c>
      <c r="T605" s="38">
        <v>0</v>
      </c>
      <c r="V605" s="38">
        <v>0</v>
      </c>
      <c r="Y605" s="38" t="s">
        <v>390</v>
      </c>
      <c r="Z605" s="42">
        <v>0.69989583333333327</v>
      </c>
    </row>
    <row r="606" spans="1:26">
      <c r="A606" s="38">
        <v>13</v>
      </c>
      <c r="B606" s="38">
        <v>6</v>
      </c>
      <c r="C606" s="38" t="s">
        <v>391</v>
      </c>
      <c r="D606" s="38" t="s">
        <v>25</v>
      </c>
      <c r="E606" s="38" t="s">
        <v>36</v>
      </c>
      <c r="G606" s="38">
        <v>0.5</v>
      </c>
      <c r="H606" s="38">
        <v>0.5</v>
      </c>
      <c r="I606" s="38">
        <v>4571</v>
      </c>
      <c r="J606" s="38">
        <v>8092</v>
      </c>
      <c r="L606" s="38">
        <v>2313</v>
      </c>
      <c r="M606" s="38">
        <v>5.7789999999999999</v>
      </c>
      <c r="N606" s="38">
        <v>10.054</v>
      </c>
      <c r="O606" s="38">
        <v>4.2750000000000004</v>
      </c>
      <c r="Q606" s="38">
        <v>0.318</v>
      </c>
      <c r="R606" s="38">
        <v>1</v>
      </c>
      <c r="S606" s="38">
        <v>0</v>
      </c>
      <c r="T606" s="38">
        <v>0</v>
      </c>
      <c r="V606" s="38">
        <v>0</v>
      </c>
      <c r="Y606" s="38" t="s">
        <v>390</v>
      </c>
      <c r="Z606" s="42">
        <v>0.71658564814814818</v>
      </c>
    </row>
    <row r="607" spans="1:26">
      <c r="A607" s="38">
        <v>14</v>
      </c>
      <c r="B607" s="38">
        <v>7</v>
      </c>
      <c r="C607" s="38">
        <v>8</v>
      </c>
      <c r="D607" s="38" t="s">
        <v>25</v>
      </c>
      <c r="E607" s="38" t="s">
        <v>36</v>
      </c>
      <c r="G607" s="38">
        <v>0.5</v>
      </c>
      <c r="H607" s="38">
        <v>0.5</v>
      </c>
      <c r="I607" s="38">
        <v>3520</v>
      </c>
      <c r="J607" s="38">
        <v>5887</v>
      </c>
      <c r="L607" s="38">
        <v>1752</v>
      </c>
      <c r="M607" s="38">
        <v>4.41</v>
      </c>
      <c r="N607" s="38">
        <v>7.3109999999999999</v>
      </c>
      <c r="O607" s="38">
        <v>2.9009999999999998</v>
      </c>
      <c r="Q607" s="38">
        <v>0.24399999999999999</v>
      </c>
      <c r="R607" s="38">
        <v>1</v>
      </c>
      <c r="S607" s="38">
        <v>0</v>
      </c>
      <c r="T607" s="38">
        <v>0</v>
      </c>
      <c r="V607" s="38">
        <v>0</v>
      </c>
      <c r="Y607" s="38" t="s">
        <v>390</v>
      </c>
      <c r="Z607" s="42">
        <v>0.72704861111111108</v>
      </c>
    </row>
    <row r="608" spans="1:26">
      <c r="A608" s="38">
        <v>15</v>
      </c>
      <c r="B608" s="38">
        <v>7</v>
      </c>
      <c r="C608" s="38">
        <v>8</v>
      </c>
      <c r="D608" s="38" t="s">
        <v>25</v>
      </c>
      <c r="E608" s="38" t="s">
        <v>36</v>
      </c>
      <c r="G608" s="38">
        <v>0.5</v>
      </c>
      <c r="H608" s="38">
        <v>0.5</v>
      </c>
      <c r="I608" s="38">
        <v>3508</v>
      </c>
      <c r="J608" s="38">
        <v>5918</v>
      </c>
      <c r="L608" s="38">
        <v>1757</v>
      </c>
      <c r="M608" s="38">
        <v>4.3949999999999996</v>
      </c>
      <c r="N608" s="38">
        <v>7.351</v>
      </c>
      <c r="O608" s="38">
        <v>2.956</v>
      </c>
      <c r="Q608" s="38">
        <v>0.245</v>
      </c>
      <c r="R608" s="38">
        <v>1</v>
      </c>
      <c r="S608" s="38">
        <v>0</v>
      </c>
      <c r="T608" s="38">
        <v>0</v>
      </c>
      <c r="V608" s="38">
        <v>0</v>
      </c>
      <c r="Y608" s="38" t="s">
        <v>390</v>
      </c>
      <c r="Z608" s="42">
        <v>0.73313657407407407</v>
      </c>
    </row>
    <row r="609" spans="1:26">
      <c r="A609" s="38">
        <v>16</v>
      </c>
      <c r="B609" s="38">
        <v>8</v>
      </c>
      <c r="C609" s="38" t="s">
        <v>392</v>
      </c>
      <c r="D609" s="38" t="s">
        <v>25</v>
      </c>
      <c r="E609" s="38" t="s">
        <v>36</v>
      </c>
      <c r="G609" s="38">
        <v>0.5</v>
      </c>
      <c r="H609" s="38">
        <v>0.5</v>
      </c>
      <c r="I609" s="38">
        <v>2805</v>
      </c>
      <c r="J609" s="38">
        <v>4918</v>
      </c>
      <c r="L609" s="38">
        <v>1426</v>
      </c>
      <c r="M609" s="38">
        <v>3.4790000000000001</v>
      </c>
      <c r="N609" s="38">
        <v>6.09</v>
      </c>
      <c r="O609" s="38">
        <v>2.6110000000000002</v>
      </c>
      <c r="Q609" s="38">
        <v>0.20100000000000001</v>
      </c>
      <c r="R609" s="38">
        <v>1</v>
      </c>
      <c r="S609" s="38">
        <v>0</v>
      </c>
      <c r="T609" s="38">
        <v>0</v>
      </c>
      <c r="V609" s="38">
        <v>0</v>
      </c>
      <c r="Y609" s="38" t="s">
        <v>390</v>
      </c>
      <c r="Z609" s="42">
        <v>0.7434722222222222</v>
      </c>
    </row>
    <row r="610" spans="1:26">
      <c r="A610" s="38">
        <v>17</v>
      </c>
      <c r="B610" s="38">
        <v>8</v>
      </c>
      <c r="C610" s="38" t="s">
        <v>392</v>
      </c>
      <c r="D610" s="38" t="s">
        <v>25</v>
      </c>
      <c r="E610" s="38" t="s">
        <v>36</v>
      </c>
      <c r="G610" s="38">
        <v>0.5</v>
      </c>
      <c r="H610" s="38">
        <v>0.5</v>
      </c>
      <c r="I610" s="38">
        <v>2757</v>
      </c>
      <c r="J610" s="38">
        <v>4956</v>
      </c>
      <c r="L610" s="38">
        <v>1350</v>
      </c>
      <c r="M610" s="38">
        <v>3.4159999999999999</v>
      </c>
      <c r="N610" s="38">
        <v>6.1379999999999999</v>
      </c>
      <c r="O610" s="38">
        <v>2.722</v>
      </c>
      <c r="Q610" s="38">
        <v>0.191</v>
      </c>
      <c r="R610" s="38">
        <v>1</v>
      </c>
      <c r="S610" s="38">
        <v>0</v>
      </c>
      <c r="T610" s="38">
        <v>0</v>
      </c>
      <c r="V610" s="38">
        <v>0</v>
      </c>
      <c r="Y610" s="38" t="s">
        <v>390</v>
      </c>
      <c r="Z610" s="42">
        <v>0.7493981481481482</v>
      </c>
    </row>
    <row r="611" spans="1:26">
      <c r="A611" s="38">
        <v>18</v>
      </c>
      <c r="B611" s="38">
        <v>9</v>
      </c>
      <c r="C611" s="38" t="s">
        <v>393</v>
      </c>
      <c r="D611" s="38" t="s">
        <v>25</v>
      </c>
      <c r="E611" s="38" t="s">
        <v>36</v>
      </c>
      <c r="G611" s="38">
        <v>0.5</v>
      </c>
      <c r="H611" s="38">
        <v>0.5</v>
      </c>
      <c r="I611" s="38">
        <v>3457</v>
      </c>
      <c r="J611" s="38">
        <v>7545</v>
      </c>
      <c r="L611" s="38">
        <v>4101</v>
      </c>
      <c r="M611" s="38">
        <v>4.3280000000000003</v>
      </c>
      <c r="N611" s="38">
        <v>9.3789999999999996</v>
      </c>
      <c r="O611" s="38">
        <v>5.0510000000000002</v>
      </c>
      <c r="Q611" s="38">
        <v>0.55400000000000005</v>
      </c>
      <c r="R611" s="38">
        <v>1</v>
      </c>
      <c r="S611" s="38">
        <v>0</v>
      </c>
      <c r="T611" s="38">
        <v>0</v>
      </c>
      <c r="V611" s="38">
        <v>0</v>
      </c>
      <c r="Y611" s="38" t="s">
        <v>390</v>
      </c>
      <c r="Z611" s="42">
        <v>0.75981481481481483</v>
      </c>
    </row>
    <row r="612" spans="1:26">
      <c r="A612" s="38">
        <v>19</v>
      </c>
      <c r="B612" s="38">
        <v>9</v>
      </c>
      <c r="C612" s="38" t="s">
        <v>393</v>
      </c>
      <c r="D612" s="38" t="s">
        <v>25</v>
      </c>
      <c r="E612" s="38" t="s">
        <v>36</v>
      </c>
      <c r="G612" s="38">
        <v>0.5</v>
      </c>
      <c r="H612" s="38">
        <v>0.5</v>
      </c>
      <c r="I612" s="38">
        <v>3397</v>
      </c>
      <c r="J612" s="38">
        <v>7612</v>
      </c>
      <c r="L612" s="38">
        <v>4121</v>
      </c>
      <c r="M612" s="38">
        <v>4.25</v>
      </c>
      <c r="N612" s="38">
        <v>9.4619999999999997</v>
      </c>
      <c r="O612" s="38">
        <v>5.2119999999999997</v>
      </c>
      <c r="Q612" s="38">
        <v>0.55600000000000005</v>
      </c>
      <c r="R612" s="38">
        <v>1</v>
      </c>
      <c r="S612" s="38">
        <v>0</v>
      </c>
      <c r="T612" s="38">
        <v>0</v>
      </c>
      <c r="V612" s="38">
        <v>0</v>
      </c>
      <c r="Y612" s="38" t="s">
        <v>390</v>
      </c>
      <c r="Z612" s="42">
        <v>0.76586805555555559</v>
      </c>
    </row>
    <row r="613" spans="1:26">
      <c r="A613" s="38">
        <v>20</v>
      </c>
      <c r="B613" s="38">
        <v>10</v>
      </c>
      <c r="C613" s="38" t="s">
        <v>394</v>
      </c>
      <c r="D613" s="38" t="s">
        <v>25</v>
      </c>
      <c r="E613" s="38" t="s">
        <v>36</v>
      </c>
      <c r="G613" s="38">
        <v>0.5</v>
      </c>
      <c r="H613" s="38">
        <v>0.5</v>
      </c>
      <c r="I613" s="38">
        <v>4108</v>
      </c>
      <c r="J613" s="38">
        <v>6163</v>
      </c>
      <c r="L613" s="38">
        <v>1604</v>
      </c>
      <c r="M613" s="38">
        <v>5.1749999999999998</v>
      </c>
      <c r="N613" s="38">
        <v>7.6580000000000004</v>
      </c>
      <c r="O613" s="38">
        <v>2.4830000000000001</v>
      </c>
      <c r="Q613" s="38">
        <v>0.22500000000000001</v>
      </c>
      <c r="R613" s="38">
        <v>1</v>
      </c>
      <c r="S613" s="38">
        <v>0</v>
      </c>
      <c r="T613" s="38">
        <v>0</v>
      </c>
      <c r="V613" s="38">
        <v>0</v>
      </c>
      <c r="Y613" s="38" t="s">
        <v>390</v>
      </c>
      <c r="Z613" s="42">
        <v>0.77631944444444445</v>
      </c>
    </row>
    <row r="614" spans="1:26">
      <c r="A614" s="38">
        <v>21</v>
      </c>
      <c r="B614" s="38">
        <v>10</v>
      </c>
      <c r="C614" s="38" t="s">
        <v>394</v>
      </c>
      <c r="D614" s="38" t="s">
        <v>25</v>
      </c>
      <c r="E614" s="38" t="s">
        <v>36</v>
      </c>
      <c r="G614" s="38">
        <v>0.5</v>
      </c>
      <c r="H614" s="38">
        <v>0.5</v>
      </c>
      <c r="I614" s="38">
        <v>4068</v>
      </c>
      <c r="J614" s="38">
        <v>6137</v>
      </c>
      <c r="L614" s="38">
        <v>1604</v>
      </c>
      <c r="M614" s="38">
        <v>5.1239999999999997</v>
      </c>
      <c r="N614" s="38">
        <v>7.625</v>
      </c>
      <c r="O614" s="38">
        <v>2.5009999999999999</v>
      </c>
      <c r="Q614" s="38">
        <v>0.22500000000000001</v>
      </c>
      <c r="R614" s="38">
        <v>1</v>
      </c>
      <c r="S614" s="38">
        <v>0</v>
      </c>
      <c r="T614" s="38">
        <v>0</v>
      </c>
      <c r="V614" s="38">
        <v>0</v>
      </c>
      <c r="Y614" s="38" t="s">
        <v>390</v>
      </c>
      <c r="Z614" s="42">
        <v>0.78232638888888895</v>
      </c>
    </row>
    <row r="615" spans="1:26">
      <c r="A615" s="38">
        <v>22</v>
      </c>
      <c r="B615" s="38">
        <v>11</v>
      </c>
      <c r="C615" s="38" t="s">
        <v>395</v>
      </c>
      <c r="D615" s="38" t="s">
        <v>25</v>
      </c>
      <c r="E615" s="38" t="s">
        <v>36</v>
      </c>
      <c r="G615" s="38">
        <v>0.5</v>
      </c>
      <c r="H615" s="38">
        <v>0.5</v>
      </c>
      <c r="I615" s="38">
        <v>6900</v>
      </c>
      <c r="J615" s="38">
        <v>9335</v>
      </c>
      <c r="L615" s="38">
        <v>1372</v>
      </c>
      <c r="M615" s="38">
        <v>8.8170000000000002</v>
      </c>
      <c r="N615" s="38">
        <v>11.579000000000001</v>
      </c>
      <c r="O615" s="38">
        <v>2.762</v>
      </c>
      <c r="Q615" s="38">
        <v>0.19400000000000001</v>
      </c>
      <c r="R615" s="38">
        <v>1</v>
      </c>
      <c r="S615" s="38">
        <v>0</v>
      </c>
      <c r="T615" s="38">
        <v>0</v>
      </c>
      <c r="V615" s="38">
        <v>0</v>
      </c>
      <c r="Y615" s="38" t="s">
        <v>390</v>
      </c>
      <c r="Z615" s="42">
        <v>0.79317129629629635</v>
      </c>
    </row>
    <row r="616" spans="1:26">
      <c r="A616" s="38">
        <v>23</v>
      </c>
      <c r="B616" s="38">
        <v>11</v>
      </c>
      <c r="C616" s="38" t="s">
        <v>395</v>
      </c>
      <c r="D616" s="38" t="s">
        <v>25</v>
      </c>
      <c r="E616" s="38" t="s">
        <v>36</v>
      </c>
      <c r="G616" s="38">
        <v>0.5</v>
      </c>
      <c r="H616" s="38">
        <v>0.5</v>
      </c>
      <c r="I616" s="38">
        <v>6884</v>
      </c>
      <c r="J616" s="38">
        <v>9282</v>
      </c>
      <c r="L616" s="38">
        <v>1337</v>
      </c>
      <c r="M616" s="38">
        <v>8.7970000000000006</v>
      </c>
      <c r="N616" s="38">
        <v>11.513</v>
      </c>
      <c r="O616" s="38">
        <v>2.7160000000000002</v>
      </c>
      <c r="Q616" s="38">
        <v>0.189</v>
      </c>
      <c r="R616" s="38">
        <v>1</v>
      </c>
      <c r="S616" s="38">
        <v>0</v>
      </c>
      <c r="T616" s="38">
        <v>0</v>
      </c>
      <c r="V616" s="38">
        <v>0</v>
      </c>
      <c r="Y616" s="38" t="s">
        <v>390</v>
      </c>
      <c r="Z616" s="42">
        <v>0.79939814814814814</v>
      </c>
    </row>
    <row r="617" spans="1:26">
      <c r="A617" s="38">
        <v>24</v>
      </c>
      <c r="B617" s="38">
        <v>12</v>
      </c>
      <c r="C617" s="38" t="s">
        <v>396</v>
      </c>
      <c r="D617" s="38" t="s">
        <v>25</v>
      </c>
      <c r="E617" s="38" t="s">
        <v>36</v>
      </c>
      <c r="G617" s="38">
        <v>0.5</v>
      </c>
      <c r="H617" s="38">
        <v>0.5</v>
      </c>
      <c r="I617" s="38">
        <v>3162</v>
      </c>
      <c r="J617" s="38">
        <v>6909</v>
      </c>
      <c r="L617" s="38">
        <v>2180</v>
      </c>
      <c r="M617" s="38">
        <v>3.944</v>
      </c>
      <c r="N617" s="38">
        <v>8.59</v>
      </c>
      <c r="O617" s="38">
        <v>4.6459999999999999</v>
      </c>
      <c r="Q617" s="38">
        <v>0.30099999999999999</v>
      </c>
      <c r="R617" s="38">
        <v>1</v>
      </c>
      <c r="S617" s="38">
        <v>0</v>
      </c>
      <c r="T617" s="38">
        <v>0</v>
      </c>
      <c r="V617" s="38">
        <v>0</v>
      </c>
      <c r="Y617" s="38" t="s">
        <v>390</v>
      </c>
      <c r="Z617" s="42">
        <v>0.80988425925925922</v>
      </c>
    </row>
    <row r="618" spans="1:26">
      <c r="A618" s="38">
        <v>25</v>
      </c>
      <c r="B618" s="38">
        <v>12</v>
      </c>
      <c r="C618" s="38" t="s">
        <v>396</v>
      </c>
      <c r="D618" s="38" t="s">
        <v>25</v>
      </c>
      <c r="E618" s="38" t="s">
        <v>36</v>
      </c>
      <c r="G618" s="38">
        <v>0.5</v>
      </c>
      <c r="H618" s="38">
        <v>0.5</v>
      </c>
      <c r="I618" s="38">
        <v>3119</v>
      </c>
      <c r="J618" s="38">
        <v>6973</v>
      </c>
      <c r="L618" s="38">
        <v>2144</v>
      </c>
      <c r="M618" s="38">
        <v>3.887</v>
      </c>
      <c r="N618" s="38">
        <v>8.6690000000000005</v>
      </c>
      <c r="O618" s="38">
        <v>4.782</v>
      </c>
      <c r="Q618" s="38">
        <v>0.29599999999999999</v>
      </c>
      <c r="R618" s="38">
        <v>1</v>
      </c>
      <c r="S618" s="38">
        <v>0</v>
      </c>
      <c r="T618" s="38">
        <v>0</v>
      </c>
      <c r="V618" s="38">
        <v>0</v>
      </c>
      <c r="Y618" s="38" t="s">
        <v>390</v>
      </c>
      <c r="Z618" s="42">
        <v>0.81593749999999998</v>
      </c>
    </row>
    <row r="619" spans="1:26">
      <c r="A619" s="38">
        <v>26</v>
      </c>
      <c r="B619" s="38">
        <v>13</v>
      </c>
      <c r="C619" s="38" t="s">
        <v>397</v>
      </c>
      <c r="D619" s="38" t="s">
        <v>25</v>
      </c>
      <c r="E619" s="38" t="s">
        <v>36</v>
      </c>
      <c r="G619" s="38">
        <v>0.5</v>
      </c>
      <c r="H619" s="38">
        <v>0.5</v>
      </c>
      <c r="I619" s="38">
        <v>4930</v>
      </c>
      <c r="J619" s="38">
        <v>8062</v>
      </c>
      <c r="L619" s="38">
        <v>2412</v>
      </c>
      <c r="M619" s="38">
        <v>6.2469999999999999</v>
      </c>
      <c r="N619" s="38">
        <v>10.016999999999999</v>
      </c>
      <c r="O619" s="38">
        <v>3.77</v>
      </c>
      <c r="Q619" s="38">
        <v>0.33100000000000002</v>
      </c>
      <c r="R619" s="38">
        <v>1</v>
      </c>
      <c r="S619" s="38">
        <v>0</v>
      </c>
      <c r="T619" s="38">
        <v>0</v>
      </c>
      <c r="V619" s="38">
        <v>0</v>
      </c>
      <c r="Y619" s="38" t="s">
        <v>390</v>
      </c>
      <c r="Z619" s="42">
        <v>0.82658564814814817</v>
      </c>
    </row>
    <row r="620" spans="1:26">
      <c r="A620" s="38">
        <v>27</v>
      </c>
      <c r="B620" s="38">
        <v>13</v>
      </c>
      <c r="C620" s="38" t="s">
        <v>397</v>
      </c>
      <c r="D620" s="38" t="s">
        <v>25</v>
      </c>
      <c r="E620" s="38" t="s">
        <v>36</v>
      </c>
      <c r="G620" s="38">
        <v>0.5</v>
      </c>
      <c r="H620" s="38">
        <v>0.5</v>
      </c>
      <c r="I620" s="38">
        <v>4941</v>
      </c>
      <c r="J620" s="38">
        <v>8155</v>
      </c>
      <c r="L620" s="38">
        <v>2461</v>
      </c>
      <c r="M620" s="38">
        <v>6.2610000000000001</v>
      </c>
      <c r="N620" s="38">
        <v>10.132</v>
      </c>
      <c r="O620" s="38">
        <v>3.871</v>
      </c>
      <c r="Q620" s="38">
        <v>0.33800000000000002</v>
      </c>
      <c r="R620" s="38">
        <v>1</v>
      </c>
      <c r="S620" s="38">
        <v>0</v>
      </c>
      <c r="T620" s="38">
        <v>0</v>
      </c>
      <c r="V620" s="38">
        <v>0</v>
      </c>
      <c r="Y620" s="38" t="s">
        <v>390</v>
      </c>
      <c r="Z620" s="42">
        <v>0.83267361111111116</v>
      </c>
    </row>
    <row r="621" spans="1:26">
      <c r="A621" s="38">
        <v>28</v>
      </c>
      <c r="B621" s="38">
        <v>14</v>
      </c>
      <c r="C621" s="38" t="s">
        <v>398</v>
      </c>
      <c r="D621" s="38" t="s">
        <v>25</v>
      </c>
      <c r="E621" s="38" t="s">
        <v>36</v>
      </c>
      <c r="G621" s="38">
        <v>0.5</v>
      </c>
      <c r="H621" s="38">
        <v>0.5</v>
      </c>
      <c r="I621" s="38">
        <v>4462</v>
      </c>
      <c r="J621" s="38">
        <v>6491</v>
      </c>
      <c r="L621" s="38">
        <v>2017</v>
      </c>
      <c r="M621" s="38">
        <v>5.6369999999999996</v>
      </c>
      <c r="N621" s="38">
        <v>8.0679999999999996</v>
      </c>
      <c r="O621" s="38">
        <v>2.4319999999999999</v>
      </c>
      <c r="Q621" s="38">
        <v>0.27900000000000003</v>
      </c>
      <c r="R621" s="38">
        <v>1</v>
      </c>
      <c r="S621" s="38">
        <v>0</v>
      </c>
      <c r="T621" s="38">
        <v>0</v>
      </c>
      <c r="V621" s="38">
        <v>0</v>
      </c>
      <c r="Y621" s="38" t="s">
        <v>390</v>
      </c>
      <c r="Z621" s="42">
        <v>0.84319444444444447</v>
      </c>
    </row>
    <row r="622" spans="1:26">
      <c r="A622" s="38">
        <v>29</v>
      </c>
      <c r="B622" s="38">
        <v>14</v>
      </c>
      <c r="C622" s="38" t="s">
        <v>398</v>
      </c>
      <c r="D622" s="38" t="s">
        <v>25</v>
      </c>
      <c r="E622" s="38" t="s">
        <v>36</v>
      </c>
      <c r="G622" s="38">
        <v>0.5</v>
      </c>
      <c r="H622" s="38">
        <v>0.5</v>
      </c>
      <c r="I622" s="38">
        <v>4474</v>
      </c>
      <c r="J622" s="38">
        <v>6684</v>
      </c>
      <c r="L622" s="38">
        <v>2063</v>
      </c>
      <c r="M622" s="38">
        <v>5.6520000000000001</v>
      </c>
      <c r="N622" s="38">
        <v>8.3089999999999993</v>
      </c>
      <c r="O622" s="38">
        <v>2.657</v>
      </c>
      <c r="Q622" s="38">
        <v>0.28499999999999998</v>
      </c>
      <c r="R622" s="38">
        <v>1</v>
      </c>
      <c r="S622" s="38">
        <v>0</v>
      </c>
      <c r="T622" s="38">
        <v>0</v>
      </c>
      <c r="V622" s="38">
        <v>0</v>
      </c>
      <c r="Y622" s="38" t="s">
        <v>390</v>
      </c>
      <c r="Z622" s="42">
        <v>0.84934027777777776</v>
      </c>
    </row>
    <row r="623" spans="1:26">
      <c r="A623" s="38">
        <v>30</v>
      </c>
      <c r="B623" s="38">
        <v>15</v>
      </c>
      <c r="C623" s="38" t="s">
        <v>399</v>
      </c>
      <c r="D623" s="38" t="s">
        <v>25</v>
      </c>
      <c r="E623" s="38" t="s">
        <v>36</v>
      </c>
      <c r="G623" s="38">
        <v>0.5</v>
      </c>
      <c r="H623" s="38">
        <v>0.5</v>
      </c>
      <c r="I623" s="38">
        <v>4132</v>
      </c>
      <c r="J623" s="38">
        <v>6952</v>
      </c>
      <c r="L623" s="38">
        <v>1953</v>
      </c>
      <c r="M623" s="38">
        <v>5.2069999999999999</v>
      </c>
      <c r="N623" s="38">
        <v>8.6430000000000007</v>
      </c>
      <c r="O623" s="38">
        <v>3.4359999999999999</v>
      </c>
      <c r="Q623" s="38">
        <v>0.27100000000000002</v>
      </c>
      <c r="R623" s="38">
        <v>1</v>
      </c>
      <c r="S623" s="38">
        <v>0</v>
      </c>
      <c r="T623" s="38">
        <v>0</v>
      </c>
      <c r="V623" s="38">
        <v>0</v>
      </c>
      <c r="Y623" s="38" t="s">
        <v>390</v>
      </c>
      <c r="Z623" s="42">
        <v>0.8600578703703704</v>
      </c>
    </row>
    <row r="624" spans="1:26">
      <c r="A624" s="38">
        <v>31</v>
      </c>
      <c r="B624" s="38">
        <v>15</v>
      </c>
      <c r="C624" s="38" t="s">
        <v>399</v>
      </c>
      <c r="D624" s="38" t="s">
        <v>25</v>
      </c>
      <c r="E624" s="38" t="s">
        <v>36</v>
      </c>
      <c r="G624" s="38">
        <v>0.5</v>
      </c>
      <c r="H624" s="38">
        <v>0.5</v>
      </c>
      <c r="I624" s="38">
        <v>4418</v>
      </c>
      <c r="J624" s="38">
        <v>7578</v>
      </c>
      <c r="L624" s="38">
        <v>2139</v>
      </c>
      <c r="M624" s="38">
        <v>5.58</v>
      </c>
      <c r="N624" s="38">
        <v>9.42</v>
      </c>
      <c r="O624" s="38">
        <v>3.84</v>
      </c>
      <c r="Q624" s="38">
        <v>0.29499999999999998</v>
      </c>
      <c r="R624" s="38">
        <v>1</v>
      </c>
      <c r="S624" s="38">
        <v>0</v>
      </c>
      <c r="T624" s="38">
        <v>0</v>
      </c>
      <c r="V624" s="38">
        <v>0</v>
      </c>
      <c r="Y624" s="38" t="s">
        <v>390</v>
      </c>
      <c r="Z624" s="42">
        <v>0.86646990740740737</v>
      </c>
    </row>
    <row r="625" spans="1:26">
      <c r="A625" s="38">
        <v>32</v>
      </c>
      <c r="B625" s="38">
        <v>16</v>
      </c>
      <c r="C625" s="38" t="s">
        <v>400</v>
      </c>
      <c r="D625" s="38" t="s">
        <v>25</v>
      </c>
      <c r="E625" s="38" t="s">
        <v>36</v>
      </c>
      <c r="G625" s="38">
        <v>0.5</v>
      </c>
      <c r="H625" s="38">
        <v>0.5</v>
      </c>
      <c r="I625" s="38">
        <v>3951</v>
      </c>
      <c r="J625" s="38">
        <v>10463</v>
      </c>
      <c r="L625" s="38">
        <v>3662</v>
      </c>
      <c r="M625" s="38">
        <v>4.9710000000000001</v>
      </c>
      <c r="N625" s="38">
        <v>12.946</v>
      </c>
      <c r="O625" s="38">
        <v>7.9749999999999996</v>
      </c>
      <c r="Q625" s="38">
        <v>0.496</v>
      </c>
      <c r="R625" s="38">
        <v>1</v>
      </c>
      <c r="S625" s="38">
        <v>0</v>
      </c>
      <c r="T625" s="38">
        <v>0</v>
      </c>
      <c r="V625" s="38">
        <v>0</v>
      </c>
      <c r="Y625" s="38" t="s">
        <v>390</v>
      </c>
      <c r="Z625" s="42">
        <v>0.87806712962962974</v>
      </c>
    </row>
    <row r="626" spans="1:26">
      <c r="A626" s="38">
        <v>33</v>
      </c>
      <c r="B626" s="38">
        <v>16</v>
      </c>
      <c r="C626" s="38" t="s">
        <v>400</v>
      </c>
      <c r="D626" s="38" t="s">
        <v>25</v>
      </c>
      <c r="E626" s="38" t="s">
        <v>36</v>
      </c>
      <c r="G626" s="38">
        <v>0.5</v>
      </c>
      <c r="H626" s="38">
        <v>0.5</v>
      </c>
      <c r="I626" s="38">
        <v>4305</v>
      </c>
      <c r="J626" s="38">
        <v>11339</v>
      </c>
      <c r="L626" s="38">
        <v>3981</v>
      </c>
      <c r="M626" s="38">
        <v>5.4329999999999998</v>
      </c>
      <c r="N626" s="38">
        <v>14</v>
      </c>
      <c r="O626" s="38">
        <v>8.5660000000000007</v>
      </c>
      <c r="Q626" s="38">
        <v>0.53800000000000003</v>
      </c>
      <c r="R626" s="38">
        <v>1</v>
      </c>
      <c r="S626" s="38">
        <v>0</v>
      </c>
      <c r="T626" s="38">
        <v>0</v>
      </c>
      <c r="V626" s="38">
        <v>0</v>
      </c>
      <c r="Y626" s="38" t="s">
        <v>390</v>
      </c>
      <c r="Z626" s="42">
        <v>0.88481481481481483</v>
      </c>
    </row>
    <row r="627" spans="1:26">
      <c r="A627" s="38">
        <v>45</v>
      </c>
      <c r="B627" s="38">
        <v>19</v>
      </c>
      <c r="C627" s="38" t="s">
        <v>401</v>
      </c>
      <c r="D627" s="38" t="s">
        <v>25</v>
      </c>
      <c r="E627" s="38" t="s">
        <v>36</v>
      </c>
      <c r="G627" s="38">
        <v>0.5</v>
      </c>
      <c r="H627" s="38">
        <v>0.5</v>
      </c>
      <c r="I627" s="38">
        <v>3163</v>
      </c>
      <c r="J627" s="38">
        <v>6541</v>
      </c>
      <c r="L627" s="38">
        <v>2077</v>
      </c>
      <c r="M627" s="38">
        <v>3.9449999999999998</v>
      </c>
      <c r="N627" s="38">
        <v>8.1300000000000008</v>
      </c>
      <c r="O627" s="38">
        <v>4.1849999999999996</v>
      </c>
      <c r="Q627" s="38">
        <v>0.28699999999999998</v>
      </c>
      <c r="R627" s="38">
        <v>1</v>
      </c>
      <c r="S627" s="38">
        <v>0</v>
      </c>
      <c r="T627" s="38">
        <v>0</v>
      </c>
      <c r="V627" s="38">
        <v>0</v>
      </c>
      <c r="Y627" s="38" t="s">
        <v>402</v>
      </c>
      <c r="Z627" s="42">
        <v>0.6667939814814815</v>
      </c>
    </row>
    <row r="628" spans="1:26">
      <c r="A628" s="38">
        <v>46</v>
      </c>
      <c r="B628" s="38">
        <v>19</v>
      </c>
      <c r="C628" s="38" t="s">
        <v>401</v>
      </c>
      <c r="D628" s="38" t="s">
        <v>25</v>
      </c>
      <c r="E628" s="38" t="s">
        <v>36</v>
      </c>
      <c r="G628" s="38">
        <v>0.5</v>
      </c>
      <c r="H628" s="38">
        <v>0.5</v>
      </c>
      <c r="I628" s="38">
        <v>3193</v>
      </c>
      <c r="J628" s="38">
        <v>6590</v>
      </c>
      <c r="L628" s="38">
        <v>2133</v>
      </c>
      <c r="M628" s="38">
        <v>3.984</v>
      </c>
      <c r="N628" s="38">
        <v>8.1920000000000002</v>
      </c>
      <c r="O628" s="38">
        <v>4.2080000000000002</v>
      </c>
      <c r="Q628" s="38">
        <v>0.29499999999999998</v>
      </c>
      <c r="R628" s="38">
        <v>1</v>
      </c>
      <c r="S628" s="38">
        <v>0</v>
      </c>
      <c r="T628" s="38">
        <v>0</v>
      </c>
      <c r="V628" s="38">
        <v>0</v>
      </c>
      <c r="Y628" s="38" t="s">
        <v>402</v>
      </c>
      <c r="Z628" s="42">
        <v>0.67291666666666661</v>
      </c>
    </row>
    <row r="629" spans="1:26">
      <c r="A629" s="38">
        <v>49</v>
      </c>
      <c r="B629" s="38">
        <v>21</v>
      </c>
      <c r="C629" s="38" t="s">
        <v>404</v>
      </c>
      <c r="D629" s="38" t="s">
        <v>25</v>
      </c>
      <c r="E629" s="38" t="s">
        <v>36</v>
      </c>
      <c r="G629" s="38">
        <v>0.5</v>
      </c>
      <c r="H629" s="38">
        <v>0.5</v>
      </c>
      <c r="I629" s="38">
        <v>5146</v>
      </c>
      <c r="J629" s="38">
        <v>7492</v>
      </c>
      <c r="L629" s="38">
        <v>1082</v>
      </c>
      <c r="M629" s="38">
        <v>6.5289999999999999</v>
      </c>
      <c r="N629" s="38">
        <v>9.3140000000000001</v>
      </c>
      <c r="O629" s="38">
        <v>2.7850000000000001</v>
      </c>
      <c r="Q629" s="38">
        <v>0.155</v>
      </c>
      <c r="R629" s="38">
        <v>1</v>
      </c>
      <c r="S629" s="38">
        <v>0</v>
      </c>
      <c r="T629" s="38">
        <v>0</v>
      </c>
      <c r="V629" s="38">
        <v>0</v>
      </c>
      <c r="Y629" s="38" t="s">
        <v>402</v>
      </c>
      <c r="Z629" s="42">
        <v>0.70012731481481483</v>
      </c>
    </row>
    <row r="630" spans="1:26">
      <c r="A630" s="38">
        <v>50</v>
      </c>
      <c r="B630" s="38">
        <v>21</v>
      </c>
      <c r="C630" s="38" t="s">
        <v>404</v>
      </c>
      <c r="D630" s="38" t="s">
        <v>25</v>
      </c>
      <c r="E630" s="38" t="s">
        <v>36</v>
      </c>
      <c r="G630" s="38">
        <v>0.5</v>
      </c>
      <c r="H630" s="38">
        <v>0.5</v>
      </c>
      <c r="I630" s="38">
        <v>5116</v>
      </c>
      <c r="J630" s="38">
        <v>7434</v>
      </c>
      <c r="L630" s="38">
        <v>1079</v>
      </c>
      <c r="M630" s="38">
        <v>6.49</v>
      </c>
      <c r="N630" s="38">
        <v>9.2420000000000009</v>
      </c>
      <c r="O630" s="38">
        <v>2.7519999999999998</v>
      </c>
      <c r="Q630" s="38">
        <v>0.155</v>
      </c>
      <c r="R630" s="38">
        <v>1</v>
      </c>
      <c r="S630" s="38">
        <v>0</v>
      </c>
      <c r="T630" s="38">
        <v>0</v>
      </c>
      <c r="V630" s="38">
        <v>0</v>
      </c>
      <c r="Y630" s="38" t="s">
        <v>402</v>
      </c>
      <c r="Z630" s="42">
        <v>0.70630787037037035</v>
      </c>
    </row>
    <row r="631" spans="1:26">
      <c r="A631" s="38">
        <v>51</v>
      </c>
      <c r="B631" s="38">
        <v>22</v>
      </c>
      <c r="C631" s="38" t="s">
        <v>405</v>
      </c>
      <c r="D631" s="38" t="s">
        <v>25</v>
      </c>
      <c r="E631" s="38" t="s">
        <v>36</v>
      </c>
      <c r="G631" s="38">
        <v>0.5</v>
      </c>
      <c r="H631" s="38">
        <v>0.5</v>
      </c>
      <c r="I631" s="38">
        <v>4396</v>
      </c>
      <c r="J631" s="38">
        <v>7208</v>
      </c>
      <c r="L631" s="38">
        <v>11323</v>
      </c>
      <c r="M631" s="38">
        <v>5.5510000000000002</v>
      </c>
      <c r="N631" s="38">
        <v>8.9619999999999997</v>
      </c>
      <c r="O631" s="38">
        <v>3.411</v>
      </c>
      <c r="Q631" s="38">
        <v>1.484</v>
      </c>
      <c r="R631" s="38">
        <v>1</v>
      </c>
      <c r="S631" s="38">
        <v>0</v>
      </c>
      <c r="T631" s="38">
        <v>0</v>
      </c>
      <c r="V631" s="38">
        <v>0</v>
      </c>
      <c r="Y631" s="38" t="s">
        <v>402</v>
      </c>
      <c r="Z631" s="42">
        <v>0.71704861111111118</v>
      </c>
    </row>
    <row r="632" spans="1:26">
      <c r="A632" s="38">
        <v>52</v>
      </c>
      <c r="B632" s="38">
        <v>22</v>
      </c>
      <c r="C632" s="38" t="s">
        <v>405</v>
      </c>
      <c r="D632" s="38" t="s">
        <v>25</v>
      </c>
      <c r="E632" s="38" t="s">
        <v>36</v>
      </c>
      <c r="G632" s="38">
        <v>0.5</v>
      </c>
      <c r="H632" s="38">
        <v>0.5</v>
      </c>
      <c r="I632" s="38">
        <v>4369</v>
      </c>
      <c r="J632" s="38">
        <v>7216</v>
      </c>
      <c r="L632" s="38">
        <v>11363</v>
      </c>
      <c r="M632" s="38">
        <v>5.516</v>
      </c>
      <c r="N632" s="38">
        <v>8.9710000000000001</v>
      </c>
      <c r="O632" s="38">
        <v>3.4550000000000001</v>
      </c>
      <c r="Q632" s="38">
        <v>1.4890000000000001</v>
      </c>
      <c r="R632" s="38">
        <v>1</v>
      </c>
      <c r="S632" s="38">
        <v>0</v>
      </c>
      <c r="T632" s="38">
        <v>0</v>
      </c>
      <c r="V632" s="38">
        <v>0</v>
      </c>
      <c r="Y632" s="38" t="s">
        <v>402</v>
      </c>
      <c r="Z632" s="42">
        <v>0.72320601851851851</v>
      </c>
    </row>
    <row r="633" spans="1:26">
      <c r="A633" s="38">
        <v>53</v>
      </c>
      <c r="B633" s="38">
        <v>23</v>
      </c>
      <c r="C633" s="38">
        <v>10</v>
      </c>
      <c r="D633" s="38" t="s">
        <v>25</v>
      </c>
      <c r="E633" s="38" t="s">
        <v>36</v>
      </c>
      <c r="G633" s="38">
        <v>0.5</v>
      </c>
      <c r="H633" s="38">
        <v>0.5</v>
      </c>
      <c r="I633" s="38">
        <v>4086</v>
      </c>
      <c r="J633" s="38">
        <v>6825</v>
      </c>
      <c r="L633" s="38">
        <v>2363</v>
      </c>
      <c r="M633" s="38">
        <v>5.1479999999999997</v>
      </c>
      <c r="N633" s="38">
        <v>8.4849999999999994</v>
      </c>
      <c r="O633" s="38">
        <v>3.3370000000000002</v>
      </c>
      <c r="Q633" s="38">
        <v>0.32500000000000001</v>
      </c>
      <c r="R633" s="38">
        <v>1</v>
      </c>
      <c r="S633" s="38">
        <v>0</v>
      </c>
      <c r="T633" s="38">
        <v>0</v>
      </c>
      <c r="V633" s="38">
        <v>0</v>
      </c>
      <c r="Y633" s="38" t="s">
        <v>402</v>
      </c>
      <c r="Z633" s="42">
        <v>0.73383101851851851</v>
      </c>
    </row>
    <row r="634" spans="1:26">
      <c r="A634" s="38">
        <v>54</v>
      </c>
      <c r="B634" s="38">
        <v>23</v>
      </c>
      <c r="C634" s="38">
        <v>10</v>
      </c>
      <c r="D634" s="38" t="s">
        <v>25</v>
      </c>
      <c r="E634" s="38" t="s">
        <v>36</v>
      </c>
      <c r="G634" s="38">
        <v>0.5</v>
      </c>
      <c r="H634" s="38">
        <v>0.5</v>
      </c>
      <c r="I634" s="38">
        <v>4152</v>
      </c>
      <c r="J634" s="38">
        <v>6855</v>
      </c>
      <c r="L634" s="38">
        <v>2383</v>
      </c>
      <c r="M634" s="38">
        <v>5.2329999999999997</v>
      </c>
      <c r="N634" s="38">
        <v>8.5220000000000002</v>
      </c>
      <c r="O634" s="38">
        <v>3.2890000000000001</v>
      </c>
      <c r="Q634" s="38">
        <v>0.32800000000000001</v>
      </c>
      <c r="R634" s="38">
        <v>1</v>
      </c>
      <c r="S634" s="38">
        <v>0</v>
      </c>
      <c r="T634" s="38">
        <v>0</v>
      </c>
      <c r="V634" s="38">
        <v>0</v>
      </c>
      <c r="Y634" s="38" t="s">
        <v>402</v>
      </c>
      <c r="Z634" s="42">
        <v>0.7400000000000001</v>
      </c>
    </row>
    <row r="635" spans="1:26">
      <c r="A635" s="38">
        <v>55</v>
      </c>
      <c r="B635" s="38">
        <v>24</v>
      </c>
      <c r="C635" s="38" t="s">
        <v>406</v>
      </c>
      <c r="D635" s="38" t="s">
        <v>25</v>
      </c>
      <c r="E635" s="38" t="s">
        <v>36</v>
      </c>
      <c r="G635" s="38">
        <v>0.5</v>
      </c>
      <c r="H635" s="38">
        <v>0.5</v>
      </c>
      <c r="I635" s="38">
        <v>4561</v>
      </c>
      <c r="J635" s="38">
        <v>6581</v>
      </c>
      <c r="L635" s="38">
        <v>1589</v>
      </c>
      <c r="M635" s="38">
        <v>5.7670000000000003</v>
      </c>
      <c r="N635" s="38">
        <v>8.1809999999999992</v>
      </c>
      <c r="O635" s="38">
        <v>2.4140000000000001</v>
      </c>
      <c r="Q635" s="38">
        <v>0.223</v>
      </c>
      <c r="R635" s="38">
        <v>1</v>
      </c>
      <c r="S635" s="38">
        <v>0</v>
      </c>
      <c r="T635" s="38">
        <v>0</v>
      </c>
      <c r="V635" s="38">
        <v>0</v>
      </c>
      <c r="Y635" s="38" t="s">
        <v>402</v>
      </c>
      <c r="Z635" s="42">
        <v>0.75059027777777787</v>
      </c>
    </row>
    <row r="636" spans="1:26">
      <c r="A636" s="38">
        <v>56</v>
      </c>
      <c r="B636" s="38">
        <v>24</v>
      </c>
      <c r="C636" s="38" t="s">
        <v>406</v>
      </c>
      <c r="D636" s="38" t="s">
        <v>25</v>
      </c>
      <c r="E636" s="38" t="s">
        <v>36</v>
      </c>
      <c r="G636" s="38">
        <v>0.5</v>
      </c>
      <c r="H636" s="38">
        <v>0.5</v>
      </c>
      <c r="I636" s="38">
        <v>4500</v>
      </c>
      <c r="J636" s="38">
        <v>6610</v>
      </c>
      <c r="L636" s="38">
        <v>1621</v>
      </c>
      <c r="M636" s="38">
        <v>5.6859999999999999</v>
      </c>
      <c r="N636" s="38">
        <v>8.2170000000000005</v>
      </c>
      <c r="O636" s="38">
        <v>2.5299999999999998</v>
      </c>
      <c r="Q636" s="38">
        <v>0.22700000000000001</v>
      </c>
      <c r="R636" s="38">
        <v>1</v>
      </c>
      <c r="S636" s="38">
        <v>0</v>
      </c>
      <c r="T636" s="38">
        <v>0</v>
      </c>
      <c r="V636" s="38">
        <v>0</v>
      </c>
      <c r="Y636" s="38" t="s">
        <v>402</v>
      </c>
      <c r="Z636" s="42">
        <v>0.75673611111111105</v>
      </c>
    </row>
    <row r="637" spans="1:26">
      <c r="A637" s="38">
        <v>57</v>
      </c>
      <c r="B637" s="38">
        <v>25</v>
      </c>
      <c r="C637" s="38" t="s">
        <v>407</v>
      </c>
      <c r="D637" s="38" t="s">
        <v>25</v>
      </c>
      <c r="E637" s="38" t="s">
        <v>36</v>
      </c>
      <c r="G637" s="38">
        <v>0.5</v>
      </c>
      <c r="H637" s="38">
        <v>0.5</v>
      </c>
      <c r="I637" s="38">
        <v>3160</v>
      </c>
      <c r="J637" s="38">
        <v>6631</v>
      </c>
      <c r="L637" s="38">
        <v>1725</v>
      </c>
      <c r="M637" s="38">
        <v>3.9420000000000002</v>
      </c>
      <c r="N637" s="38">
        <v>8.2430000000000003</v>
      </c>
      <c r="O637" s="38">
        <v>4.3010000000000002</v>
      </c>
      <c r="Q637" s="38">
        <v>0.24099999999999999</v>
      </c>
      <c r="R637" s="38">
        <v>1</v>
      </c>
      <c r="S637" s="38">
        <v>0</v>
      </c>
      <c r="T637" s="38">
        <v>0</v>
      </c>
      <c r="V637" s="38">
        <v>0</v>
      </c>
      <c r="Y637" s="38" t="s">
        <v>402</v>
      </c>
      <c r="Z637" s="42">
        <v>0.76741898148148147</v>
      </c>
    </row>
    <row r="638" spans="1:26">
      <c r="A638" s="38">
        <v>58</v>
      </c>
      <c r="B638" s="38">
        <v>25</v>
      </c>
      <c r="C638" s="38" t="s">
        <v>407</v>
      </c>
      <c r="D638" s="38" t="s">
        <v>25</v>
      </c>
      <c r="E638" s="38" t="s">
        <v>36</v>
      </c>
      <c r="G638" s="38">
        <v>0.5</v>
      </c>
      <c r="H638" s="38">
        <v>0.5</v>
      </c>
      <c r="I638" s="38">
        <v>3128</v>
      </c>
      <c r="J638" s="38">
        <v>6620</v>
      </c>
      <c r="L638" s="38">
        <v>1726</v>
      </c>
      <c r="M638" s="38">
        <v>3.899</v>
      </c>
      <c r="N638" s="38">
        <v>8.23</v>
      </c>
      <c r="O638" s="38">
        <v>4.33</v>
      </c>
      <c r="Q638" s="38">
        <v>0.24099999999999999</v>
      </c>
      <c r="R638" s="38">
        <v>1</v>
      </c>
      <c r="S638" s="38">
        <v>0</v>
      </c>
      <c r="T638" s="38">
        <v>0</v>
      </c>
      <c r="V638" s="38">
        <v>0</v>
      </c>
      <c r="Y638" s="38" t="s">
        <v>402</v>
      </c>
      <c r="Z638" s="42">
        <v>0.77350694444444434</v>
      </c>
    </row>
    <row r="639" spans="1:26">
      <c r="A639" s="38">
        <v>59</v>
      </c>
      <c r="B639" s="38">
        <v>26</v>
      </c>
      <c r="C639" s="38">
        <v>14</v>
      </c>
      <c r="D639" s="38" t="s">
        <v>25</v>
      </c>
      <c r="E639" s="38" t="s">
        <v>36</v>
      </c>
      <c r="G639" s="38">
        <v>0.5</v>
      </c>
      <c r="H639" s="38">
        <v>0.5</v>
      </c>
      <c r="I639" s="38">
        <v>4249</v>
      </c>
      <c r="J639" s="38">
        <v>6906</v>
      </c>
      <c r="L639" s="38">
        <v>2222</v>
      </c>
      <c r="M639" s="38">
        <v>5.359</v>
      </c>
      <c r="N639" s="38">
        <v>8.5850000000000009</v>
      </c>
      <c r="O639" s="38">
        <v>3.226</v>
      </c>
      <c r="Q639" s="38">
        <v>0.30599999999999999</v>
      </c>
      <c r="R639" s="38">
        <v>1</v>
      </c>
      <c r="S639" s="38">
        <v>0</v>
      </c>
      <c r="T639" s="38">
        <v>0</v>
      </c>
      <c r="V639" s="38">
        <v>0</v>
      </c>
      <c r="Y639" s="38" t="s">
        <v>402</v>
      </c>
      <c r="Z639" s="42">
        <v>0.78418981481481476</v>
      </c>
    </row>
    <row r="640" spans="1:26">
      <c r="A640" s="38">
        <v>60</v>
      </c>
      <c r="B640" s="38">
        <v>26</v>
      </c>
      <c r="C640" s="38">
        <v>14</v>
      </c>
      <c r="D640" s="38" t="s">
        <v>25</v>
      </c>
      <c r="E640" s="38" t="s">
        <v>36</v>
      </c>
      <c r="G640" s="38">
        <v>0.5</v>
      </c>
      <c r="H640" s="38">
        <v>0.5</v>
      </c>
      <c r="I640" s="38">
        <v>4333</v>
      </c>
      <c r="J640" s="38">
        <v>6910</v>
      </c>
      <c r="L640" s="38">
        <v>2237</v>
      </c>
      <c r="M640" s="38">
        <v>5.4690000000000003</v>
      </c>
      <c r="N640" s="38">
        <v>8.5909999999999993</v>
      </c>
      <c r="O640" s="38">
        <v>3.1219999999999999</v>
      </c>
      <c r="Q640" s="38">
        <v>0.308</v>
      </c>
      <c r="R640" s="38">
        <v>1</v>
      </c>
      <c r="S640" s="38">
        <v>0</v>
      </c>
      <c r="T640" s="38">
        <v>0</v>
      </c>
      <c r="V640" s="38">
        <v>0</v>
      </c>
      <c r="Y640" s="38" t="s">
        <v>402</v>
      </c>
      <c r="Z640" s="42">
        <v>0.79028935185185178</v>
      </c>
    </row>
    <row r="641" spans="1:26">
      <c r="A641" s="38">
        <v>61</v>
      </c>
      <c r="B641" s="38">
        <v>27</v>
      </c>
      <c r="C641" s="38" t="s">
        <v>408</v>
      </c>
      <c r="D641" s="38" t="s">
        <v>25</v>
      </c>
      <c r="E641" s="38" t="s">
        <v>36</v>
      </c>
      <c r="G641" s="38">
        <v>0.5</v>
      </c>
      <c r="H641" s="38">
        <v>0.5</v>
      </c>
      <c r="I641" s="38">
        <v>2488</v>
      </c>
      <c r="J641" s="38">
        <v>4318</v>
      </c>
      <c r="L641" s="38">
        <v>1208</v>
      </c>
      <c r="M641" s="38">
        <v>3.0670000000000002</v>
      </c>
      <c r="N641" s="38">
        <v>5.3280000000000003</v>
      </c>
      <c r="O641" s="38">
        <v>2.2610000000000001</v>
      </c>
      <c r="Q641" s="38">
        <v>0.17199999999999999</v>
      </c>
      <c r="R641" s="38">
        <v>1</v>
      </c>
      <c r="S641" s="38">
        <v>0</v>
      </c>
      <c r="T641" s="38">
        <v>0</v>
      </c>
      <c r="V641" s="38">
        <v>0</v>
      </c>
      <c r="Y641" s="38" t="s">
        <v>402</v>
      </c>
      <c r="Z641" s="42">
        <v>0.8006712962962963</v>
      </c>
    </row>
    <row r="642" spans="1:26">
      <c r="A642" s="38">
        <v>62</v>
      </c>
      <c r="B642" s="38">
        <v>27</v>
      </c>
      <c r="C642" s="38" t="s">
        <v>408</v>
      </c>
      <c r="D642" s="38" t="s">
        <v>25</v>
      </c>
      <c r="E642" s="38" t="s">
        <v>36</v>
      </c>
      <c r="G642" s="38">
        <v>0.5</v>
      </c>
      <c r="H642" s="38">
        <v>0.5</v>
      </c>
      <c r="I642" s="38">
        <v>2563</v>
      </c>
      <c r="J642" s="38">
        <v>4400</v>
      </c>
      <c r="L642" s="38">
        <v>1213</v>
      </c>
      <c r="M642" s="38">
        <v>3.165</v>
      </c>
      <c r="N642" s="38">
        <v>5.4320000000000004</v>
      </c>
      <c r="O642" s="38">
        <v>2.2679999999999998</v>
      </c>
      <c r="Q642" s="38">
        <v>0.17299999999999999</v>
      </c>
      <c r="R642" s="38">
        <v>1</v>
      </c>
      <c r="S642" s="38">
        <v>0</v>
      </c>
      <c r="T642" s="38">
        <v>0</v>
      </c>
      <c r="V642" s="38">
        <v>0</v>
      </c>
      <c r="Y642" s="38" t="s">
        <v>402</v>
      </c>
      <c r="Z642" s="42">
        <v>0.80668981481481483</v>
      </c>
    </row>
    <row r="643" spans="1:26">
      <c r="A643" s="38">
        <v>63</v>
      </c>
      <c r="B643" s="38">
        <v>28</v>
      </c>
      <c r="C643" s="38" t="s">
        <v>409</v>
      </c>
      <c r="D643" s="38" t="s">
        <v>25</v>
      </c>
      <c r="E643" s="38" t="s">
        <v>36</v>
      </c>
      <c r="G643" s="38">
        <v>0.5</v>
      </c>
      <c r="H643" s="38">
        <v>0.5</v>
      </c>
      <c r="I643" s="38">
        <v>2280</v>
      </c>
      <c r="J643" s="38">
        <v>8160</v>
      </c>
      <c r="L643" s="38">
        <v>4066</v>
      </c>
      <c r="M643" s="38">
        <v>2.7959999999999998</v>
      </c>
      <c r="N643" s="38">
        <v>10.138</v>
      </c>
      <c r="O643" s="38">
        <v>7.3419999999999996</v>
      </c>
      <c r="Q643" s="38">
        <v>0.54900000000000004</v>
      </c>
      <c r="R643" s="38">
        <v>1</v>
      </c>
      <c r="S643" s="38">
        <v>0</v>
      </c>
      <c r="T643" s="38">
        <v>0</v>
      </c>
      <c r="V643" s="38">
        <v>0</v>
      </c>
      <c r="Y643" s="38" t="s">
        <v>402</v>
      </c>
      <c r="Z643" s="42">
        <v>0.81725694444444441</v>
      </c>
    </row>
    <row r="644" spans="1:26">
      <c r="A644" s="38">
        <v>64</v>
      </c>
      <c r="B644" s="38">
        <v>28</v>
      </c>
      <c r="C644" s="38" t="s">
        <v>409</v>
      </c>
      <c r="D644" s="38" t="s">
        <v>25</v>
      </c>
      <c r="E644" s="38" t="s">
        <v>36</v>
      </c>
      <c r="G644" s="38">
        <v>0.5</v>
      </c>
      <c r="H644" s="38">
        <v>0.5</v>
      </c>
      <c r="I644" s="38">
        <v>2363</v>
      </c>
      <c r="J644" s="38">
        <v>8221</v>
      </c>
      <c r="L644" s="38">
        <v>4061</v>
      </c>
      <c r="M644" s="38">
        <v>2.9039999999999999</v>
      </c>
      <c r="N644" s="38">
        <v>10.214</v>
      </c>
      <c r="O644" s="38">
        <v>7.3090000000000002</v>
      </c>
      <c r="Q644" s="38">
        <v>0.54800000000000004</v>
      </c>
      <c r="R644" s="38">
        <v>1</v>
      </c>
      <c r="S644" s="38">
        <v>0</v>
      </c>
      <c r="T644" s="38">
        <v>0</v>
      </c>
      <c r="V644" s="38">
        <v>0</v>
      </c>
      <c r="Y644" s="38" t="s">
        <v>402</v>
      </c>
      <c r="Z644" s="42">
        <v>0.82349537037037035</v>
      </c>
    </row>
    <row r="645" spans="1:26">
      <c r="A645" s="38">
        <v>65</v>
      </c>
      <c r="B645" s="38">
        <v>29</v>
      </c>
      <c r="C645" s="38" t="s">
        <v>410</v>
      </c>
      <c r="D645" s="38" t="s">
        <v>25</v>
      </c>
      <c r="E645" s="38" t="s">
        <v>36</v>
      </c>
      <c r="G645" s="38">
        <v>0.5</v>
      </c>
      <c r="H645" s="38">
        <v>0.5</v>
      </c>
      <c r="I645" s="38">
        <v>3827</v>
      </c>
      <c r="J645" s="38">
        <v>6238</v>
      </c>
      <c r="L645" s="38">
        <v>1695</v>
      </c>
      <c r="M645" s="38">
        <v>4.8099999999999996</v>
      </c>
      <c r="N645" s="38">
        <v>7.7519999999999998</v>
      </c>
      <c r="O645" s="38">
        <v>2.9420000000000002</v>
      </c>
      <c r="Q645" s="38">
        <v>0.23699999999999999</v>
      </c>
      <c r="R645" s="38">
        <v>1</v>
      </c>
      <c r="S645" s="38">
        <v>0</v>
      </c>
      <c r="T645" s="38">
        <v>0</v>
      </c>
      <c r="V645" s="38">
        <v>0</v>
      </c>
      <c r="Y645" s="38" t="s">
        <v>402</v>
      </c>
      <c r="Z645" s="42">
        <v>0.83401620370370377</v>
      </c>
    </row>
    <row r="646" spans="1:26">
      <c r="A646" s="38">
        <v>66</v>
      </c>
      <c r="B646" s="38">
        <v>29</v>
      </c>
      <c r="C646" s="38" t="s">
        <v>410</v>
      </c>
      <c r="D646" s="38" t="s">
        <v>25</v>
      </c>
      <c r="E646" s="38" t="s">
        <v>36</v>
      </c>
      <c r="G646" s="38">
        <v>0.5</v>
      </c>
      <c r="H646" s="38">
        <v>0.5</v>
      </c>
      <c r="I646" s="38">
        <v>3876</v>
      </c>
      <c r="J646" s="38">
        <v>6270</v>
      </c>
      <c r="L646" s="38">
        <v>1715</v>
      </c>
      <c r="M646" s="38">
        <v>4.8730000000000002</v>
      </c>
      <c r="N646" s="38">
        <v>7.7919999999999998</v>
      </c>
      <c r="O646" s="38">
        <v>2.919</v>
      </c>
      <c r="Q646" s="38">
        <v>0.23899999999999999</v>
      </c>
      <c r="R646" s="38">
        <v>1</v>
      </c>
      <c r="S646" s="38">
        <v>0</v>
      </c>
      <c r="T646" s="38">
        <v>0</v>
      </c>
      <c r="V646" s="38">
        <v>0</v>
      </c>
      <c r="Y646" s="38" t="s">
        <v>402</v>
      </c>
      <c r="Z646" s="42">
        <v>0.84006944444444442</v>
      </c>
    </row>
    <row r="647" spans="1:26">
      <c r="A647" s="38">
        <v>67</v>
      </c>
      <c r="B647" s="38">
        <v>30</v>
      </c>
      <c r="C647" s="38" t="s">
        <v>411</v>
      </c>
      <c r="D647" s="38" t="s">
        <v>25</v>
      </c>
      <c r="E647" s="38" t="s">
        <v>36</v>
      </c>
      <c r="G647" s="38">
        <v>0.5</v>
      </c>
      <c r="H647" s="38">
        <v>0.5</v>
      </c>
      <c r="I647" s="38">
        <v>2162</v>
      </c>
      <c r="J647" s="38">
        <v>7976</v>
      </c>
      <c r="L647" s="38">
        <v>4469</v>
      </c>
      <c r="M647" s="38">
        <v>2.6429999999999998</v>
      </c>
      <c r="N647" s="38">
        <v>9.9109999999999996</v>
      </c>
      <c r="O647" s="38">
        <v>7.2679999999999998</v>
      </c>
      <c r="Q647" s="38">
        <v>0.60199999999999998</v>
      </c>
      <c r="R647" s="38">
        <v>1</v>
      </c>
      <c r="S647" s="38">
        <v>0</v>
      </c>
      <c r="T647" s="38">
        <v>0</v>
      </c>
      <c r="V647" s="38">
        <v>0</v>
      </c>
      <c r="Y647" s="38" t="s">
        <v>402</v>
      </c>
      <c r="Z647" s="42">
        <v>0.85082175925925929</v>
      </c>
    </row>
    <row r="648" spans="1:26">
      <c r="A648" s="38">
        <v>68</v>
      </c>
      <c r="B648" s="38">
        <v>30</v>
      </c>
      <c r="C648" s="38" t="s">
        <v>411</v>
      </c>
      <c r="D648" s="38" t="s">
        <v>25</v>
      </c>
      <c r="E648" s="38" t="s">
        <v>36</v>
      </c>
      <c r="G648" s="38">
        <v>0.5</v>
      </c>
      <c r="H648" s="38">
        <v>0.5</v>
      </c>
      <c r="I648" s="38">
        <v>2184</v>
      </c>
      <c r="J648" s="38">
        <v>7954</v>
      </c>
      <c r="L648" s="38">
        <v>4454</v>
      </c>
      <c r="M648" s="38">
        <v>2.6709999999999998</v>
      </c>
      <c r="N648" s="38">
        <v>9.8840000000000003</v>
      </c>
      <c r="O648" s="38">
        <v>7.2130000000000001</v>
      </c>
      <c r="Q648" s="38">
        <v>0.6</v>
      </c>
      <c r="R648" s="38">
        <v>1</v>
      </c>
      <c r="S648" s="38">
        <v>0</v>
      </c>
      <c r="T648" s="38">
        <v>0</v>
      </c>
      <c r="V648" s="38">
        <v>0</v>
      </c>
      <c r="Y648" s="38" t="s">
        <v>402</v>
      </c>
      <c r="Z648" s="42">
        <v>0.85699074074074078</v>
      </c>
    </row>
    <row r="649" spans="1:26">
      <c r="A649" s="38">
        <v>80</v>
      </c>
      <c r="B649" s="38">
        <v>5</v>
      </c>
      <c r="C649" s="38" t="s">
        <v>412</v>
      </c>
      <c r="D649" s="38" t="s">
        <v>25</v>
      </c>
      <c r="E649" s="38" t="s">
        <v>36</v>
      </c>
      <c r="G649" s="38">
        <v>0.5</v>
      </c>
      <c r="H649" s="38">
        <v>0.5</v>
      </c>
      <c r="I649" s="38">
        <v>4664</v>
      </c>
      <c r="J649" s="38">
        <v>6744</v>
      </c>
      <c r="L649" s="38">
        <v>1971</v>
      </c>
      <c r="M649" s="38">
        <v>5.9</v>
      </c>
      <c r="N649" s="38">
        <v>8.3829999999999991</v>
      </c>
      <c r="O649" s="38">
        <v>2.4830000000000001</v>
      </c>
      <c r="Q649" s="38">
        <v>0.27300000000000002</v>
      </c>
      <c r="R649" s="38">
        <v>1</v>
      </c>
      <c r="S649" s="38">
        <v>0</v>
      </c>
      <c r="T649" s="38">
        <v>0</v>
      </c>
      <c r="V649" s="38">
        <v>0</v>
      </c>
      <c r="Y649" s="38" t="s">
        <v>402</v>
      </c>
      <c r="Z649" s="42">
        <v>0.95517361111111121</v>
      </c>
    </row>
    <row r="650" spans="1:26">
      <c r="A650" s="38">
        <v>81</v>
      </c>
      <c r="B650" s="38">
        <v>5</v>
      </c>
      <c r="C650" s="38" t="s">
        <v>412</v>
      </c>
      <c r="D650" s="38" t="s">
        <v>25</v>
      </c>
      <c r="E650" s="38" t="s">
        <v>36</v>
      </c>
      <c r="G650" s="38">
        <v>0.5</v>
      </c>
      <c r="H650" s="38">
        <v>0.5</v>
      </c>
      <c r="I650" s="38">
        <v>4739</v>
      </c>
      <c r="J650" s="38">
        <v>6755</v>
      </c>
      <c r="L650" s="38">
        <v>2006</v>
      </c>
      <c r="M650" s="38">
        <v>5.9980000000000002</v>
      </c>
      <c r="N650" s="38">
        <v>8.3970000000000002</v>
      </c>
      <c r="O650" s="38">
        <v>2.4</v>
      </c>
      <c r="Q650" s="38">
        <v>0.27800000000000002</v>
      </c>
      <c r="R650" s="38">
        <v>1</v>
      </c>
      <c r="S650" s="38">
        <v>0</v>
      </c>
      <c r="T650" s="38">
        <v>0</v>
      </c>
      <c r="V650" s="38">
        <v>0</v>
      </c>
      <c r="Y650" s="38" t="s">
        <v>402</v>
      </c>
      <c r="Z650" s="42">
        <v>0.96130787037037047</v>
      </c>
    </row>
    <row r="651" spans="1:26">
      <c r="A651" s="38">
        <v>82</v>
      </c>
      <c r="B651" s="38">
        <v>6</v>
      </c>
      <c r="C651" s="38">
        <v>9</v>
      </c>
      <c r="D651" s="38" t="s">
        <v>25</v>
      </c>
      <c r="E651" s="38" t="s">
        <v>36</v>
      </c>
      <c r="G651" s="38">
        <v>0.5</v>
      </c>
      <c r="H651" s="38">
        <v>0.5</v>
      </c>
      <c r="I651" s="38">
        <v>3967</v>
      </c>
      <c r="J651" s="38">
        <v>6943</v>
      </c>
      <c r="L651" s="38">
        <v>3158</v>
      </c>
      <c r="M651" s="38">
        <v>4.9930000000000003</v>
      </c>
      <c r="N651" s="38">
        <v>8.6319999999999997</v>
      </c>
      <c r="O651" s="38">
        <v>3.6389999999999998</v>
      </c>
      <c r="Q651" s="38">
        <v>0.43</v>
      </c>
      <c r="R651" s="38">
        <v>1</v>
      </c>
      <c r="S651" s="38">
        <v>0</v>
      </c>
      <c r="T651" s="38">
        <v>0</v>
      </c>
      <c r="V651" s="38">
        <v>0</v>
      </c>
      <c r="Y651" s="38" t="s">
        <v>402</v>
      </c>
      <c r="Z651" s="42">
        <v>0.97202546296296299</v>
      </c>
    </row>
    <row r="652" spans="1:26">
      <c r="A652" s="38">
        <v>83</v>
      </c>
      <c r="B652" s="38">
        <v>6</v>
      </c>
      <c r="C652" s="38">
        <v>9</v>
      </c>
      <c r="D652" s="38" t="s">
        <v>25</v>
      </c>
      <c r="E652" s="38" t="s">
        <v>36</v>
      </c>
      <c r="G652" s="38">
        <v>0.5</v>
      </c>
      <c r="H652" s="38">
        <v>0.5</v>
      </c>
      <c r="I652" s="38">
        <v>3916</v>
      </c>
      <c r="J652" s="38">
        <v>6919</v>
      </c>
      <c r="L652" s="38">
        <v>3172</v>
      </c>
      <c r="M652" s="38">
        <v>4.9260000000000002</v>
      </c>
      <c r="N652" s="38">
        <v>8.6020000000000003</v>
      </c>
      <c r="O652" s="38">
        <v>3.6760000000000002</v>
      </c>
      <c r="Q652" s="38">
        <v>0.432</v>
      </c>
      <c r="R652" s="38">
        <v>1</v>
      </c>
      <c r="S652" s="38">
        <v>0</v>
      </c>
      <c r="T652" s="38">
        <v>0</v>
      </c>
      <c r="V652" s="38">
        <v>0</v>
      </c>
      <c r="Y652" s="38" t="s">
        <v>402</v>
      </c>
      <c r="Z652" s="42">
        <v>0.97806712962962961</v>
      </c>
    </row>
    <row r="653" spans="1:26">
      <c r="A653" s="38">
        <v>84</v>
      </c>
      <c r="B653" s="38">
        <v>7</v>
      </c>
      <c r="C653" s="38" t="s">
        <v>413</v>
      </c>
      <c r="D653" s="38" t="s">
        <v>25</v>
      </c>
      <c r="E653" s="38" t="s">
        <v>36</v>
      </c>
      <c r="G653" s="38">
        <v>0.5</v>
      </c>
      <c r="H653" s="38">
        <v>0.5</v>
      </c>
      <c r="I653" s="38">
        <v>4206</v>
      </c>
      <c r="J653" s="38">
        <v>6648</v>
      </c>
      <c r="L653" s="38">
        <v>1847</v>
      </c>
      <c r="M653" s="38">
        <v>5.3029999999999999</v>
      </c>
      <c r="N653" s="38">
        <v>8.2650000000000006</v>
      </c>
      <c r="O653" s="38">
        <v>2.9609999999999999</v>
      </c>
      <c r="Q653" s="38">
        <v>0.25700000000000001</v>
      </c>
      <c r="R653" s="38">
        <v>1</v>
      </c>
      <c r="S653" s="38">
        <v>0</v>
      </c>
      <c r="T653" s="38">
        <v>0</v>
      </c>
      <c r="V653" s="38">
        <v>0</v>
      </c>
      <c r="Y653" s="38" t="s">
        <v>402</v>
      </c>
      <c r="Z653" s="42">
        <v>0.98878472222222225</v>
      </c>
    </row>
    <row r="654" spans="1:26">
      <c r="A654" s="38">
        <v>85</v>
      </c>
      <c r="B654" s="38">
        <v>7</v>
      </c>
      <c r="C654" s="38" t="s">
        <v>413</v>
      </c>
      <c r="D654" s="38" t="s">
        <v>25</v>
      </c>
      <c r="E654" s="38" t="s">
        <v>36</v>
      </c>
      <c r="G654" s="38">
        <v>0.5</v>
      </c>
      <c r="H654" s="38">
        <v>0.5</v>
      </c>
      <c r="I654" s="38">
        <v>4171</v>
      </c>
      <c r="J654" s="38">
        <v>6694</v>
      </c>
      <c r="L654" s="38">
        <v>1866</v>
      </c>
      <c r="M654" s="38">
        <v>5.2569999999999997</v>
      </c>
      <c r="N654" s="38">
        <v>8.3219999999999992</v>
      </c>
      <c r="O654" s="38">
        <v>3.0640000000000001</v>
      </c>
      <c r="Q654" s="38">
        <v>0.25900000000000001</v>
      </c>
      <c r="R654" s="38">
        <v>1</v>
      </c>
      <c r="S654" s="38">
        <v>0</v>
      </c>
      <c r="T654" s="38">
        <v>0</v>
      </c>
      <c r="V654" s="38">
        <v>0</v>
      </c>
      <c r="Y654" s="38" t="s">
        <v>402</v>
      </c>
      <c r="Z654" s="42">
        <v>0.99497685185185192</v>
      </c>
    </row>
    <row r="655" spans="1:26">
      <c r="A655" s="38">
        <v>86</v>
      </c>
      <c r="B655" s="38">
        <v>8</v>
      </c>
      <c r="C655" s="38">
        <v>13</v>
      </c>
      <c r="D655" s="38" t="s">
        <v>25</v>
      </c>
      <c r="E655" s="38" t="s">
        <v>36</v>
      </c>
      <c r="G655" s="38">
        <v>0.5</v>
      </c>
      <c r="H655" s="38">
        <v>0.5</v>
      </c>
      <c r="I655" s="38">
        <v>3866</v>
      </c>
      <c r="J655" s="38">
        <v>6481</v>
      </c>
      <c r="L655" s="38">
        <v>1668</v>
      </c>
      <c r="M655" s="38">
        <v>4.8600000000000003</v>
      </c>
      <c r="N655" s="38">
        <v>8.0549999999999997</v>
      </c>
      <c r="O655" s="38">
        <v>3.1949999999999998</v>
      </c>
      <c r="Q655" s="38">
        <v>0.23300000000000001</v>
      </c>
      <c r="R655" s="38">
        <v>1</v>
      </c>
      <c r="S655" s="38">
        <v>0</v>
      </c>
      <c r="T655" s="38">
        <v>0</v>
      </c>
      <c r="V655" s="38">
        <v>0</v>
      </c>
      <c r="Y655" s="38" t="s">
        <v>414</v>
      </c>
      <c r="Z655" s="42">
        <v>5.7175925925925927E-3</v>
      </c>
    </row>
    <row r="656" spans="1:26">
      <c r="A656" s="38">
        <v>87</v>
      </c>
      <c r="B656" s="38">
        <v>8</v>
      </c>
      <c r="C656" s="38">
        <v>13</v>
      </c>
      <c r="D656" s="38" t="s">
        <v>25</v>
      </c>
      <c r="E656" s="38" t="s">
        <v>36</v>
      </c>
      <c r="G656" s="38">
        <v>0.5</v>
      </c>
      <c r="H656" s="38">
        <v>0.5</v>
      </c>
      <c r="I656" s="38">
        <v>3864</v>
      </c>
      <c r="J656" s="38">
        <v>6382</v>
      </c>
      <c r="L656" s="38">
        <v>1634</v>
      </c>
      <c r="M656" s="38">
        <v>4.8579999999999997</v>
      </c>
      <c r="N656" s="38">
        <v>7.9320000000000004</v>
      </c>
      <c r="O656" s="38">
        <v>3.0739999999999998</v>
      </c>
      <c r="Q656" s="38">
        <v>0.22900000000000001</v>
      </c>
      <c r="R656" s="38">
        <v>1</v>
      </c>
      <c r="S656" s="38">
        <v>0</v>
      </c>
      <c r="T656" s="38">
        <v>0</v>
      </c>
      <c r="V656" s="38">
        <v>0</v>
      </c>
      <c r="Y656" s="38" t="s">
        <v>414</v>
      </c>
      <c r="Z656" s="42">
        <v>1.1898148148148149E-2</v>
      </c>
    </row>
    <row r="657" spans="1:26">
      <c r="A657" s="38">
        <v>88</v>
      </c>
      <c r="B657" s="38">
        <v>9</v>
      </c>
      <c r="C657" s="38" t="s">
        <v>415</v>
      </c>
      <c r="D657" s="38" t="s">
        <v>25</v>
      </c>
      <c r="E657" s="38" t="s">
        <v>36</v>
      </c>
      <c r="G657" s="38">
        <v>0.5</v>
      </c>
      <c r="H657" s="38">
        <v>0.5</v>
      </c>
      <c r="I657" s="38">
        <v>4610</v>
      </c>
      <c r="J657" s="38">
        <v>9886</v>
      </c>
      <c r="L657" s="38">
        <v>1925</v>
      </c>
      <c r="M657" s="38">
        <v>5.83</v>
      </c>
      <c r="N657" s="38">
        <v>12.247999999999999</v>
      </c>
      <c r="O657" s="38">
        <v>6.4180000000000001</v>
      </c>
      <c r="Q657" s="38">
        <v>0.26700000000000002</v>
      </c>
      <c r="R657" s="38">
        <v>1</v>
      </c>
      <c r="S657" s="38">
        <v>0</v>
      </c>
      <c r="T657" s="38">
        <v>0</v>
      </c>
      <c r="V657" s="38">
        <v>0</v>
      </c>
      <c r="Y657" s="38" t="s">
        <v>414</v>
      </c>
      <c r="Z657" s="42">
        <v>2.2789351851851852E-2</v>
      </c>
    </row>
    <row r="658" spans="1:26">
      <c r="A658" s="38">
        <v>89</v>
      </c>
      <c r="B658" s="38">
        <v>9</v>
      </c>
      <c r="C658" s="38" t="s">
        <v>415</v>
      </c>
      <c r="D658" s="38" t="s">
        <v>25</v>
      </c>
      <c r="E658" s="38" t="s">
        <v>36</v>
      </c>
      <c r="G658" s="38">
        <v>0.5</v>
      </c>
      <c r="H658" s="38">
        <v>0.5</v>
      </c>
      <c r="I658" s="38">
        <v>4581</v>
      </c>
      <c r="J658" s="38">
        <v>9933</v>
      </c>
      <c r="L658" s="38">
        <v>1993</v>
      </c>
      <c r="M658" s="38">
        <v>5.7919999999999998</v>
      </c>
      <c r="N658" s="38">
        <v>12.305</v>
      </c>
      <c r="O658" s="38">
        <v>6.5119999999999996</v>
      </c>
      <c r="Q658" s="38">
        <v>0.27600000000000002</v>
      </c>
      <c r="R658" s="38">
        <v>1</v>
      </c>
      <c r="S658" s="38">
        <v>0</v>
      </c>
      <c r="T658" s="38">
        <v>0</v>
      </c>
      <c r="V658" s="38">
        <v>0</v>
      </c>
      <c r="Y658" s="38" t="s">
        <v>414</v>
      </c>
      <c r="Z658" s="42">
        <v>2.9039351851851854E-2</v>
      </c>
    </row>
    <row r="659" spans="1:26">
      <c r="A659" s="38">
        <v>90</v>
      </c>
      <c r="B659" s="38">
        <v>10</v>
      </c>
      <c r="C659" s="38" t="s">
        <v>416</v>
      </c>
      <c r="D659" s="38" t="s">
        <v>25</v>
      </c>
      <c r="E659" s="38" t="s">
        <v>36</v>
      </c>
      <c r="G659" s="38">
        <v>0.5</v>
      </c>
      <c r="H659" s="38">
        <v>0.5</v>
      </c>
      <c r="I659" s="38">
        <v>3057</v>
      </c>
      <c r="J659" s="38">
        <v>6928</v>
      </c>
      <c r="L659" s="38">
        <v>2533</v>
      </c>
      <c r="M659" s="38">
        <v>3.8079999999999998</v>
      </c>
      <c r="N659" s="38">
        <v>8.6140000000000008</v>
      </c>
      <c r="O659" s="38">
        <v>4.806</v>
      </c>
      <c r="Q659" s="38">
        <v>0.34699999999999998</v>
      </c>
      <c r="R659" s="38">
        <v>1</v>
      </c>
      <c r="S659" s="38">
        <v>0</v>
      </c>
      <c r="T659" s="38">
        <v>0</v>
      </c>
      <c r="V659" s="38">
        <v>0</v>
      </c>
      <c r="Y659" s="38" t="s">
        <v>414</v>
      </c>
      <c r="Z659" s="42">
        <v>3.9687500000000001E-2</v>
      </c>
    </row>
    <row r="660" spans="1:26">
      <c r="A660" s="38">
        <v>91</v>
      </c>
      <c r="B660" s="38">
        <v>10</v>
      </c>
      <c r="C660" s="38" t="s">
        <v>416</v>
      </c>
      <c r="D660" s="38" t="s">
        <v>25</v>
      </c>
      <c r="E660" s="38" t="s">
        <v>36</v>
      </c>
      <c r="G660" s="38">
        <v>0.5</v>
      </c>
      <c r="H660" s="38">
        <v>0.5</v>
      </c>
      <c r="I660" s="38">
        <v>2970</v>
      </c>
      <c r="J660" s="38">
        <v>6967</v>
      </c>
      <c r="L660" s="38">
        <v>2531</v>
      </c>
      <c r="M660" s="38">
        <v>3.694</v>
      </c>
      <c r="N660" s="38">
        <v>8.6620000000000008</v>
      </c>
      <c r="O660" s="38">
        <v>4.968</v>
      </c>
      <c r="Q660" s="38">
        <v>0.34699999999999998</v>
      </c>
      <c r="R660" s="38">
        <v>1</v>
      </c>
      <c r="S660" s="38">
        <v>0</v>
      </c>
      <c r="T660" s="38">
        <v>0</v>
      </c>
      <c r="V660" s="38">
        <v>0</v>
      </c>
      <c r="Y660" s="38" t="s">
        <v>414</v>
      </c>
      <c r="Z660" s="42">
        <v>4.5787037037037036E-2</v>
      </c>
    </row>
    <row r="661" spans="1:26">
      <c r="A661" s="38">
        <v>92</v>
      </c>
      <c r="B661" s="38">
        <v>11</v>
      </c>
      <c r="C661" s="38" t="s">
        <v>417</v>
      </c>
      <c r="D661" s="38" t="s">
        <v>25</v>
      </c>
      <c r="E661" s="38" t="s">
        <v>36</v>
      </c>
      <c r="G661" s="38">
        <v>0.5</v>
      </c>
      <c r="H661" s="38">
        <v>0.5</v>
      </c>
      <c r="I661" s="38">
        <v>3410</v>
      </c>
      <c r="J661" s="38">
        <v>5614</v>
      </c>
      <c r="L661" s="38">
        <v>1371</v>
      </c>
      <c r="M661" s="38">
        <v>4.2670000000000003</v>
      </c>
      <c r="N661" s="38">
        <v>6.968</v>
      </c>
      <c r="O661" s="38">
        <v>2.7010000000000001</v>
      </c>
      <c r="Q661" s="38">
        <v>0.19400000000000001</v>
      </c>
      <c r="R661" s="38">
        <v>1</v>
      </c>
      <c r="S661" s="38">
        <v>0</v>
      </c>
      <c r="T661" s="38">
        <v>0</v>
      </c>
      <c r="V661" s="38">
        <v>0</v>
      </c>
      <c r="Y661" s="38" t="s">
        <v>414</v>
      </c>
      <c r="Z661" s="42">
        <v>5.6307870370370362E-2</v>
      </c>
    </row>
    <row r="662" spans="1:26">
      <c r="A662" s="38">
        <v>93</v>
      </c>
      <c r="B662" s="38">
        <v>11</v>
      </c>
      <c r="C662" s="38" t="s">
        <v>417</v>
      </c>
      <c r="D662" s="38" t="s">
        <v>25</v>
      </c>
      <c r="E662" s="38" t="s">
        <v>36</v>
      </c>
      <c r="G662" s="38">
        <v>0.5</v>
      </c>
      <c r="H662" s="38">
        <v>0.5</v>
      </c>
      <c r="I662" s="38">
        <v>3403</v>
      </c>
      <c r="J662" s="38">
        <v>5794</v>
      </c>
      <c r="L662" s="38">
        <v>1424</v>
      </c>
      <c r="M662" s="38">
        <v>4.258</v>
      </c>
      <c r="N662" s="38">
        <v>7.1950000000000003</v>
      </c>
      <c r="O662" s="38">
        <v>2.9380000000000002</v>
      </c>
      <c r="Q662" s="38">
        <v>0.20100000000000001</v>
      </c>
      <c r="R662" s="38">
        <v>1</v>
      </c>
      <c r="S662" s="38">
        <v>0</v>
      </c>
      <c r="T662" s="38">
        <v>0</v>
      </c>
      <c r="V662" s="38">
        <v>0</v>
      </c>
      <c r="Y662" s="38" t="s">
        <v>414</v>
      </c>
      <c r="Z662" s="42">
        <v>6.2314814814814816E-2</v>
      </c>
    </row>
    <row r="663" spans="1:26">
      <c r="A663" s="38">
        <v>94</v>
      </c>
      <c r="B663" s="38">
        <v>12</v>
      </c>
      <c r="C663" s="38" t="s">
        <v>418</v>
      </c>
      <c r="D663" s="38" t="s">
        <v>25</v>
      </c>
      <c r="E663" s="38" t="s">
        <v>36</v>
      </c>
      <c r="G663" s="38">
        <v>0.5</v>
      </c>
      <c r="H663" s="38">
        <v>0.5</v>
      </c>
      <c r="I663" s="38">
        <v>5891</v>
      </c>
      <c r="J663" s="38">
        <v>9151</v>
      </c>
      <c r="L663" s="38">
        <v>2525</v>
      </c>
      <c r="M663" s="38">
        <v>7.5</v>
      </c>
      <c r="N663" s="38">
        <v>11.353999999999999</v>
      </c>
      <c r="O663" s="38">
        <v>3.8540000000000001</v>
      </c>
      <c r="Q663" s="38">
        <v>0.34599999999999997</v>
      </c>
      <c r="R663" s="38">
        <v>1</v>
      </c>
      <c r="S663" s="38">
        <v>0</v>
      </c>
      <c r="T663" s="38">
        <v>0</v>
      </c>
      <c r="V663" s="38">
        <v>0</v>
      </c>
      <c r="Y663" s="38" t="s">
        <v>414</v>
      </c>
      <c r="Z663" s="42">
        <v>7.3055555555555554E-2</v>
      </c>
    </row>
    <row r="664" spans="1:26">
      <c r="A664" s="38">
        <v>95</v>
      </c>
      <c r="B664" s="38">
        <v>12</v>
      </c>
      <c r="C664" s="38" t="s">
        <v>418</v>
      </c>
      <c r="D664" s="38" t="s">
        <v>25</v>
      </c>
      <c r="E664" s="38" t="s">
        <v>36</v>
      </c>
      <c r="G664" s="38">
        <v>0.5</v>
      </c>
      <c r="H664" s="38">
        <v>0.5</v>
      </c>
      <c r="I664" s="38">
        <v>5857</v>
      </c>
      <c r="J664" s="38">
        <v>9068</v>
      </c>
      <c r="L664" s="38">
        <v>2493</v>
      </c>
      <c r="M664" s="38">
        <v>7.4550000000000001</v>
      </c>
      <c r="N664" s="38">
        <v>11.253</v>
      </c>
      <c r="O664" s="38">
        <v>3.7970000000000002</v>
      </c>
      <c r="Q664" s="38">
        <v>0.34200000000000003</v>
      </c>
      <c r="R664" s="38">
        <v>1</v>
      </c>
      <c r="S664" s="38">
        <v>0</v>
      </c>
      <c r="T664" s="38">
        <v>0</v>
      </c>
      <c r="V664" s="38">
        <v>0</v>
      </c>
      <c r="Y664" s="38" t="s">
        <v>414</v>
      </c>
      <c r="Z664" s="42">
        <v>7.9224537037037038E-2</v>
      </c>
    </row>
    <row r="665" spans="1:26">
      <c r="A665" s="38">
        <v>96</v>
      </c>
      <c r="B665" s="38">
        <v>13</v>
      </c>
      <c r="C665" s="38" t="s">
        <v>419</v>
      </c>
      <c r="D665" s="38" t="s">
        <v>25</v>
      </c>
      <c r="E665" s="38" t="s">
        <v>36</v>
      </c>
      <c r="G665" s="38">
        <v>0.5</v>
      </c>
      <c r="H665" s="38">
        <v>0.5</v>
      </c>
      <c r="I665" s="38">
        <v>2345</v>
      </c>
      <c r="J665" s="38">
        <v>8265</v>
      </c>
      <c r="L665" s="38">
        <v>3818</v>
      </c>
      <c r="M665" s="38">
        <v>2.8809999999999998</v>
      </c>
      <c r="N665" s="38">
        <v>10.268000000000001</v>
      </c>
      <c r="O665" s="38">
        <v>7.3860000000000001</v>
      </c>
      <c r="Q665" s="38">
        <v>0.51600000000000001</v>
      </c>
      <c r="R665" s="38">
        <v>1</v>
      </c>
      <c r="S665" s="38">
        <v>0</v>
      </c>
      <c r="T665" s="38">
        <v>0</v>
      </c>
      <c r="V665" s="38">
        <v>0</v>
      </c>
      <c r="Y665" s="38" t="s">
        <v>414</v>
      </c>
      <c r="Z665" s="42">
        <v>8.9942129629629622E-2</v>
      </c>
    </row>
    <row r="666" spans="1:26">
      <c r="A666" s="38">
        <v>97</v>
      </c>
      <c r="B666" s="38">
        <v>13</v>
      </c>
      <c r="C666" s="38" t="s">
        <v>419</v>
      </c>
      <c r="D666" s="38" t="s">
        <v>25</v>
      </c>
      <c r="E666" s="38" t="s">
        <v>36</v>
      </c>
      <c r="G666" s="38">
        <v>0.5</v>
      </c>
      <c r="H666" s="38">
        <v>0.5</v>
      </c>
      <c r="I666" s="38">
        <v>2410</v>
      </c>
      <c r="J666" s="38">
        <v>8267</v>
      </c>
      <c r="L666" s="38">
        <v>3826</v>
      </c>
      <c r="M666" s="38">
        <v>2.9660000000000002</v>
      </c>
      <c r="N666" s="38">
        <v>10.27</v>
      </c>
      <c r="O666" s="38">
        <v>7.3040000000000003</v>
      </c>
      <c r="Q666" s="38">
        <v>0.51700000000000002</v>
      </c>
      <c r="R666" s="38">
        <v>1</v>
      </c>
      <c r="S666" s="38">
        <v>0</v>
      </c>
      <c r="T666" s="38">
        <v>0</v>
      </c>
      <c r="V666" s="38">
        <v>0</v>
      </c>
      <c r="Y666" s="38" t="s">
        <v>414</v>
      </c>
      <c r="Z666" s="42">
        <v>9.6087962962962958E-2</v>
      </c>
    </row>
    <row r="667" spans="1:26">
      <c r="A667" s="38">
        <v>98</v>
      </c>
      <c r="B667" s="38">
        <v>14</v>
      </c>
      <c r="C667" s="38" t="s">
        <v>420</v>
      </c>
      <c r="D667" s="38" t="s">
        <v>25</v>
      </c>
      <c r="E667" s="38" t="s">
        <v>36</v>
      </c>
      <c r="G667" s="38">
        <v>0.5</v>
      </c>
      <c r="H667" s="38">
        <v>0.5</v>
      </c>
      <c r="I667" s="38">
        <v>2629</v>
      </c>
      <c r="J667" s="38">
        <v>4700</v>
      </c>
      <c r="L667" s="38">
        <v>1072</v>
      </c>
      <c r="M667" s="38">
        <v>3.25</v>
      </c>
      <c r="N667" s="38">
        <v>5.8140000000000001</v>
      </c>
      <c r="O667" s="38">
        <v>2.5630000000000002</v>
      </c>
      <c r="Q667" s="38">
        <v>0.154</v>
      </c>
      <c r="R667" s="38">
        <v>1</v>
      </c>
      <c r="S667" s="38">
        <v>0</v>
      </c>
      <c r="T667" s="38">
        <v>0</v>
      </c>
      <c r="V667" s="38">
        <v>0</v>
      </c>
      <c r="Y667" s="38" t="s">
        <v>414</v>
      </c>
      <c r="Z667" s="42">
        <v>0.10666666666666667</v>
      </c>
    </row>
    <row r="668" spans="1:26">
      <c r="A668" s="38">
        <v>99</v>
      </c>
      <c r="B668" s="38">
        <v>14</v>
      </c>
      <c r="C668" s="38" t="s">
        <v>420</v>
      </c>
      <c r="D668" s="38" t="s">
        <v>25</v>
      </c>
      <c r="E668" s="38" t="s">
        <v>36</v>
      </c>
      <c r="G668" s="38">
        <v>0.5</v>
      </c>
      <c r="H668" s="38">
        <v>0.5</v>
      </c>
      <c r="I668" s="38">
        <v>2642</v>
      </c>
      <c r="J668" s="38">
        <v>4651</v>
      </c>
      <c r="L668" s="38">
        <v>1044</v>
      </c>
      <c r="M668" s="38">
        <v>3.2669999999999999</v>
      </c>
      <c r="N668" s="38">
        <v>5.7510000000000003</v>
      </c>
      <c r="O668" s="38">
        <v>2.484</v>
      </c>
      <c r="Q668" s="38">
        <v>0.15</v>
      </c>
      <c r="R668" s="38">
        <v>1</v>
      </c>
      <c r="S668" s="38">
        <v>0</v>
      </c>
      <c r="T668" s="38">
        <v>0</v>
      </c>
      <c r="V668" s="38">
        <v>0</v>
      </c>
      <c r="Y668" s="38" t="s">
        <v>414</v>
      </c>
      <c r="Z668" s="42">
        <v>0.11280092592592593</v>
      </c>
    </row>
    <row r="669" spans="1:26">
      <c r="A669" s="38">
        <v>100</v>
      </c>
      <c r="B669" s="38">
        <v>15</v>
      </c>
      <c r="C669" s="38" t="s">
        <v>421</v>
      </c>
      <c r="D669" s="38" t="s">
        <v>25</v>
      </c>
      <c r="E669" s="38" t="s">
        <v>36</v>
      </c>
      <c r="G669" s="38">
        <v>0.5</v>
      </c>
      <c r="H669" s="38">
        <v>0.5</v>
      </c>
      <c r="I669" s="38">
        <v>4060</v>
      </c>
      <c r="J669" s="38">
        <v>6898</v>
      </c>
      <c r="L669" s="38">
        <v>7905</v>
      </c>
      <c r="M669" s="38">
        <v>5.1130000000000004</v>
      </c>
      <c r="N669" s="38">
        <v>8.5749999999999993</v>
      </c>
      <c r="O669" s="38">
        <v>3.4620000000000002</v>
      </c>
      <c r="Q669" s="38">
        <v>1.048</v>
      </c>
      <c r="R669" s="38">
        <v>1</v>
      </c>
      <c r="S669" s="38">
        <v>0</v>
      </c>
      <c r="T669" s="38">
        <v>0</v>
      </c>
      <c r="V669" s="38">
        <v>0</v>
      </c>
      <c r="Y669" s="38" t="s">
        <v>414</v>
      </c>
      <c r="Z669" s="42">
        <v>0.12340277777777779</v>
      </c>
    </row>
    <row r="670" spans="1:26">
      <c r="A670" s="38">
        <v>101</v>
      </c>
      <c r="B670" s="38">
        <v>15</v>
      </c>
      <c r="C670" s="38" t="s">
        <v>421</v>
      </c>
      <c r="D670" s="38" t="s">
        <v>25</v>
      </c>
      <c r="E670" s="38" t="s">
        <v>36</v>
      </c>
      <c r="G670" s="38">
        <v>0.5</v>
      </c>
      <c r="H670" s="38">
        <v>0.5</v>
      </c>
      <c r="I670" s="38">
        <v>3998</v>
      </c>
      <c r="J670" s="38">
        <v>6900</v>
      </c>
      <c r="L670" s="38">
        <v>7921</v>
      </c>
      <c r="M670" s="38">
        <v>5.032</v>
      </c>
      <c r="N670" s="38">
        <v>8.5779999999999994</v>
      </c>
      <c r="O670" s="38">
        <v>3.5449999999999999</v>
      </c>
      <c r="Q670" s="38">
        <v>1.05</v>
      </c>
      <c r="R670" s="38">
        <v>1</v>
      </c>
      <c r="S670" s="38">
        <v>0</v>
      </c>
      <c r="T670" s="38">
        <v>0</v>
      </c>
      <c r="V670" s="38">
        <v>0</v>
      </c>
      <c r="Y670" s="38" t="s">
        <v>414</v>
      </c>
      <c r="Z670" s="42">
        <v>0.12956018518518517</v>
      </c>
    </row>
    <row r="671" spans="1:26">
      <c r="A671" s="38">
        <v>102</v>
      </c>
      <c r="B671" s="38">
        <v>16</v>
      </c>
      <c r="C671" s="38" t="s">
        <v>422</v>
      </c>
      <c r="D671" s="38" t="s">
        <v>25</v>
      </c>
      <c r="E671" s="38" t="s">
        <v>36</v>
      </c>
      <c r="G671" s="38">
        <v>0.5</v>
      </c>
      <c r="H671" s="38">
        <v>0.5</v>
      </c>
      <c r="I671" s="38">
        <v>4768</v>
      </c>
      <c r="J671" s="38">
        <v>6759</v>
      </c>
      <c r="L671" s="38">
        <v>2073</v>
      </c>
      <c r="M671" s="38">
        <v>6.0359999999999996</v>
      </c>
      <c r="N671" s="38">
        <v>8.4030000000000005</v>
      </c>
      <c r="O671" s="38">
        <v>2.367</v>
      </c>
      <c r="Q671" s="38">
        <v>0.28699999999999998</v>
      </c>
      <c r="R671" s="38">
        <v>1</v>
      </c>
      <c r="S671" s="38">
        <v>0</v>
      </c>
      <c r="T671" s="38">
        <v>0</v>
      </c>
      <c r="V671" s="38">
        <v>0</v>
      </c>
      <c r="Y671" s="38" t="s">
        <v>414</v>
      </c>
      <c r="Z671" s="42">
        <v>0.14019675925925926</v>
      </c>
    </row>
    <row r="672" spans="1:26">
      <c r="A672" s="38">
        <v>103</v>
      </c>
      <c r="B672" s="38">
        <v>16</v>
      </c>
      <c r="C672" s="38" t="s">
        <v>422</v>
      </c>
      <c r="D672" s="38" t="s">
        <v>25</v>
      </c>
      <c r="E672" s="38" t="s">
        <v>36</v>
      </c>
      <c r="G672" s="38">
        <v>0.5</v>
      </c>
      <c r="H672" s="38">
        <v>0.5</v>
      </c>
      <c r="I672" s="38">
        <v>4778</v>
      </c>
      <c r="J672" s="38">
        <v>6801</v>
      </c>
      <c r="L672" s="38">
        <v>2068</v>
      </c>
      <c r="M672" s="38">
        <v>6.0490000000000004</v>
      </c>
      <c r="N672" s="38">
        <v>8.4550000000000001</v>
      </c>
      <c r="O672" s="38">
        <v>2.4060000000000001</v>
      </c>
      <c r="Q672" s="38">
        <v>0.28599999999999998</v>
      </c>
      <c r="R672" s="38">
        <v>1</v>
      </c>
      <c r="S672" s="38">
        <v>0</v>
      </c>
      <c r="T672" s="38">
        <v>0</v>
      </c>
      <c r="V672" s="38">
        <v>0</v>
      </c>
      <c r="Y672" s="38" t="s">
        <v>414</v>
      </c>
      <c r="Z672" s="42">
        <v>0.14633101851851851</v>
      </c>
    </row>
    <row r="673" spans="1:26">
      <c r="A673" s="38">
        <v>17</v>
      </c>
      <c r="B673" s="38">
        <v>7</v>
      </c>
      <c r="C673" s="38" t="s">
        <v>425</v>
      </c>
      <c r="D673" s="38" t="s">
        <v>25</v>
      </c>
      <c r="E673" s="38" t="s">
        <v>36</v>
      </c>
      <c r="G673" s="38">
        <v>0.5</v>
      </c>
      <c r="H673" s="38">
        <v>0.5</v>
      </c>
      <c r="I673" s="38">
        <v>2084</v>
      </c>
      <c r="J673" s="38">
        <v>5828</v>
      </c>
      <c r="L673" s="38">
        <v>1433</v>
      </c>
      <c r="M673" s="38">
        <v>2.5409999999999999</v>
      </c>
      <c r="N673" s="38">
        <v>7.2370000000000001</v>
      </c>
      <c r="O673" s="38">
        <v>4.6959999999999997</v>
      </c>
      <c r="Q673" s="38">
        <v>0.20200000000000001</v>
      </c>
      <c r="R673" s="38">
        <v>1</v>
      </c>
      <c r="S673" s="38">
        <v>0</v>
      </c>
      <c r="T673" s="38">
        <v>0</v>
      </c>
      <c r="V673" s="38">
        <v>0</v>
      </c>
      <c r="Y673" s="38" t="s">
        <v>48</v>
      </c>
      <c r="Z673" s="42">
        <v>0.70730324074074069</v>
      </c>
    </row>
    <row r="674" spans="1:26">
      <c r="A674" s="38">
        <v>18</v>
      </c>
      <c r="B674" s="38">
        <v>7</v>
      </c>
      <c r="C674" s="38" t="s">
        <v>425</v>
      </c>
      <c r="D674" s="38" t="s">
        <v>25</v>
      </c>
      <c r="E674" s="38" t="s">
        <v>36</v>
      </c>
      <c r="G674" s="38">
        <v>0.5</v>
      </c>
      <c r="H674" s="38">
        <v>0.5</v>
      </c>
      <c r="I674" s="38">
        <v>2121</v>
      </c>
      <c r="J674" s="38">
        <v>5854</v>
      </c>
      <c r="L674" s="38">
        <v>1400</v>
      </c>
      <c r="M674" s="38">
        <v>2.589</v>
      </c>
      <c r="N674" s="38">
        <v>7.27</v>
      </c>
      <c r="O674" s="38">
        <v>4.681</v>
      </c>
      <c r="Q674" s="38">
        <v>0.19800000000000001</v>
      </c>
      <c r="R674" s="38">
        <v>1</v>
      </c>
      <c r="S674" s="38">
        <v>0</v>
      </c>
      <c r="T674" s="38">
        <v>0</v>
      </c>
      <c r="V674" s="38">
        <v>0</v>
      </c>
      <c r="Y674" s="38" t="s">
        <v>48</v>
      </c>
      <c r="Z674" s="42">
        <v>0.71384259259259253</v>
      </c>
    </row>
    <row r="675" spans="1:26">
      <c r="A675" s="38">
        <v>19</v>
      </c>
      <c r="B675" s="38">
        <v>8</v>
      </c>
      <c r="C675" s="38" t="s">
        <v>426</v>
      </c>
      <c r="D675" s="38" t="s">
        <v>25</v>
      </c>
      <c r="E675" s="38" t="s">
        <v>36</v>
      </c>
      <c r="G675" s="38">
        <v>0.5</v>
      </c>
      <c r="H675" s="38">
        <v>0.5</v>
      </c>
      <c r="I675" s="38">
        <v>3391</v>
      </c>
      <c r="J675" s="38">
        <v>5260</v>
      </c>
      <c r="L675" s="38">
        <v>1245</v>
      </c>
      <c r="M675" s="38">
        <v>4.2430000000000003</v>
      </c>
      <c r="N675" s="38">
        <v>6.5220000000000002</v>
      </c>
      <c r="O675" s="38">
        <v>2.2789999999999999</v>
      </c>
      <c r="Q675" s="38">
        <v>0.17699999999999999</v>
      </c>
      <c r="R675" s="38">
        <v>1</v>
      </c>
      <c r="S675" s="38">
        <v>0</v>
      </c>
      <c r="T675" s="38">
        <v>0</v>
      </c>
      <c r="V675" s="38">
        <v>0</v>
      </c>
      <c r="Y675" s="38" t="s">
        <v>48</v>
      </c>
      <c r="Z675" s="42">
        <v>0.72486111111111118</v>
      </c>
    </row>
    <row r="676" spans="1:26">
      <c r="A676" s="38">
        <v>20</v>
      </c>
      <c r="B676" s="38">
        <v>8</v>
      </c>
      <c r="C676" s="38" t="s">
        <v>426</v>
      </c>
      <c r="D676" s="38" t="s">
        <v>25</v>
      </c>
      <c r="E676" s="38" t="s">
        <v>36</v>
      </c>
      <c r="G676" s="38">
        <v>0.5</v>
      </c>
      <c r="H676" s="38">
        <v>0.5</v>
      </c>
      <c r="I676" s="38">
        <v>3377</v>
      </c>
      <c r="J676" s="38">
        <v>5220</v>
      </c>
      <c r="L676" s="38">
        <v>1219</v>
      </c>
      <c r="M676" s="38">
        <v>4.2240000000000002</v>
      </c>
      <c r="N676" s="38">
        <v>6.4720000000000004</v>
      </c>
      <c r="O676" s="38">
        <v>2.2480000000000002</v>
      </c>
      <c r="Q676" s="38">
        <v>0.17399999999999999</v>
      </c>
      <c r="R676" s="38">
        <v>1</v>
      </c>
      <c r="S676" s="38">
        <v>0</v>
      </c>
      <c r="T676" s="38">
        <v>0</v>
      </c>
      <c r="V676" s="38">
        <v>0</v>
      </c>
      <c r="Y676" s="38" t="s">
        <v>48</v>
      </c>
      <c r="Z676" s="42">
        <v>0.7311805555555555</v>
      </c>
    </row>
    <row r="677" spans="1:26">
      <c r="A677" s="38">
        <v>23</v>
      </c>
      <c r="B677" s="38">
        <v>10</v>
      </c>
      <c r="C677" s="38" t="s">
        <v>427</v>
      </c>
      <c r="D677" s="38" t="s">
        <v>25</v>
      </c>
      <c r="E677" s="38" t="s">
        <v>36</v>
      </c>
      <c r="G677" s="38">
        <v>0.5</v>
      </c>
      <c r="H677" s="38">
        <v>0.5</v>
      </c>
      <c r="I677" s="38">
        <v>2670</v>
      </c>
      <c r="J677" s="38">
        <v>5049</v>
      </c>
      <c r="L677" s="38">
        <v>1164</v>
      </c>
      <c r="M677" s="38">
        <v>3.3039999999999998</v>
      </c>
      <c r="N677" s="38">
        <v>6.2549999999999999</v>
      </c>
      <c r="O677" s="38">
        <v>2.9510000000000001</v>
      </c>
      <c r="Q677" s="38">
        <v>0.16600000000000001</v>
      </c>
      <c r="R677" s="38">
        <v>1</v>
      </c>
      <c r="S677" s="38">
        <v>0</v>
      </c>
      <c r="T677" s="38">
        <v>0</v>
      </c>
      <c r="V677" s="38">
        <v>0</v>
      </c>
      <c r="Y677" s="38" t="s">
        <v>48</v>
      </c>
      <c r="Z677" s="42">
        <v>0.75885416666666661</v>
      </c>
    </row>
    <row r="678" spans="1:26">
      <c r="A678" s="38">
        <v>24</v>
      </c>
      <c r="B678" s="38">
        <v>10</v>
      </c>
      <c r="C678" s="38" t="s">
        <v>427</v>
      </c>
      <c r="D678" s="38" t="s">
        <v>25</v>
      </c>
      <c r="E678" s="38" t="s">
        <v>36</v>
      </c>
      <c r="G678" s="38">
        <v>0.5</v>
      </c>
      <c r="H678" s="38">
        <v>0.5</v>
      </c>
      <c r="I678" s="38">
        <v>2605</v>
      </c>
      <c r="J678" s="38">
        <v>5071</v>
      </c>
      <c r="L678" s="38">
        <v>1170</v>
      </c>
      <c r="M678" s="38">
        <v>3.2189999999999999</v>
      </c>
      <c r="N678" s="38">
        <v>6.2830000000000004</v>
      </c>
      <c r="O678" s="38">
        <v>3.0640000000000001</v>
      </c>
      <c r="Q678" s="38">
        <v>0.16700000000000001</v>
      </c>
      <c r="R678" s="38">
        <v>1</v>
      </c>
      <c r="S678" s="38">
        <v>0</v>
      </c>
      <c r="T678" s="38">
        <v>0</v>
      </c>
      <c r="V678" s="38">
        <v>0</v>
      </c>
      <c r="Y678" s="38" t="s">
        <v>48</v>
      </c>
      <c r="Z678" s="42">
        <v>0.76518518518518519</v>
      </c>
    </row>
    <row r="679" spans="1:26">
      <c r="A679" s="38">
        <v>25</v>
      </c>
      <c r="B679" s="38">
        <v>11</v>
      </c>
      <c r="C679" s="38" t="s">
        <v>428</v>
      </c>
      <c r="D679" s="38" t="s">
        <v>25</v>
      </c>
      <c r="E679" s="38" t="s">
        <v>36</v>
      </c>
      <c r="G679" s="38">
        <v>0.5</v>
      </c>
      <c r="H679" s="38">
        <v>0.5</v>
      </c>
      <c r="I679" s="38">
        <v>2851</v>
      </c>
      <c r="J679" s="38">
        <v>6738</v>
      </c>
      <c r="L679" s="38">
        <v>1650</v>
      </c>
      <c r="M679" s="38">
        <v>3.5390000000000001</v>
      </c>
      <c r="N679" s="38">
        <v>8.3770000000000007</v>
      </c>
      <c r="O679" s="38">
        <v>4.8380000000000001</v>
      </c>
      <c r="Q679" s="38">
        <v>0.23100000000000001</v>
      </c>
      <c r="R679" s="38">
        <v>1</v>
      </c>
      <c r="S679" s="38">
        <v>0</v>
      </c>
      <c r="T679" s="38">
        <v>0</v>
      </c>
      <c r="V679" s="38">
        <v>0</v>
      </c>
      <c r="Y679" s="38" t="s">
        <v>48</v>
      </c>
      <c r="Z679" s="42">
        <v>0.77671296296296299</v>
      </c>
    </row>
    <row r="680" spans="1:26">
      <c r="A680" s="38">
        <v>26</v>
      </c>
      <c r="B680" s="38">
        <v>11</v>
      </c>
      <c r="C680" s="38" t="s">
        <v>428</v>
      </c>
      <c r="D680" s="38" t="s">
        <v>25</v>
      </c>
      <c r="E680" s="38" t="s">
        <v>36</v>
      </c>
      <c r="G680" s="38">
        <v>0.5</v>
      </c>
      <c r="H680" s="38">
        <v>0.5</v>
      </c>
      <c r="I680" s="38">
        <v>2839</v>
      </c>
      <c r="J680" s="38">
        <v>6647</v>
      </c>
      <c r="L680" s="38">
        <v>1636</v>
      </c>
      <c r="M680" s="38">
        <v>3.524</v>
      </c>
      <c r="N680" s="38">
        <v>8.2639999999999993</v>
      </c>
      <c r="O680" s="38">
        <v>4.74</v>
      </c>
      <c r="Q680" s="38">
        <v>0.22900000000000001</v>
      </c>
      <c r="R680" s="38">
        <v>1</v>
      </c>
      <c r="S680" s="38">
        <v>0</v>
      </c>
      <c r="T680" s="38">
        <v>0</v>
      </c>
      <c r="V680" s="38">
        <v>0</v>
      </c>
      <c r="Y680" s="38" t="s">
        <v>48</v>
      </c>
      <c r="Z680" s="42">
        <v>0.78319444444444442</v>
      </c>
    </row>
    <row r="681" spans="1:26">
      <c r="A681" s="38">
        <v>29</v>
      </c>
      <c r="B681" s="38">
        <v>13</v>
      </c>
      <c r="C681" s="38" t="s">
        <v>430</v>
      </c>
      <c r="D681" s="38" t="s">
        <v>25</v>
      </c>
      <c r="E681" s="38" t="s">
        <v>36</v>
      </c>
      <c r="G681" s="38">
        <v>0.5</v>
      </c>
      <c r="H681" s="38">
        <v>0.5</v>
      </c>
      <c r="I681" s="38">
        <v>3375</v>
      </c>
      <c r="J681" s="38">
        <v>5137</v>
      </c>
      <c r="L681" s="38">
        <v>1144</v>
      </c>
      <c r="M681" s="38">
        <v>4.2210000000000001</v>
      </c>
      <c r="N681" s="38">
        <v>6.367</v>
      </c>
      <c r="O681" s="38">
        <v>2.1459999999999999</v>
      </c>
      <c r="Q681" s="38">
        <v>0.16300000000000001</v>
      </c>
      <c r="R681" s="38">
        <v>1</v>
      </c>
      <c r="S681" s="38">
        <v>0</v>
      </c>
      <c r="T681" s="38">
        <v>0</v>
      </c>
      <c r="V681" s="38">
        <v>0</v>
      </c>
      <c r="Y681" s="38" t="s">
        <v>48</v>
      </c>
      <c r="Z681" s="42">
        <v>0.81127314814814822</v>
      </c>
    </row>
    <row r="682" spans="1:26">
      <c r="A682" s="38">
        <v>30</v>
      </c>
      <c r="B682" s="38">
        <v>13</v>
      </c>
      <c r="C682" s="38" t="s">
        <v>430</v>
      </c>
      <c r="D682" s="38" t="s">
        <v>25</v>
      </c>
      <c r="E682" s="38" t="s">
        <v>36</v>
      </c>
      <c r="G682" s="38">
        <v>0.5</v>
      </c>
      <c r="H682" s="38">
        <v>0.5</v>
      </c>
      <c r="I682" s="38">
        <v>3474</v>
      </c>
      <c r="J682" s="38">
        <v>5101</v>
      </c>
      <c r="L682" s="38">
        <v>1093</v>
      </c>
      <c r="M682" s="38">
        <v>4.3499999999999996</v>
      </c>
      <c r="N682" s="38">
        <v>6.3209999999999997</v>
      </c>
      <c r="O682" s="38">
        <v>1.9710000000000001</v>
      </c>
      <c r="Q682" s="38">
        <v>0.157</v>
      </c>
      <c r="R682" s="38">
        <v>1</v>
      </c>
      <c r="S682" s="38">
        <v>0</v>
      </c>
      <c r="T682" s="38">
        <v>0</v>
      </c>
      <c r="V682" s="38">
        <v>0</v>
      </c>
      <c r="Y682" s="38" t="s">
        <v>48</v>
      </c>
      <c r="Z682" s="42">
        <v>0.81763888888888892</v>
      </c>
    </row>
    <row r="683" spans="1:26">
      <c r="A683" s="38">
        <v>31</v>
      </c>
      <c r="B683" s="38">
        <v>14</v>
      </c>
      <c r="C683" s="38" t="s">
        <v>431</v>
      </c>
      <c r="D683" s="38" t="s">
        <v>25</v>
      </c>
      <c r="E683" s="38" t="s">
        <v>36</v>
      </c>
      <c r="G683" s="38">
        <v>0.5</v>
      </c>
      <c r="H683" s="38">
        <v>0.5</v>
      </c>
      <c r="I683" s="38">
        <v>2884</v>
      </c>
      <c r="J683" s="38">
        <v>4862</v>
      </c>
      <c r="L683" s="38">
        <v>1040</v>
      </c>
      <c r="M683" s="38">
        <v>3.5819999999999999</v>
      </c>
      <c r="N683" s="38">
        <v>6.0190000000000001</v>
      </c>
      <c r="O683" s="38">
        <v>2.4369999999999998</v>
      </c>
      <c r="Q683" s="38">
        <v>0.15</v>
      </c>
      <c r="R683" s="38">
        <v>1</v>
      </c>
      <c r="S683" s="38">
        <v>0</v>
      </c>
      <c r="T683" s="38">
        <v>0</v>
      </c>
      <c r="V683" s="38">
        <v>0</v>
      </c>
      <c r="Y683" s="38" t="s">
        <v>48</v>
      </c>
      <c r="Z683" s="42">
        <v>0.828587962962963</v>
      </c>
    </row>
    <row r="684" spans="1:26">
      <c r="A684" s="38">
        <v>32</v>
      </c>
      <c r="B684" s="38">
        <v>14</v>
      </c>
      <c r="C684" s="38" t="s">
        <v>431</v>
      </c>
      <c r="D684" s="38" t="s">
        <v>25</v>
      </c>
      <c r="E684" s="38" t="s">
        <v>36</v>
      </c>
      <c r="G684" s="38">
        <v>0.5</v>
      </c>
      <c r="H684" s="38">
        <v>0.5</v>
      </c>
      <c r="I684" s="38">
        <v>2973</v>
      </c>
      <c r="J684" s="38">
        <v>4934</v>
      </c>
      <c r="L684" s="38">
        <v>1065</v>
      </c>
      <c r="M684" s="38">
        <v>3.6970000000000001</v>
      </c>
      <c r="N684" s="38">
        <v>6.11</v>
      </c>
      <c r="O684" s="38">
        <v>2.4129999999999998</v>
      </c>
      <c r="Q684" s="38">
        <v>0.153</v>
      </c>
      <c r="R684" s="38">
        <v>1</v>
      </c>
      <c r="S684" s="38">
        <v>0</v>
      </c>
      <c r="T684" s="38">
        <v>0</v>
      </c>
      <c r="V684" s="38">
        <v>0</v>
      </c>
      <c r="Y684" s="38" t="s">
        <v>48</v>
      </c>
      <c r="Z684" s="42">
        <v>0.83491898148148147</v>
      </c>
    </row>
    <row r="685" spans="1:26">
      <c r="A685" s="38">
        <v>33</v>
      </c>
      <c r="B685" s="38">
        <v>15</v>
      </c>
      <c r="C685" s="38" t="s">
        <v>432</v>
      </c>
      <c r="D685" s="38" t="s">
        <v>25</v>
      </c>
      <c r="E685" s="38" t="s">
        <v>36</v>
      </c>
      <c r="G685" s="38">
        <v>0.5</v>
      </c>
      <c r="H685" s="38">
        <v>0.5</v>
      </c>
      <c r="I685" s="38">
        <v>3399</v>
      </c>
      <c r="J685" s="38">
        <v>5036</v>
      </c>
      <c r="L685" s="38">
        <v>1103</v>
      </c>
      <c r="M685" s="38">
        <v>4.2519999999999998</v>
      </c>
      <c r="N685" s="38">
        <v>6.2389999999999999</v>
      </c>
      <c r="O685" s="38">
        <v>1.9870000000000001</v>
      </c>
      <c r="Q685" s="38">
        <v>0.158</v>
      </c>
      <c r="R685" s="38">
        <v>1</v>
      </c>
      <c r="S685" s="38">
        <v>0</v>
      </c>
      <c r="T685" s="38">
        <v>0</v>
      </c>
      <c r="V685" s="38">
        <v>0</v>
      </c>
      <c r="Y685" s="38" t="s">
        <v>48</v>
      </c>
      <c r="Z685" s="42">
        <v>0.84583333333333333</v>
      </c>
    </row>
    <row r="686" spans="1:26">
      <c r="A686" s="38">
        <v>34</v>
      </c>
      <c r="B686" s="38">
        <v>15</v>
      </c>
      <c r="C686" s="38" t="s">
        <v>432</v>
      </c>
      <c r="D686" s="38" t="s">
        <v>25</v>
      </c>
      <c r="E686" s="38" t="s">
        <v>36</v>
      </c>
      <c r="G686" s="38">
        <v>0.5</v>
      </c>
      <c r="H686" s="38">
        <v>0.5</v>
      </c>
      <c r="I686" s="38">
        <v>3521</v>
      </c>
      <c r="J686" s="38">
        <v>5174</v>
      </c>
      <c r="L686" s="38">
        <v>1148</v>
      </c>
      <c r="M686" s="38">
        <v>4.4109999999999996</v>
      </c>
      <c r="N686" s="38">
        <v>6.4139999999999997</v>
      </c>
      <c r="O686" s="38">
        <v>2.0030000000000001</v>
      </c>
      <c r="Q686" s="38">
        <v>0.16400000000000001</v>
      </c>
      <c r="R686" s="38">
        <v>1</v>
      </c>
      <c r="S686" s="38">
        <v>0</v>
      </c>
      <c r="T686" s="38">
        <v>0</v>
      </c>
      <c r="V686" s="38">
        <v>0</v>
      </c>
      <c r="Y686" s="38" t="s">
        <v>48</v>
      </c>
      <c r="Z686" s="42">
        <v>0.85222222222222221</v>
      </c>
    </row>
    <row r="687" spans="1:26">
      <c r="A687" s="38">
        <v>35</v>
      </c>
      <c r="B687" s="38">
        <v>16</v>
      </c>
      <c r="C687" s="38" t="s">
        <v>433</v>
      </c>
      <c r="D687" s="38" t="s">
        <v>25</v>
      </c>
      <c r="E687" s="38" t="s">
        <v>36</v>
      </c>
      <c r="G687" s="38">
        <v>0.5</v>
      </c>
      <c r="H687" s="38">
        <v>0.5</v>
      </c>
      <c r="I687" s="38">
        <v>2466</v>
      </c>
      <c r="J687" s="38">
        <v>5196</v>
      </c>
      <c r="L687" s="38">
        <v>1167</v>
      </c>
      <c r="M687" s="38">
        <v>3.0379999999999998</v>
      </c>
      <c r="N687" s="38">
        <v>6.4409999999999998</v>
      </c>
      <c r="O687" s="38">
        <v>3.403</v>
      </c>
      <c r="Q687" s="38">
        <v>0.16700000000000001</v>
      </c>
      <c r="R687" s="38">
        <v>1</v>
      </c>
      <c r="S687" s="38">
        <v>0</v>
      </c>
      <c r="T687" s="38">
        <v>0</v>
      </c>
      <c r="V687" s="38">
        <v>0</v>
      </c>
      <c r="Y687" s="38" t="s">
        <v>48</v>
      </c>
      <c r="Z687" s="42">
        <v>0.86335648148148147</v>
      </c>
    </row>
    <row r="688" spans="1:26">
      <c r="A688" s="38">
        <v>36</v>
      </c>
      <c r="B688" s="38">
        <v>16</v>
      </c>
      <c r="C688" s="38" t="s">
        <v>433</v>
      </c>
      <c r="D688" s="38" t="s">
        <v>25</v>
      </c>
      <c r="E688" s="38" t="s">
        <v>36</v>
      </c>
      <c r="G688" s="38">
        <v>0.5</v>
      </c>
      <c r="H688" s="38">
        <v>0.5</v>
      </c>
      <c r="I688" s="38">
        <v>2539</v>
      </c>
      <c r="J688" s="38">
        <v>5271</v>
      </c>
      <c r="L688" s="38">
        <v>1209</v>
      </c>
      <c r="M688" s="38">
        <v>3.1339999999999999</v>
      </c>
      <c r="N688" s="38">
        <v>6.5359999999999996</v>
      </c>
      <c r="O688" s="38">
        <v>3.403</v>
      </c>
      <c r="Q688" s="38">
        <v>0.17199999999999999</v>
      </c>
      <c r="R688" s="38">
        <v>1</v>
      </c>
      <c r="S688" s="38">
        <v>0</v>
      </c>
      <c r="T688" s="38">
        <v>0</v>
      </c>
      <c r="V688" s="38">
        <v>0</v>
      </c>
      <c r="Y688" s="38" t="s">
        <v>48</v>
      </c>
      <c r="Z688" s="42">
        <v>0.86986111111111108</v>
      </c>
    </row>
    <row r="689" spans="1:26">
      <c r="A689" s="38">
        <v>50</v>
      </c>
      <c r="B689" s="38">
        <v>19</v>
      </c>
      <c r="C689" s="38" t="s">
        <v>434</v>
      </c>
      <c r="D689" s="38" t="s">
        <v>25</v>
      </c>
      <c r="E689" s="38" t="s">
        <v>36</v>
      </c>
      <c r="G689" s="38">
        <v>0.5</v>
      </c>
      <c r="H689" s="38">
        <v>0.5</v>
      </c>
      <c r="I689" s="38">
        <v>2496</v>
      </c>
      <c r="J689" s="38">
        <v>5574</v>
      </c>
      <c r="L689" s="38">
        <v>1478</v>
      </c>
      <c r="M689" s="38">
        <v>3.0779999999999998</v>
      </c>
      <c r="N689" s="38">
        <v>6.9180000000000001</v>
      </c>
      <c r="O689" s="38">
        <v>3.84</v>
      </c>
      <c r="Q689" s="38">
        <v>0.20799999999999999</v>
      </c>
      <c r="R689" s="38">
        <v>1</v>
      </c>
      <c r="S689" s="38">
        <v>0</v>
      </c>
      <c r="T689" s="38">
        <v>0</v>
      </c>
      <c r="V689" s="38">
        <v>0</v>
      </c>
      <c r="Y689" s="38" t="s">
        <v>48</v>
      </c>
      <c r="Z689" s="42">
        <v>0.99019675925925921</v>
      </c>
    </row>
    <row r="690" spans="1:26">
      <c r="A690" s="38">
        <v>51</v>
      </c>
      <c r="B690" s="38">
        <v>19</v>
      </c>
      <c r="C690" s="38" t="s">
        <v>434</v>
      </c>
      <c r="D690" s="38" t="s">
        <v>25</v>
      </c>
      <c r="E690" s="38" t="s">
        <v>36</v>
      </c>
      <c r="G690" s="38">
        <v>0.5</v>
      </c>
      <c r="H690" s="38">
        <v>0.5</v>
      </c>
      <c r="I690" s="38">
        <v>2497</v>
      </c>
      <c r="J690" s="38">
        <v>5539</v>
      </c>
      <c r="L690" s="38">
        <v>1474</v>
      </c>
      <c r="M690" s="38">
        <v>3.0790000000000002</v>
      </c>
      <c r="N690" s="38">
        <v>6.875</v>
      </c>
      <c r="O690" s="38">
        <v>3.7959999999999998</v>
      </c>
      <c r="Q690" s="38">
        <v>0.20699999999999999</v>
      </c>
      <c r="R690" s="38">
        <v>1</v>
      </c>
      <c r="S690" s="38">
        <v>0</v>
      </c>
      <c r="T690" s="38">
        <v>0</v>
      </c>
      <c r="V690" s="38">
        <v>0</v>
      </c>
      <c r="Y690" s="38" t="s">
        <v>48</v>
      </c>
      <c r="Z690" s="42">
        <v>0.99665509259259266</v>
      </c>
    </row>
    <row r="691" spans="1:26">
      <c r="A691" s="38">
        <v>10</v>
      </c>
      <c r="B691" s="38">
        <v>5</v>
      </c>
      <c r="C691" s="38" t="s">
        <v>435</v>
      </c>
      <c r="D691" s="38" t="s">
        <v>25</v>
      </c>
      <c r="E691" s="38" t="s">
        <v>36</v>
      </c>
      <c r="G691" s="38">
        <v>0.5</v>
      </c>
      <c r="H691" s="38">
        <v>0.5</v>
      </c>
      <c r="I691" s="38">
        <v>2510</v>
      </c>
      <c r="J691" s="38">
        <v>5324</v>
      </c>
      <c r="L691" s="38">
        <v>1238</v>
      </c>
      <c r="M691" s="38">
        <v>3.0960000000000001</v>
      </c>
      <c r="N691" s="38">
        <v>6.6029999999999998</v>
      </c>
      <c r="O691" s="38">
        <v>3.5070000000000001</v>
      </c>
      <c r="Q691" s="38">
        <v>0.17599999999999999</v>
      </c>
      <c r="R691" s="38">
        <v>1</v>
      </c>
      <c r="S691" s="38">
        <v>0</v>
      </c>
      <c r="T691" s="38">
        <v>0</v>
      </c>
      <c r="V691" s="38">
        <v>0</v>
      </c>
      <c r="Y691" s="38" t="s">
        <v>46</v>
      </c>
      <c r="Z691" s="42">
        <v>0.51056712962962958</v>
      </c>
    </row>
    <row r="692" spans="1:26">
      <c r="A692" s="38">
        <v>11</v>
      </c>
      <c r="B692" s="38">
        <v>5</v>
      </c>
      <c r="C692" s="38" t="s">
        <v>435</v>
      </c>
      <c r="D692" s="38" t="s">
        <v>25</v>
      </c>
      <c r="E692" s="38" t="s">
        <v>36</v>
      </c>
      <c r="G692" s="38">
        <v>0.5</v>
      </c>
      <c r="H692" s="38">
        <v>0.5</v>
      </c>
      <c r="I692" s="38">
        <v>2538</v>
      </c>
      <c r="J692" s="38">
        <v>5356</v>
      </c>
      <c r="L692" s="38">
        <v>1188</v>
      </c>
      <c r="M692" s="38">
        <v>3.1320000000000001</v>
      </c>
      <c r="N692" s="38">
        <v>6.6429999999999998</v>
      </c>
      <c r="O692" s="38">
        <v>3.5110000000000001</v>
      </c>
      <c r="Q692" s="38">
        <v>0.16900000000000001</v>
      </c>
      <c r="R692" s="38">
        <v>1</v>
      </c>
      <c r="S692" s="38">
        <v>0</v>
      </c>
      <c r="T692" s="38">
        <v>0</v>
      </c>
      <c r="V692" s="38">
        <v>0</v>
      </c>
      <c r="Y692" s="38" t="s">
        <v>46</v>
      </c>
      <c r="Z692" s="42">
        <v>0.51686342592592593</v>
      </c>
    </row>
    <row r="693" spans="1:26">
      <c r="A693" s="38">
        <v>12</v>
      </c>
      <c r="B693" s="38">
        <v>6</v>
      </c>
      <c r="C693" s="38" t="s">
        <v>436</v>
      </c>
      <c r="D693" s="38" t="s">
        <v>25</v>
      </c>
      <c r="E693" s="38" t="s">
        <v>36</v>
      </c>
      <c r="G693" s="38">
        <v>0.5</v>
      </c>
      <c r="H693" s="38">
        <v>0.5</v>
      </c>
      <c r="I693" s="38">
        <v>2672</v>
      </c>
      <c r="J693" s="38">
        <v>5170</v>
      </c>
      <c r="L693" s="38">
        <v>1050</v>
      </c>
      <c r="M693" s="38">
        <v>3.306</v>
      </c>
      <c r="N693" s="38">
        <v>6.4080000000000004</v>
      </c>
      <c r="O693" s="38">
        <v>3.1030000000000002</v>
      </c>
      <c r="Q693" s="38">
        <v>0.151</v>
      </c>
      <c r="R693" s="38">
        <v>1</v>
      </c>
      <c r="S693" s="38">
        <v>0</v>
      </c>
      <c r="T693" s="38">
        <v>0</v>
      </c>
      <c r="V693" s="38">
        <v>0</v>
      </c>
      <c r="Y693" s="38" t="s">
        <v>46</v>
      </c>
      <c r="Z693" s="42">
        <v>0.52806712962962965</v>
      </c>
    </row>
    <row r="694" spans="1:26">
      <c r="A694" s="38">
        <v>13</v>
      </c>
      <c r="B694" s="38">
        <v>6</v>
      </c>
      <c r="C694" s="38" t="s">
        <v>436</v>
      </c>
      <c r="D694" s="38" t="s">
        <v>25</v>
      </c>
      <c r="E694" s="38" t="s">
        <v>36</v>
      </c>
      <c r="G694" s="38">
        <v>0.5</v>
      </c>
      <c r="H694" s="38">
        <v>0.5</v>
      </c>
      <c r="I694" s="38">
        <v>2624</v>
      </c>
      <c r="J694" s="38">
        <v>5278</v>
      </c>
      <c r="L694" s="38">
        <v>1031</v>
      </c>
      <c r="M694" s="38">
        <v>3.2440000000000002</v>
      </c>
      <c r="N694" s="38">
        <v>6.5449999999999999</v>
      </c>
      <c r="O694" s="38">
        <v>3.3010000000000002</v>
      </c>
      <c r="Q694" s="38">
        <v>0.14899999999999999</v>
      </c>
      <c r="R694" s="38">
        <v>1</v>
      </c>
      <c r="S694" s="38">
        <v>0</v>
      </c>
      <c r="T694" s="38">
        <v>0</v>
      </c>
      <c r="V694" s="38">
        <v>0</v>
      </c>
      <c r="Y694" s="38" t="s">
        <v>46</v>
      </c>
      <c r="Z694" s="42">
        <v>0.53446759259259258</v>
      </c>
    </row>
    <row r="695" spans="1:26">
      <c r="A695" s="38">
        <v>14</v>
      </c>
      <c r="B695" s="38">
        <v>7</v>
      </c>
      <c r="C695" s="38" t="s">
        <v>437</v>
      </c>
      <c r="D695" s="38" t="s">
        <v>25</v>
      </c>
      <c r="E695" s="38" t="s">
        <v>36</v>
      </c>
      <c r="G695" s="38">
        <v>0.5</v>
      </c>
      <c r="H695" s="38">
        <v>0.5</v>
      </c>
      <c r="I695" s="38">
        <v>3402</v>
      </c>
      <c r="J695" s="38">
        <v>5583</v>
      </c>
      <c r="L695" s="38">
        <v>1157</v>
      </c>
      <c r="M695" s="38">
        <v>4.2560000000000002</v>
      </c>
      <c r="N695" s="38">
        <v>6.93</v>
      </c>
      <c r="O695" s="38">
        <v>2.6739999999999999</v>
      </c>
      <c r="Q695" s="38">
        <v>0.16500000000000001</v>
      </c>
      <c r="R695" s="38">
        <v>1</v>
      </c>
      <c r="S695" s="38">
        <v>0</v>
      </c>
      <c r="T695" s="38">
        <v>0</v>
      </c>
      <c r="V695" s="38">
        <v>0</v>
      </c>
      <c r="Y695" s="38" t="s">
        <v>46</v>
      </c>
      <c r="Z695" s="42">
        <v>0.54584490740740743</v>
      </c>
    </row>
    <row r="696" spans="1:26">
      <c r="A696" s="38">
        <v>15</v>
      </c>
      <c r="B696" s="38">
        <v>7</v>
      </c>
      <c r="C696" s="38" t="s">
        <v>437</v>
      </c>
      <c r="D696" s="38" t="s">
        <v>25</v>
      </c>
      <c r="E696" s="38" t="s">
        <v>36</v>
      </c>
      <c r="G696" s="38">
        <v>0.5</v>
      </c>
      <c r="H696" s="38">
        <v>0.5</v>
      </c>
      <c r="I696" s="38">
        <v>3422</v>
      </c>
      <c r="J696" s="38">
        <v>5542</v>
      </c>
      <c r="L696" s="38">
        <v>1092</v>
      </c>
      <c r="M696" s="38">
        <v>4.282</v>
      </c>
      <c r="N696" s="38">
        <v>6.8780000000000001</v>
      </c>
      <c r="O696" s="38">
        <v>2.5960000000000001</v>
      </c>
      <c r="Q696" s="38">
        <v>0.157</v>
      </c>
      <c r="R696" s="38">
        <v>1</v>
      </c>
      <c r="S696" s="38">
        <v>0</v>
      </c>
      <c r="T696" s="38">
        <v>0</v>
      </c>
      <c r="V696" s="38">
        <v>0</v>
      </c>
      <c r="Y696" s="38" t="s">
        <v>46</v>
      </c>
      <c r="Z696" s="42">
        <v>0.55223379629629632</v>
      </c>
    </row>
    <row r="697" spans="1:26">
      <c r="A697" s="38">
        <v>22</v>
      </c>
      <c r="B697" s="38">
        <v>8</v>
      </c>
      <c r="C697" s="38" t="s">
        <v>438</v>
      </c>
      <c r="D697" s="38" t="s">
        <v>25</v>
      </c>
      <c r="E697" s="38" t="s">
        <v>36</v>
      </c>
      <c r="G697" s="38">
        <v>0.5</v>
      </c>
      <c r="H697" s="38">
        <v>0.5</v>
      </c>
      <c r="I697" s="38">
        <v>2929</v>
      </c>
      <c r="J697" s="38">
        <v>4843</v>
      </c>
      <c r="L697" s="38">
        <v>1146</v>
      </c>
      <c r="M697" s="38">
        <v>3.641</v>
      </c>
      <c r="N697" s="38">
        <v>5.9950000000000001</v>
      </c>
      <c r="O697" s="38">
        <v>2.3540000000000001</v>
      </c>
      <c r="Q697" s="38">
        <v>0.16400000000000001</v>
      </c>
      <c r="R697" s="38">
        <v>1</v>
      </c>
      <c r="S697" s="38">
        <v>0</v>
      </c>
      <c r="T697" s="38">
        <v>0</v>
      </c>
      <c r="V697" s="38">
        <v>0</v>
      </c>
      <c r="Y697" s="38" t="s">
        <v>46</v>
      </c>
      <c r="Z697" s="42">
        <v>0.61380787037037032</v>
      </c>
    </row>
    <row r="698" spans="1:26">
      <c r="A698" s="38">
        <v>23</v>
      </c>
      <c r="B698" s="38">
        <v>8</v>
      </c>
      <c r="C698" s="38" t="s">
        <v>438</v>
      </c>
      <c r="D698" s="38" t="s">
        <v>25</v>
      </c>
      <c r="E698" s="38" t="s">
        <v>36</v>
      </c>
      <c r="G698" s="38">
        <v>0.5</v>
      </c>
      <c r="H698" s="38">
        <v>0.5</v>
      </c>
      <c r="I698" s="38">
        <v>2897</v>
      </c>
      <c r="J698" s="38">
        <v>5053</v>
      </c>
      <c r="L698" s="38">
        <v>1205</v>
      </c>
      <c r="M698" s="38">
        <v>3.5990000000000002</v>
      </c>
      <c r="N698" s="38">
        <v>6.2610000000000001</v>
      </c>
      <c r="O698" s="38">
        <v>2.6619999999999999</v>
      </c>
      <c r="Q698" s="38">
        <v>0.17199999999999999</v>
      </c>
      <c r="R698" s="38">
        <v>1</v>
      </c>
      <c r="S698" s="38">
        <v>0</v>
      </c>
      <c r="T698" s="38">
        <v>0</v>
      </c>
      <c r="V698" s="38">
        <v>0</v>
      </c>
      <c r="Y698" s="38" t="s">
        <v>46</v>
      </c>
      <c r="Z698" s="42">
        <v>0.62003472222222222</v>
      </c>
    </row>
    <row r="699" spans="1:26">
      <c r="A699" s="38">
        <v>24</v>
      </c>
      <c r="B699" s="38">
        <v>9</v>
      </c>
      <c r="C699" s="38" t="s">
        <v>439</v>
      </c>
      <c r="D699" s="38" t="s">
        <v>25</v>
      </c>
      <c r="E699" s="38" t="s">
        <v>36</v>
      </c>
      <c r="G699" s="38">
        <v>0.5</v>
      </c>
      <c r="H699" s="38">
        <v>0.5</v>
      </c>
      <c r="I699" s="38">
        <v>2266</v>
      </c>
      <c r="J699" s="38">
        <v>5625</v>
      </c>
      <c r="L699" s="38">
        <v>1420</v>
      </c>
      <c r="M699" s="38">
        <v>2.778</v>
      </c>
      <c r="N699" s="38">
        <v>6.9829999999999997</v>
      </c>
      <c r="O699" s="38">
        <v>4.2050000000000001</v>
      </c>
      <c r="Q699" s="38">
        <v>0.2</v>
      </c>
      <c r="R699" s="38">
        <v>1</v>
      </c>
      <c r="S699" s="38">
        <v>0</v>
      </c>
      <c r="T699" s="38">
        <v>0</v>
      </c>
      <c r="V699" s="38">
        <v>0</v>
      </c>
      <c r="Y699" s="38" t="s">
        <v>46</v>
      </c>
      <c r="Z699" s="42">
        <v>0.6312268518518519</v>
      </c>
    </row>
    <row r="700" spans="1:26">
      <c r="A700" s="38">
        <v>25</v>
      </c>
      <c r="B700" s="38">
        <v>9</v>
      </c>
      <c r="C700" s="38" t="s">
        <v>439</v>
      </c>
      <c r="D700" s="38" t="s">
        <v>25</v>
      </c>
      <c r="E700" s="38" t="s">
        <v>36</v>
      </c>
      <c r="G700" s="38">
        <v>0.5</v>
      </c>
      <c r="H700" s="38">
        <v>0.5</v>
      </c>
      <c r="I700" s="38">
        <v>2238</v>
      </c>
      <c r="J700" s="38">
        <v>5703</v>
      </c>
      <c r="L700" s="38">
        <v>1465</v>
      </c>
      <c r="M700" s="38">
        <v>2.742</v>
      </c>
      <c r="N700" s="38">
        <v>7.08</v>
      </c>
      <c r="O700" s="38">
        <v>4.3380000000000001</v>
      </c>
      <c r="Q700" s="38">
        <v>0.20599999999999999</v>
      </c>
      <c r="R700" s="38">
        <v>1</v>
      </c>
      <c r="S700" s="38">
        <v>0</v>
      </c>
      <c r="T700" s="38">
        <v>0</v>
      </c>
      <c r="V700" s="38">
        <v>0</v>
      </c>
      <c r="Y700" s="38" t="s">
        <v>46</v>
      </c>
      <c r="Z700" s="42">
        <v>0.63767361111111109</v>
      </c>
    </row>
    <row r="701" spans="1:26">
      <c r="A701" s="38">
        <v>26</v>
      </c>
      <c r="B701" s="38">
        <v>10</v>
      </c>
      <c r="C701" s="38" t="s">
        <v>440</v>
      </c>
      <c r="D701" s="38" t="s">
        <v>25</v>
      </c>
      <c r="E701" s="38" t="s">
        <v>36</v>
      </c>
      <c r="G701" s="38">
        <v>0.5</v>
      </c>
      <c r="H701" s="38">
        <v>0.5</v>
      </c>
      <c r="I701" s="38">
        <v>3408</v>
      </c>
      <c r="J701" s="38">
        <v>5086</v>
      </c>
      <c r="L701" s="38">
        <v>1229</v>
      </c>
      <c r="M701" s="38">
        <v>4.2649999999999997</v>
      </c>
      <c r="N701" s="38">
        <v>6.3019999999999996</v>
      </c>
      <c r="O701" s="38">
        <v>2.0379999999999998</v>
      </c>
      <c r="Q701" s="38">
        <v>0.17499999999999999</v>
      </c>
      <c r="R701" s="38">
        <v>1</v>
      </c>
      <c r="S701" s="38">
        <v>0</v>
      </c>
      <c r="T701" s="38">
        <v>0</v>
      </c>
      <c r="V701" s="38">
        <v>0</v>
      </c>
      <c r="Y701" s="38" t="s">
        <v>46</v>
      </c>
      <c r="Z701" s="42">
        <v>0.64857638888888891</v>
      </c>
    </row>
    <row r="702" spans="1:26">
      <c r="A702" s="38">
        <v>27</v>
      </c>
      <c r="B702" s="38">
        <v>10</v>
      </c>
      <c r="C702" s="38" t="s">
        <v>440</v>
      </c>
      <c r="D702" s="38" t="s">
        <v>25</v>
      </c>
      <c r="E702" s="38" t="s">
        <v>36</v>
      </c>
      <c r="G702" s="38">
        <v>0.5</v>
      </c>
      <c r="H702" s="38">
        <v>0.5</v>
      </c>
      <c r="I702" s="38">
        <v>3363</v>
      </c>
      <c r="J702" s="38">
        <v>5112</v>
      </c>
      <c r="L702" s="38">
        <v>1256</v>
      </c>
      <c r="M702" s="38">
        <v>4.2060000000000004</v>
      </c>
      <c r="N702" s="38">
        <v>6.335</v>
      </c>
      <c r="O702" s="38">
        <v>2.129</v>
      </c>
      <c r="Q702" s="38">
        <v>0.17799999999999999</v>
      </c>
      <c r="R702" s="38">
        <v>1</v>
      </c>
      <c r="S702" s="38">
        <v>0</v>
      </c>
      <c r="T702" s="38">
        <v>0</v>
      </c>
      <c r="V702" s="38">
        <v>0</v>
      </c>
      <c r="Y702" s="38" t="s">
        <v>46</v>
      </c>
      <c r="Z702" s="42">
        <v>0.65475694444444443</v>
      </c>
    </row>
    <row r="703" spans="1:26">
      <c r="A703" s="38">
        <v>28</v>
      </c>
      <c r="B703" s="38">
        <v>11</v>
      </c>
      <c r="C703" s="38" t="s">
        <v>441</v>
      </c>
      <c r="D703" s="38" t="s">
        <v>25</v>
      </c>
      <c r="E703" s="38" t="s">
        <v>36</v>
      </c>
      <c r="G703" s="38">
        <v>0.5</v>
      </c>
      <c r="H703" s="38">
        <v>0.5</v>
      </c>
      <c r="I703" s="38">
        <v>2852</v>
      </c>
      <c r="J703" s="38">
        <v>4853</v>
      </c>
      <c r="L703" s="38">
        <v>1024</v>
      </c>
      <c r="M703" s="38">
        <v>3.54</v>
      </c>
      <c r="N703" s="38">
        <v>6.008</v>
      </c>
      <c r="O703" s="38">
        <v>2.468</v>
      </c>
      <c r="Q703" s="38">
        <v>0.14799999999999999</v>
      </c>
      <c r="R703" s="38">
        <v>1</v>
      </c>
      <c r="S703" s="38">
        <v>0</v>
      </c>
      <c r="T703" s="38">
        <v>0</v>
      </c>
      <c r="V703" s="38">
        <v>0</v>
      </c>
      <c r="Y703" s="38" t="s">
        <v>46</v>
      </c>
      <c r="Z703" s="42">
        <v>0.6656481481481481</v>
      </c>
    </row>
    <row r="704" spans="1:26">
      <c r="A704" s="38">
        <v>29</v>
      </c>
      <c r="B704" s="38">
        <v>11</v>
      </c>
      <c r="C704" s="38" t="s">
        <v>441</v>
      </c>
      <c r="D704" s="38" t="s">
        <v>25</v>
      </c>
      <c r="E704" s="38" t="s">
        <v>36</v>
      </c>
      <c r="G704" s="38">
        <v>0.5</v>
      </c>
      <c r="H704" s="38">
        <v>0.5</v>
      </c>
      <c r="I704" s="38">
        <v>2775</v>
      </c>
      <c r="J704" s="38">
        <v>4843</v>
      </c>
      <c r="L704" s="38">
        <v>1051</v>
      </c>
      <c r="M704" s="38">
        <v>3.4409999999999998</v>
      </c>
      <c r="N704" s="38">
        <v>5.9950000000000001</v>
      </c>
      <c r="O704" s="38">
        <v>2.5539999999999998</v>
      </c>
      <c r="Q704" s="38">
        <v>0.151</v>
      </c>
      <c r="R704" s="38">
        <v>1</v>
      </c>
      <c r="S704" s="38">
        <v>0</v>
      </c>
      <c r="T704" s="38">
        <v>0</v>
      </c>
      <c r="V704" s="38">
        <v>0</v>
      </c>
      <c r="Y704" s="38" t="s">
        <v>46</v>
      </c>
      <c r="Z704" s="42">
        <v>0.67190972222222223</v>
      </c>
    </row>
    <row r="705" spans="1:26">
      <c r="A705" s="38">
        <v>30</v>
      </c>
      <c r="B705" s="38">
        <v>12</v>
      </c>
      <c r="C705" s="38" t="s">
        <v>442</v>
      </c>
      <c r="D705" s="38" t="s">
        <v>25</v>
      </c>
      <c r="E705" s="38" t="s">
        <v>36</v>
      </c>
      <c r="G705" s="38">
        <v>0.5</v>
      </c>
      <c r="H705" s="38">
        <v>0.5</v>
      </c>
      <c r="I705" s="38">
        <v>3486</v>
      </c>
      <c r="J705" s="38">
        <v>5118</v>
      </c>
      <c r="L705" s="38">
        <v>1175</v>
      </c>
      <c r="M705" s="38">
        <v>4.3659999999999997</v>
      </c>
      <c r="N705" s="38">
        <v>6.3419999999999996</v>
      </c>
      <c r="O705" s="38">
        <v>1.9770000000000001</v>
      </c>
      <c r="Q705" s="38">
        <v>0.16800000000000001</v>
      </c>
      <c r="R705" s="38">
        <v>1</v>
      </c>
      <c r="S705" s="38">
        <v>0</v>
      </c>
      <c r="T705" s="38">
        <v>0</v>
      </c>
      <c r="V705" s="38">
        <v>0</v>
      </c>
      <c r="Y705" s="38" t="s">
        <v>46</v>
      </c>
      <c r="Z705" s="42">
        <v>0.68269675925925932</v>
      </c>
    </row>
    <row r="706" spans="1:26">
      <c r="A706" s="38">
        <v>31</v>
      </c>
      <c r="B706" s="38">
        <v>12</v>
      </c>
      <c r="C706" s="38" t="s">
        <v>442</v>
      </c>
      <c r="D706" s="38" t="s">
        <v>25</v>
      </c>
      <c r="E706" s="38" t="s">
        <v>36</v>
      </c>
      <c r="G706" s="38">
        <v>0.5</v>
      </c>
      <c r="H706" s="38">
        <v>0.5</v>
      </c>
      <c r="I706" s="38">
        <v>3563</v>
      </c>
      <c r="J706" s="38">
        <v>5125</v>
      </c>
      <c r="L706" s="38">
        <v>1167</v>
      </c>
      <c r="M706" s="38">
        <v>4.4660000000000002</v>
      </c>
      <c r="N706" s="38">
        <v>6.351</v>
      </c>
      <c r="O706" s="38">
        <v>1.8859999999999999</v>
      </c>
      <c r="Q706" s="38">
        <v>0.16700000000000001</v>
      </c>
      <c r="R706" s="38">
        <v>1</v>
      </c>
      <c r="S706" s="38">
        <v>0</v>
      </c>
      <c r="T706" s="38">
        <v>0</v>
      </c>
      <c r="V706" s="38">
        <v>0</v>
      </c>
      <c r="Y706" s="38" t="s">
        <v>46</v>
      </c>
      <c r="Z706" s="42">
        <v>0.68892361111111111</v>
      </c>
    </row>
    <row r="707" spans="1:26">
      <c r="A707" s="38">
        <v>32</v>
      </c>
      <c r="B707" s="38">
        <v>13</v>
      </c>
      <c r="C707" s="38" t="s">
        <v>443</v>
      </c>
      <c r="D707" s="38" t="s">
        <v>25</v>
      </c>
      <c r="E707" s="38" t="s">
        <v>36</v>
      </c>
      <c r="G707" s="38">
        <v>0.5</v>
      </c>
      <c r="H707" s="38">
        <v>0.5</v>
      </c>
      <c r="I707" s="38">
        <v>2712</v>
      </c>
      <c r="J707" s="38">
        <v>4729</v>
      </c>
      <c r="L707" s="38">
        <v>1001</v>
      </c>
      <c r="M707" s="38">
        <v>3.359</v>
      </c>
      <c r="N707" s="38">
        <v>5.85</v>
      </c>
      <c r="O707" s="38">
        <v>2.4910000000000001</v>
      </c>
      <c r="Q707" s="38">
        <v>0.14499999999999999</v>
      </c>
      <c r="R707" s="38">
        <v>1</v>
      </c>
      <c r="S707" s="38">
        <v>0</v>
      </c>
      <c r="T707" s="38">
        <v>0</v>
      </c>
      <c r="V707" s="38">
        <v>0</v>
      </c>
      <c r="Y707" s="38" t="s">
        <v>46</v>
      </c>
      <c r="Z707" s="42">
        <v>0.69973379629629628</v>
      </c>
    </row>
    <row r="708" spans="1:26">
      <c r="A708" s="38">
        <v>33</v>
      </c>
      <c r="B708" s="38">
        <v>13</v>
      </c>
      <c r="C708" s="38" t="s">
        <v>443</v>
      </c>
      <c r="D708" s="38" t="s">
        <v>25</v>
      </c>
      <c r="E708" s="38" t="s">
        <v>36</v>
      </c>
      <c r="G708" s="38">
        <v>0.5</v>
      </c>
      <c r="H708" s="38">
        <v>0.5</v>
      </c>
      <c r="I708" s="38">
        <v>2675</v>
      </c>
      <c r="J708" s="38">
        <v>4756</v>
      </c>
      <c r="L708" s="38">
        <v>979</v>
      </c>
      <c r="M708" s="38">
        <v>3.3109999999999999</v>
      </c>
      <c r="N708" s="38">
        <v>5.8840000000000003</v>
      </c>
      <c r="O708" s="38">
        <v>2.573</v>
      </c>
      <c r="Q708" s="38">
        <v>0.14199999999999999</v>
      </c>
      <c r="R708" s="38">
        <v>1</v>
      </c>
      <c r="S708" s="38">
        <v>0</v>
      </c>
      <c r="T708" s="38">
        <v>0</v>
      </c>
      <c r="V708" s="38">
        <v>0</v>
      </c>
      <c r="Y708" s="38" t="s">
        <v>46</v>
      </c>
      <c r="Z708" s="42">
        <v>0.7061574074074074</v>
      </c>
    </row>
    <row r="709" spans="1:26">
      <c r="A709" s="38">
        <v>34</v>
      </c>
      <c r="B709" s="38">
        <v>14</v>
      </c>
      <c r="C709" s="38" t="s">
        <v>444</v>
      </c>
      <c r="D709" s="38" t="s">
        <v>25</v>
      </c>
      <c r="E709" s="38" t="s">
        <v>36</v>
      </c>
      <c r="G709" s="38">
        <v>0.5</v>
      </c>
      <c r="H709" s="38">
        <v>0.5</v>
      </c>
      <c r="I709" s="38">
        <v>3478</v>
      </c>
      <c r="J709" s="38">
        <v>4871</v>
      </c>
      <c r="L709" s="38">
        <v>923</v>
      </c>
      <c r="M709" s="38">
        <v>4.3559999999999999</v>
      </c>
      <c r="N709" s="38">
        <v>6.03</v>
      </c>
      <c r="O709" s="38">
        <v>1.6739999999999999</v>
      </c>
      <c r="Q709" s="38">
        <v>0.13400000000000001</v>
      </c>
      <c r="R709" s="38">
        <v>1</v>
      </c>
      <c r="S709" s="38">
        <v>0</v>
      </c>
      <c r="T709" s="38">
        <v>0</v>
      </c>
      <c r="V709" s="38">
        <v>0</v>
      </c>
      <c r="Y709" s="38" t="s">
        <v>46</v>
      </c>
      <c r="Z709" s="42">
        <v>0.71701388888888884</v>
      </c>
    </row>
    <row r="710" spans="1:26">
      <c r="A710" s="38">
        <v>35</v>
      </c>
      <c r="B710" s="38">
        <v>14</v>
      </c>
      <c r="C710" s="38" t="s">
        <v>444</v>
      </c>
      <c r="D710" s="38" t="s">
        <v>25</v>
      </c>
      <c r="E710" s="38" t="s">
        <v>36</v>
      </c>
      <c r="G710" s="38">
        <v>0.5</v>
      </c>
      <c r="H710" s="38">
        <v>0.5</v>
      </c>
      <c r="I710" s="38">
        <v>3512</v>
      </c>
      <c r="J710" s="38">
        <v>4905</v>
      </c>
      <c r="L710" s="38">
        <v>973</v>
      </c>
      <c r="M710" s="38">
        <v>4.4000000000000004</v>
      </c>
      <c r="N710" s="38">
        <v>6.0730000000000004</v>
      </c>
      <c r="O710" s="38">
        <v>1.673</v>
      </c>
      <c r="Q710" s="38">
        <v>0.14099999999999999</v>
      </c>
      <c r="R710" s="38">
        <v>1</v>
      </c>
      <c r="S710" s="38">
        <v>0</v>
      </c>
      <c r="T710" s="38">
        <v>0</v>
      </c>
      <c r="V710" s="38">
        <v>0</v>
      </c>
      <c r="Y710" s="38" t="s">
        <v>46</v>
      </c>
      <c r="Z710" s="42">
        <v>0.72324074074074074</v>
      </c>
    </row>
    <row r="711" spans="1:26">
      <c r="A711" s="38">
        <v>36</v>
      </c>
      <c r="B711" s="38">
        <v>15</v>
      </c>
      <c r="C711" s="38" t="s">
        <v>445</v>
      </c>
      <c r="D711" s="38" t="s">
        <v>25</v>
      </c>
      <c r="E711" s="38" t="s">
        <v>36</v>
      </c>
      <c r="G711" s="38">
        <v>0.5</v>
      </c>
      <c r="H711" s="38">
        <v>0.5</v>
      </c>
      <c r="I711" s="38">
        <v>2734</v>
      </c>
      <c r="J711" s="38">
        <v>4933</v>
      </c>
      <c r="L711" s="38">
        <v>1034</v>
      </c>
      <c r="M711" s="38">
        <v>3.387</v>
      </c>
      <c r="N711" s="38">
        <v>6.1079999999999997</v>
      </c>
      <c r="O711" s="38">
        <v>2.722</v>
      </c>
      <c r="Q711" s="38">
        <v>0.14899999999999999</v>
      </c>
      <c r="R711" s="38">
        <v>1</v>
      </c>
      <c r="S711" s="38">
        <v>0</v>
      </c>
      <c r="T711" s="38">
        <v>0</v>
      </c>
      <c r="V711" s="38">
        <v>0</v>
      </c>
      <c r="Y711" s="38" t="s">
        <v>46</v>
      </c>
      <c r="Z711" s="42">
        <v>0.73421296296296301</v>
      </c>
    </row>
    <row r="712" spans="1:26">
      <c r="A712" s="38">
        <v>37</v>
      </c>
      <c r="B712" s="38">
        <v>15</v>
      </c>
      <c r="C712" s="38" t="s">
        <v>445</v>
      </c>
      <c r="D712" s="38" t="s">
        <v>25</v>
      </c>
      <c r="E712" s="38" t="s">
        <v>36</v>
      </c>
      <c r="G712" s="38">
        <v>0.5</v>
      </c>
      <c r="H712" s="38">
        <v>0.5</v>
      </c>
      <c r="I712" s="38">
        <v>2827</v>
      </c>
      <c r="J712" s="38">
        <v>4968</v>
      </c>
      <c r="L712" s="38">
        <v>1020</v>
      </c>
      <c r="M712" s="38">
        <v>3.508</v>
      </c>
      <c r="N712" s="38">
        <v>6.1520000000000001</v>
      </c>
      <c r="O712" s="38">
        <v>2.6440000000000001</v>
      </c>
      <c r="Q712" s="38">
        <v>0.14699999999999999</v>
      </c>
      <c r="R712" s="38">
        <v>1</v>
      </c>
      <c r="S712" s="38">
        <v>0</v>
      </c>
      <c r="T712" s="38">
        <v>0</v>
      </c>
      <c r="V712" s="38">
        <v>0</v>
      </c>
      <c r="Y712" s="38" t="s">
        <v>46</v>
      </c>
      <c r="Z712" s="42">
        <v>0.74055555555555552</v>
      </c>
    </row>
    <row r="713" spans="1:26">
      <c r="A713" s="38">
        <v>38</v>
      </c>
      <c r="B713" s="38">
        <v>16</v>
      </c>
      <c r="C713" s="38" t="s">
        <v>446</v>
      </c>
      <c r="D713" s="38" t="s">
        <v>25</v>
      </c>
      <c r="E713" s="38" t="s">
        <v>36</v>
      </c>
      <c r="G713" s="38">
        <v>0.5</v>
      </c>
      <c r="H713" s="38">
        <v>0.5</v>
      </c>
      <c r="I713" s="38">
        <v>3257</v>
      </c>
      <c r="J713" s="38">
        <v>4911</v>
      </c>
      <c r="L713" s="38">
        <v>1340</v>
      </c>
      <c r="M713" s="38">
        <v>4.0679999999999996</v>
      </c>
      <c r="N713" s="38">
        <v>6.08</v>
      </c>
      <c r="O713" s="38">
        <v>2.0129999999999999</v>
      </c>
      <c r="Q713" s="38">
        <v>0.19</v>
      </c>
      <c r="R713" s="38">
        <v>1</v>
      </c>
      <c r="S713" s="38">
        <v>0</v>
      </c>
      <c r="T713" s="38">
        <v>0</v>
      </c>
      <c r="V713" s="38">
        <v>0</v>
      </c>
      <c r="Y713" s="38" t="s">
        <v>46</v>
      </c>
      <c r="Z713" s="42">
        <v>0.75155092592592598</v>
      </c>
    </row>
    <row r="714" spans="1:26">
      <c r="A714" s="38">
        <v>39</v>
      </c>
      <c r="B714" s="38">
        <v>16</v>
      </c>
      <c r="C714" s="38" t="s">
        <v>446</v>
      </c>
      <c r="D714" s="38" t="s">
        <v>25</v>
      </c>
      <c r="E714" s="38" t="s">
        <v>36</v>
      </c>
      <c r="G714" s="38">
        <v>0.5</v>
      </c>
      <c r="H714" s="38">
        <v>0.5</v>
      </c>
      <c r="I714" s="38">
        <v>3210</v>
      </c>
      <c r="J714" s="38">
        <v>4931</v>
      </c>
      <c r="L714" s="38">
        <v>1446</v>
      </c>
      <c r="M714" s="38">
        <v>4.0060000000000002</v>
      </c>
      <c r="N714" s="38">
        <v>6.1059999999999999</v>
      </c>
      <c r="O714" s="38">
        <v>2.1</v>
      </c>
      <c r="Q714" s="38">
        <v>0.20399999999999999</v>
      </c>
      <c r="R714" s="38">
        <v>1</v>
      </c>
      <c r="S714" s="38">
        <v>0</v>
      </c>
      <c r="T714" s="38">
        <v>0</v>
      </c>
      <c r="V714" s="38">
        <v>0</v>
      </c>
      <c r="Y714" s="38" t="s">
        <v>46</v>
      </c>
      <c r="Z714" s="42">
        <v>0.75785879629629627</v>
      </c>
    </row>
    <row r="715" spans="1:26">
      <c r="A715" s="38">
        <v>51</v>
      </c>
      <c r="B715" s="38">
        <v>19</v>
      </c>
      <c r="C715" s="38" t="s">
        <v>447</v>
      </c>
      <c r="D715" s="38" t="s">
        <v>25</v>
      </c>
      <c r="E715" s="38" t="s">
        <v>36</v>
      </c>
      <c r="G715" s="38">
        <v>0.5</v>
      </c>
      <c r="H715" s="38">
        <v>0.5</v>
      </c>
      <c r="I715" s="38">
        <v>2659</v>
      </c>
      <c r="J715" s="38">
        <v>5007</v>
      </c>
      <c r="L715" s="38">
        <v>1292</v>
      </c>
      <c r="M715" s="38">
        <v>3.2890000000000001</v>
      </c>
      <c r="N715" s="38">
        <v>6.202</v>
      </c>
      <c r="O715" s="38">
        <v>2.9129999999999998</v>
      </c>
      <c r="Q715" s="38">
        <v>0.183</v>
      </c>
      <c r="R715" s="38">
        <v>1</v>
      </c>
      <c r="S715" s="38">
        <v>0</v>
      </c>
      <c r="T715" s="38">
        <v>0</v>
      </c>
      <c r="V715" s="38">
        <v>0</v>
      </c>
      <c r="Y715" s="38" t="s">
        <v>46</v>
      </c>
      <c r="Z715" s="42">
        <v>0.86122685185185188</v>
      </c>
    </row>
    <row r="716" spans="1:26">
      <c r="A716" s="38">
        <v>52</v>
      </c>
      <c r="B716" s="38">
        <v>19</v>
      </c>
      <c r="C716" s="38" t="s">
        <v>447</v>
      </c>
      <c r="D716" s="38" t="s">
        <v>25</v>
      </c>
      <c r="E716" s="38" t="s">
        <v>36</v>
      </c>
      <c r="G716" s="38">
        <v>0.5</v>
      </c>
      <c r="H716" s="38">
        <v>0.5</v>
      </c>
      <c r="I716" s="38">
        <v>2632</v>
      </c>
      <c r="J716" s="38">
        <v>5006</v>
      </c>
      <c r="L716" s="38">
        <v>1227</v>
      </c>
      <c r="M716" s="38">
        <v>3.254</v>
      </c>
      <c r="N716" s="38">
        <v>6.2009999999999996</v>
      </c>
      <c r="O716" s="38">
        <v>2.9470000000000001</v>
      </c>
      <c r="Q716" s="38">
        <v>0.17499999999999999</v>
      </c>
      <c r="R716" s="38">
        <v>1</v>
      </c>
      <c r="S716" s="38">
        <v>0</v>
      </c>
      <c r="T716" s="38">
        <v>0</v>
      </c>
      <c r="V716" s="38">
        <v>0</v>
      </c>
      <c r="Y716" s="38" t="s">
        <v>46</v>
      </c>
      <c r="Z716" s="42">
        <v>0.86771990740740745</v>
      </c>
    </row>
    <row r="717" spans="1:26">
      <c r="A717" s="38">
        <v>52</v>
      </c>
      <c r="B717" s="38">
        <v>20</v>
      </c>
      <c r="C717" s="38" t="s">
        <v>448</v>
      </c>
      <c r="D717" s="38" t="s">
        <v>25</v>
      </c>
      <c r="E717" s="38" t="s">
        <v>36</v>
      </c>
      <c r="G717" s="38">
        <v>0.5</v>
      </c>
      <c r="H717" s="38">
        <v>0.5</v>
      </c>
      <c r="I717" s="38">
        <v>2280</v>
      </c>
      <c r="J717" s="38">
        <v>5631</v>
      </c>
      <c r="L717" s="38">
        <v>1352</v>
      </c>
      <c r="M717" s="38">
        <v>2.7970000000000002</v>
      </c>
      <c r="N717" s="38">
        <v>6.99</v>
      </c>
      <c r="O717" s="38">
        <v>4.194</v>
      </c>
      <c r="Q717" s="38">
        <v>0.191</v>
      </c>
      <c r="R717" s="38">
        <v>1</v>
      </c>
      <c r="S717" s="38">
        <v>0</v>
      </c>
      <c r="T717" s="38">
        <v>0</v>
      </c>
      <c r="V717" s="38">
        <v>0</v>
      </c>
      <c r="Y717" s="38" t="s">
        <v>46</v>
      </c>
      <c r="Z717" s="42">
        <v>7.8472222222222224E-3</v>
      </c>
    </row>
    <row r="718" spans="1:26">
      <c r="A718" s="38">
        <v>53</v>
      </c>
      <c r="B718" s="38">
        <v>20</v>
      </c>
      <c r="C718" s="38" t="s">
        <v>449</v>
      </c>
      <c r="D718" s="38" t="s">
        <v>25</v>
      </c>
      <c r="E718" s="38" t="s">
        <v>36</v>
      </c>
      <c r="G718" s="38">
        <v>0.5</v>
      </c>
      <c r="H718" s="38">
        <v>0.5</v>
      </c>
      <c r="I718" s="38">
        <v>3443</v>
      </c>
      <c r="J718" s="38">
        <v>5023</v>
      </c>
      <c r="L718" s="38">
        <v>1059</v>
      </c>
      <c r="M718" s="38">
        <v>4.3099999999999996</v>
      </c>
      <c r="N718" s="38">
        <v>6.2220000000000004</v>
      </c>
      <c r="O718" s="38">
        <v>1.9119999999999999</v>
      </c>
      <c r="Q718" s="38">
        <v>0.152</v>
      </c>
      <c r="R718" s="38">
        <v>1</v>
      </c>
      <c r="S718" s="38">
        <v>0</v>
      </c>
      <c r="T718" s="38">
        <v>0</v>
      </c>
      <c r="V718" s="38">
        <v>0</v>
      </c>
      <c r="Y718" s="38" t="s">
        <v>46</v>
      </c>
      <c r="Z718" s="42">
        <v>0.87891203703703702</v>
      </c>
    </row>
    <row r="719" spans="1:26">
      <c r="A719" s="38">
        <v>53</v>
      </c>
      <c r="B719" s="38">
        <v>20</v>
      </c>
      <c r="C719" s="38" t="s">
        <v>448</v>
      </c>
      <c r="D719" s="38" t="s">
        <v>25</v>
      </c>
      <c r="E719" s="38" t="s">
        <v>36</v>
      </c>
      <c r="G719" s="38">
        <v>0.5</v>
      </c>
      <c r="H719" s="38">
        <v>0.5</v>
      </c>
      <c r="I719" s="38">
        <v>2288</v>
      </c>
      <c r="J719" s="38">
        <v>5553</v>
      </c>
      <c r="L719" s="38">
        <v>1405</v>
      </c>
      <c r="M719" s="38">
        <v>2.8069999999999999</v>
      </c>
      <c r="N719" s="38">
        <v>6.8920000000000003</v>
      </c>
      <c r="O719" s="38">
        <v>4.085</v>
      </c>
      <c r="Q719" s="38">
        <v>0.19800000000000001</v>
      </c>
      <c r="R719" s="38">
        <v>1</v>
      </c>
      <c r="S719" s="38">
        <v>0</v>
      </c>
      <c r="T719" s="38">
        <v>0</v>
      </c>
      <c r="V719" s="38">
        <v>0</v>
      </c>
      <c r="Y719" s="38" t="s">
        <v>46</v>
      </c>
      <c r="Z719" s="42">
        <v>1.4293981481481482E-2</v>
      </c>
    </row>
    <row r="720" spans="1:26">
      <c r="A720" s="38">
        <v>54</v>
      </c>
      <c r="B720" s="38">
        <v>20</v>
      </c>
      <c r="C720" s="38" t="s">
        <v>449</v>
      </c>
      <c r="D720" s="38" t="s">
        <v>25</v>
      </c>
      <c r="E720" s="38" t="s">
        <v>36</v>
      </c>
      <c r="G720" s="38">
        <v>0.5</v>
      </c>
      <c r="H720" s="38">
        <v>0.5</v>
      </c>
      <c r="I720" s="38">
        <v>3379</v>
      </c>
      <c r="J720" s="38">
        <v>5049</v>
      </c>
      <c r="L720" s="38">
        <v>1116</v>
      </c>
      <c r="M720" s="38">
        <v>4.2270000000000003</v>
      </c>
      <c r="N720" s="38">
        <v>6.2560000000000002</v>
      </c>
      <c r="O720" s="38">
        <v>2.0289999999999999</v>
      </c>
      <c r="Q720" s="38">
        <v>0.16</v>
      </c>
      <c r="R720" s="38">
        <v>1</v>
      </c>
      <c r="S720" s="38">
        <v>0</v>
      </c>
      <c r="T720" s="38">
        <v>0</v>
      </c>
      <c r="V720" s="38">
        <v>0</v>
      </c>
      <c r="Y720" s="38" t="s">
        <v>46</v>
      </c>
      <c r="Z720" s="42">
        <v>0.88547453703703705</v>
      </c>
    </row>
    <row r="721" spans="1:26">
      <c r="A721" s="38">
        <v>54</v>
      </c>
      <c r="B721" s="38">
        <v>21</v>
      </c>
      <c r="C721" s="38" t="s">
        <v>450</v>
      </c>
      <c r="D721" s="38" t="s">
        <v>25</v>
      </c>
      <c r="E721" s="38" t="s">
        <v>36</v>
      </c>
      <c r="G721" s="38">
        <v>0.5</v>
      </c>
      <c r="H721" s="38">
        <v>0.5</v>
      </c>
      <c r="I721" s="38">
        <v>2771</v>
      </c>
      <c r="J721" s="38">
        <v>4959</v>
      </c>
      <c r="L721" s="38">
        <v>897</v>
      </c>
      <c r="M721" s="38">
        <v>3.4350000000000001</v>
      </c>
      <c r="N721" s="38">
        <v>6.141</v>
      </c>
      <c r="O721" s="38">
        <v>2.7069999999999999</v>
      </c>
      <c r="Q721" s="38">
        <v>0.13100000000000001</v>
      </c>
      <c r="R721" s="38">
        <v>1</v>
      </c>
      <c r="S721" s="38">
        <v>0</v>
      </c>
      <c r="T721" s="38">
        <v>0</v>
      </c>
      <c r="V721" s="38">
        <v>0</v>
      </c>
      <c r="Y721" s="38" t="s">
        <v>46</v>
      </c>
      <c r="Z721" s="42">
        <v>2.539351851851852E-2</v>
      </c>
    </row>
    <row r="722" spans="1:26">
      <c r="A722" s="38">
        <v>55</v>
      </c>
      <c r="B722" s="38">
        <v>21</v>
      </c>
      <c r="C722" s="38" t="s">
        <v>450</v>
      </c>
      <c r="D722" s="38" t="s">
        <v>25</v>
      </c>
      <c r="E722" s="38" t="s">
        <v>36</v>
      </c>
      <c r="G722" s="38">
        <v>0.5</v>
      </c>
      <c r="H722" s="38">
        <v>0.5</v>
      </c>
      <c r="I722" s="38">
        <v>2776</v>
      </c>
      <c r="J722" s="38">
        <v>4936</v>
      </c>
      <c r="L722" s="38">
        <v>935</v>
      </c>
      <c r="M722" s="38">
        <v>3.4420000000000002</v>
      </c>
      <c r="N722" s="38">
        <v>6.1120000000000001</v>
      </c>
      <c r="O722" s="38">
        <v>2.67</v>
      </c>
      <c r="Q722" s="38">
        <v>0.13600000000000001</v>
      </c>
      <c r="R722" s="38">
        <v>1</v>
      </c>
      <c r="S722" s="38">
        <v>0</v>
      </c>
      <c r="T722" s="38">
        <v>0</v>
      </c>
      <c r="V722" s="38">
        <v>0</v>
      </c>
      <c r="Y722" s="38" t="s">
        <v>46</v>
      </c>
      <c r="Z722" s="42">
        <v>3.1875000000000001E-2</v>
      </c>
    </row>
    <row r="723" spans="1:26">
      <c r="A723" s="38">
        <v>55</v>
      </c>
      <c r="B723" s="38">
        <v>21</v>
      </c>
      <c r="C723" s="38" t="s">
        <v>451</v>
      </c>
      <c r="D723" s="38" t="s">
        <v>25</v>
      </c>
      <c r="E723" s="38" t="s">
        <v>36</v>
      </c>
      <c r="G723" s="38">
        <v>0.5</v>
      </c>
      <c r="H723" s="38">
        <v>0.5</v>
      </c>
      <c r="I723" s="38">
        <v>2836</v>
      </c>
      <c r="J723" s="38">
        <v>4644</v>
      </c>
      <c r="L723" s="38">
        <v>962</v>
      </c>
      <c r="M723" s="38">
        <v>3.52</v>
      </c>
      <c r="N723" s="38">
        <v>5.742</v>
      </c>
      <c r="O723" s="38">
        <v>2.2210000000000001</v>
      </c>
      <c r="Q723" s="38">
        <v>0.13900000000000001</v>
      </c>
      <c r="R723" s="38">
        <v>1</v>
      </c>
      <c r="S723" s="38">
        <v>0</v>
      </c>
      <c r="T723" s="38">
        <v>0</v>
      </c>
      <c r="V723" s="38">
        <v>0</v>
      </c>
      <c r="Y723" s="38" t="s">
        <v>46</v>
      </c>
      <c r="Z723" s="42">
        <v>0.89648148148148143</v>
      </c>
    </row>
    <row r="724" spans="1:26">
      <c r="A724" s="38">
        <v>56</v>
      </c>
      <c r="B724" s="38">
        <v>22</v>
      </c>
      <c r="C724" s="38" t="s">
        <v>452</v>
      </c>
      <c r="D724" s="38" t="s">
        <v>25</v>
      </c>
      <c r="E724" s="38" t="s">
        <v>36</v>
      </c>
      <c r="G724" s="38">
        <v>0.5</v>
      </c>
      <c r="H724" s="38">
        <v>0.5</v>
      </c>
      <c r="I724" s="38">
        <v>3540</v>
      </c>
      <c r="J724" s="38">
        <v>5273</v>
      </c>
      <c r="L724" s="38">
        <v>1125</v>
      </c>
      <c r="M724" s="38">
        <v>4.4370000000000003</v>
      </c>
      <c r="N724" s="38">
        <v>6.5389999999999997</v>
      </c>
      <c r="O724" s="38">
        <v>2.1019999999999999</v>
      </c>
      <c r="Q724" s="38">
        <v>0.161</v>
      </c>
      <c r="R724" s="38">
        <v>1</v>
      </c>
      <c r="S724" s="38">
        <v>0</v>
      </c>
      <c r="T724" s="38">
        <v>0</v>
      </c>
      <c r="V724" s="38">
        <v>0</v>
      </c>
      <c r="Y724" s="38" t="s">
        <v>46</v>
      </c>
      <c r="Z724" s="42">
        <v>4.2997685185185187E-2</v>
      </c>
    </row>
    <row r="725" spans="1:26">
      <c r="A725" s="38">
        <v>56</v>
      </c>
      <c r="B725" s="38">
        <v>21</v>
      </c>
      <c r="C725" s="38" t="s">
        <v>451</v>
      </c>
      <c r="D725" s="38" t="s">
        <v>25</v>
      </c>
      <c r="E725" s="38" t="s">
        <v>36</v>
      </c>
      <c r="G725" s="38">
        <v>0.5</v>
      </c>
      <c r="H725" s="38">
        <v>0.5</v>
      </c>
      <c r="I725" s="38">
        <v>2888</v>
      </c>
      <c r="J725" s="38">
        <v>4701</v>
      </c>
      <c r="L725" s="38">
        <v>953</v>
      </c>
      <c r="M725" s="38">
        <v>3.5880000000000001</v>
      </c>
      <c r="N725" s="38">
        <v>5.8150000000000004</v>
      </c>
      <c r="O725" s="38">
        <v>2.2269999999999999</v>
      </c>
      <c r="Q725" s="38">
        <v>0.13800000000000001</v>
      </c>
      <c r="R725" s="38">
        <v>1</v>
      </c>
      <c r="S725" s="38">
        <v>0</v>
      </c>
      <c r="T725" s="38">
        <v>0</v>
      </c>
      <c r="V725" s="38">
        <v>0</v>
      </c>
      <c r="Y725" s="38" t="s">
        <v>46</v>
      </c>
      <c r="Z725" s="42">
        <v>0.90298611111111116</v>
      </c>
    </row>
    <row r="726" spans="1:26">
      <c r="A726" s="38">
        <v>57</v>
      </c>
      <c r="B726" s="38">
        <v>22</v>
      </c>
      <c r="C726" s="38" t="s">
        <v>452</v>
      </c>
      <c r="D726" s="38" t="s">
        <v>25</v>
      </c>
      <c r="E726" s="38" t="s">
        <v>36</v>
      </c>
      <c r="G726" s="38">
        <v>0.5</v>
      </c>
      <c r="H726" s="38">
        <v>0.5</v>
      </c>
      <c r="I726" s="38">
        <v>3506</v>
      </c>
      <c r="J726" s="38">
        <v>5420</v>
      </c>
      <c r="L726" s="38">
        <v>1066</v>
      </c>
      <c r="M726" s="38">
        <v>4.3920000000000003</v>
      </c>
      <c r="N726" s="38">
        <v>6.7240000000000002</v>
      </c>
      <c r="O726" s="38">
        <v>2.3319999999999999</v>
      </c>
      <c r="Q726" s="38">
        <v>0.153</v>
      </c>
      <c r="R726" s="38">
        <v>1</v>
      </c>
      <c r="S726" s="38">
        <v>0</v>
      </c>
      <c r="T726" s="38">
        <v>0</v>
      </c>
      <c r="V726" s="38">
        <v>0</v>
      </c>
      <c r="Y726" s="38" t="s">
        <v>46</v>
      </c>
      <c r="Z726" s="42">
        <v>4.9467592592592591E-2</v>
      </c>
    </row>
    <row r="727" spans="1:26">
      <c r="A727" s="38">
        <v>58</v>
      </c>
      <c r="B727" s="38">
        <v>23</v>
      </c>
      <c r="C727" s="38" t="s">
        <v>454</v>
      </c>
      <c r="D727" s="38" t="s">
        <v>25</v>
      </c>
      <c r="E727" s="38" t="s">
        <v>36</v>
      </c>
      <c r="G727" s="38">
        <v>0.5</v>
      </c>
      <c r="H727" s="38">
        <v>0.5</v>
      </c>
      <c r="I727" s="38">
        <v>2679</v>
      </c>
      <c r="J727" s="38">
        <v>5174</v>
      </c>
      <c r="L727" s="38">
        <v>1193</v>
      </c>
      <c r="M727" s="38">
        <v>3.3149999999999999</v>
      </c>
      <c r="N727" s="38">
        <v>6.4130000000000003</v>
      </c>
      <c r="O727" s="38">
        <v>3.0979999999999999</v>
      </c>
      <c r="Q727" s="38">
        <v>0.17</v>
      </c>
      <c r="R727" s="38">
        <v>1</v>
      </c>
      <c r="S727" s="38">
        <v>0</v>
      </c>
      <c r="T727" s="38">
        <v>0</v>
      </c>
      <c r="V727" s="38">
        <v>0</v>
      </c>
      <c r="Y727" s="38" t="s">
        <v>46</v>
      </c>
      <c r="Z727" s="42">
        <v>6.0590277777777778E-2</v>
      </c>
    </row>
    <row r="728" spans="1:26">
      <c r="A728" s="38">
        <v>59</v>
      </c>
      <c r="B728" s="38">
        <v>23</v>
      </c>
      <c r="C728" s="38" t="s">
        <v>455</v>
      </c>
      <c r="D728" s="38" t="s">
        <v>25</v>
      </c>
      <c r="E728" s="38" t="s">
        <v>36</v>
      </c>
      <c r="G728" s="38">
        <v>0.5</v>
      </c>
      <c r="H728" s="38">
        <v>0.5</v>
      </c>
      <c r="I728" s="38">
        <v>3411</v>
      </c>
      <c r="J728" s="38">
        <v>4845</v>
      </c>
      <c r="L728" s="38">
        <v>1064</v>
      </c>
      <c r="M728" s="38">
        <v>4.2690000000000001</v>
      </c>
      <c r="N728" s="38">
        <v>5.9969999999999999</v>
      </c>
      <c r="O728" s="38">
        <v>1.728</v>
      </c>
      <c r="Q728" s="38">
        <v>0.153</v>
      </c>
      <c r="R728" s="38">
        <v>1</v>
      </c>
      <c r="S728" s="38">
        <v>0</v>
      </c>
      <c r="T728" s="38">
        <v>0</v>
      </c>
      <c r="V728" s="38">
        <v>0</v>
      </c>
      <c r="Y728" s="38" t="s">
        <v>46</v>
      </c>
      <c r="Z728" s="42">
        <v>0.93084490740740744</v>
      </c>
    </row>
    <row r="729" spans="1:26">
      <c r="A729" s="38">
        <v>59</v>
      </c>
      <c r="B729" s="38">
        <v>23</v>
      </c>
      <c r="C729" s="38" t="s">
        <v>454</v>
      </c>
      <c r="D729" s="38" t="s">
        <v>25</v>
      </c>
      <c r="E729" s="38" t="s">
        <v>36</v>
      </c>
      <c r="G729" s="38">
        <v>0.5</v>
      </c>
      <c r="H729" s="38">
        <v>0.5</v>
      </c>
      <c r="I729" s="38">
        <v>2639</v>
      </c>
      <c r="J729" s="38">
        <v>5208</v>
      </c>
      <c r="L729" s="38">
        <v>1177</v>
      </c>
      <c r="M729" s="38">
        <v>3.2629999999999999</v>
      </c>
      <c r="N729" s="38">
        <v>6.4560000000000004</v>
      </c>
      <c r="O729" s="38">
        <v>3.194</v>
      </c>
      <c r="Q729" s="38">
        <v>0.16800000000000001</v>
      </c>
      <c r="R729" s="38">
        <v>1</v>
      </c>
      <c r="S729" s="38">
        <v>0</v>
      </c>
      <c r="T729" s="38">
        <v>0</v>
      </c>
      <c r="V729" s="38">
        <v>0</v>
      </c>
      <c r="Y729" s="38" t="s">
        <v>46</v>
      </c>
      <c r="Z729" s="42">
        <v>6.7094907407407409E-2</v>
      </c>
    </row>
    <row r="730" spans="1:26">
      <c r="A730" s="38">
        <v>60</v>
      </c>
      <c r="B730" s="38">
        <v>23</v>
      </c>
      <c r="C730" s="38" t="s">
        <v>455</v>
      </c>
      <c r="D730" s="38" t="s">
        <v>25</v>
      </c>
      <c r="E730" s="38" t="s">
        <v>36</v>
      </c>
      <c r="G730" s="38">
        <v>0.5</v>
      </c>
      <c r="H730" s="38">
        <v>0.5</v>
      </c>
      <c r="I730" s="38">
        <v>3450</v>
      </c>
      <c r="J730" s="38">
        <v>4851</v>
      </c>
      <c r="L730" s="38">
        <v>1068</v>
      </c>
      <c r="M730" s="38">
        <v>4.319</v>
      </c>
      <c r="N730" s="38">
        <v>6.0049999999999999</v>
      </c>
      <c r="O730" s="38">
        <v>1.6859999999999999</v>
      </c>
      <c r="Q730" s="38">
        <v>0.154</v>
      </c>
      <c r="R730" s="38">
        <v>1</v>
      </c>
      <c r="S730" s="38">
        <v>0</v>
      </c>
      <c r="T730" s="38">
        <v>0</v>
      </c>
      <c r="V730" s="38">
        <v>0</v>
      </c>
      <c r="Y730" s="38" t="s">
        <v>46</v>
      </c>
      <c r="Z730" s="42">
        <v>0.93718749999999995</v>
      </c>
    </row>
    <row r="731" spans="1:26">
      <c r="A731" s="38">
        <v>60</v>
      </c>
      <c r="B731" s="38">
        <v>24</v>
      </c>
      <c r="C731" s="38" t="s">
        <v>456</v>
      </c>
      <c r="D731" s="38" t="s">
        <v>25</v>
      </c>
      <c r="E731" s="38" t="s">
        <v>36</v>
      </c>
      <c r="G731" s="38">
        <v>0.5</v>
      </c>
      <c r="H731" s="38">
        <v>0.5</v>
      </c>
      <c r="I731" s="38">
        <v>2568</v>
      </c>
      <c r="J731" s="38">
        <v>5232</v>
      </c>
      <c r="L731" s="38">
        <v>1173</v>
      </c>
      <c r="M731" s="38">
        <v>3.1709999999999998</v>
      </c>
      <c r="N731" s="38">
        <v>6.4870000000000001</v>
      </c>
      <c r="O731" s="38">
        <v>3.3159999999999998</v>
      </c>
      <c r="Q731" s="38">
        <v>0.16700000000000001</v>
      </c>
      <c r="R731" s="38">
        <v>1</v>
      </c>
      <c r="S731" s="38">
        <v>0</v>
      </c>
      <c r="T731" s="38">
        <v>0</v>
      </c>
      <c r="V731" s="38">
        <v>0</v>
      </c>
      <c r="Y731" s="38" t="s">
        <v>46</v>
      </c>
      <c r="Z731" s="42">
        <v>7.8206018518518508E-2</v>
      </c>
    </row>
    <row r="732" spans="1:26">
      <c r="A732" s="38">
        <v>61</v>
      </c>
      <c r="B732" s="38">
        <v>24</v>
      </c>
      <c r="C732" s="38" t="s">
        <v>457</v>
      </c>
      <c r="D732" s="38" t="s">
        <v>25</v>
      </c>
      <c r="E732" s="38" t="s">
        <v>36</v>
      </c>
      <c r="G732" s="38">
        <v>0.5</v>
      </c>
      <c r="H732" s="38">
        <v>0.5</v>
      </c>
      <c r="I732" s="38">
        <v>3344</v>
      </c>
      <c r="J732" s="38">
        <v>5089</v>
      </c>
      <c r="L732" s="38">
        <v>962</v>
      </c>
      <c r="M732" s="38">
        <v>4.1820000000000004</v>
      </c>
      <c r="N732" s="38">
        <v>6.3070000000000004</v>
      </c>
      <c r="O732" s="38">
        <v>2.125</v>
      </c>
      <c r="Q732" s="38">
        <v>0.13900000000000001</v>
      </c>
      <c r="R732" s="38">
        <v>1</v>
      </c>
      <c r="S732" s="38">
        <v>0</v>
      </c>
      <c r="T732" s="38">
        <v>0</v>
      </c>
      <c r="V732" s="38">
        <v>0</v>
      </c>
      <c r="Y732" s="38" t="s">
        <v>46</v>
      </c>
      <c r="Z732" s="42">
        <v>0.94827546296296295</v>
      </c>
    </row>
    <row r="733" spans="1:26">
      <c r="A733" s="38">
        <v>61</v>
      </c>
      <c r="B733" s="38">
        <v>24</v>
      </c>
      <c r="C733" s="38" t="s">
        <v>456</v>
      </c>
      <c r="D733" s="38" t="s">
        <v>25</v>
      </c>
      <c r="E733" s="38" t="s">
        <v>36</v>
      </c>
      <c r="G733" s="38">
        <v>0.5</v>
      </c>
      <c r="H733" s="38">
        <v>0.5</v>
      </c>
      <c r="I733" s="38">
        <v>2567</v>
      </c>
      <c r="J733" s="38">
        <v>5139</v>
      </c>
      <c r="L733" s="38">
        <v>1167</v>
      </c>
      <c r="M733" s="38">
        <v>3.17</v>
      </c>
      <c r="N733" s="38">
        <v>6.37</v>
      </c>
      <c r="O733" s="38">
        <v>3.2</v>
      </c>
      <c r="Q733" s="38">
        <v>0.16700000000000001</v>
      </c>
      <c r="R733" s="38">
        <v>1</v>
      </c>
      <c r="S733" s="38">
        <v>0</v>
      </c>
      <c r="T733" s="38">
        <v>0</v>
      </c>
      <c r="V733" s="38">
        <v>0</v>
      </c>
      <c r="Y733" s="38" t="s">
        <v>46</v>
      </c>
      <c r="Z733" s="42">
        <v>8.4525462962962969E-2</v>
      </c>
    </row>
    <row r="734" spans="1:26">
      <c r="A734" s="38">
        <v>62</v>
      </c>
      <c r="B734" s="38">
        <v>24</v>
      </c>
      <c r="C734" s="38" t="s">
        <v>457</v>
      </c>
      <c r="D734" s="38" t="s">
        <v>25</v>
      </c>
      <c r="E734" s="38" t="s">
        <v>36</v>
      </c>
      <c r="G734" s="38">
        <v>0.5</v>
      </c>
      <c r="H734" s="38">
        <v>0.5</v>
      </c>
      <c r="I734" s="38">
        <v>3378</v>
      </c>
      <c r="J734" s="38">
        <v>5095</v>
      </c>
      <c r="L734" s="38">
        <v>981</v>
      </c>
      <c r="M734" s="38">
        <v>4.2249999999999996</v>
      </c>
      <c r="N734" s="38">
        <v>6.3140000000000001</v>
      </c>
      <c r="O734" s="38">
        <v>2.089</v>
      </c>
      <c r="Q734" s="38">
        <v>0.14199999999999999</v>
      </c>
      <c r="R734" s="38">
        <v>1</v>
      </c>
      <c r="S734" s="38">
        <v>0</v>
      </c>
      <c r="T734" s="38">
        <v>0</v>
      </c>
      <c r="V734" s="38">
        <v>0</v>
      </c>
      <c r="Y734" s="38" t="s">
        <v>46</v>
      </c>
      <c r="Z734" s="42">
        <v>0.95464120370370376</v>
      </c>
    </row>
    <row r="735" spans="1:26">
      <c r="A735" s="38">
        <v>63</v>
      </c>
      <c r="B735" s="38">
        <v>25</v>
      </c>
      <c r="C735" s="38" t="s">
        <v>459</v>
      </c>
      <c r="D735" s="38" t="s">
        <v>25</v>
      </c>
      <c r="E735" s="38" t="s">
        <v>36</v>
      </c>
      <c r="G735" s="38">
        <v>0.5</v>
      </c>
      <c r="H735" s="38">
        <v>0.5</v>
      </c>
      <c r="I735" s="38">
        <v>2444</v>
      </c>
      <c r="J735" s="38">
        <v>5021</v>
      </c>
      <c r="L735" s="38">
        <v>1133</v>
      </c>
      <c r="M735" s="38">
        <v>3.01</v>
      </c>
      <c r="N735" s="38">
        <v>6.2190000000000003</v>
      </c>
      <c r="O735" s="38">
        <v>3.21</v>
      </c>
      <c r="Q735" s="38">
        <v>0.16200000000000001</v>
      </c>
      <c r="R735" s="38">
        <v>1</v>
      </c>
      <c r="S735" s="38">
        <v>0</v>
      </c>
      <c r="T735" s="38">
        <v>0</v>
      </c>
      <c r="V735" s="38">
        <v>0</v>
      </c>
      <c r="Y735" s="38" t="s">
        <v>46</v>
      </c>
      <c r="Z735" s="42">
        <v>0.96569444444444441</v>
      </c>
    </row>
    <row r="736" spans="1:26">
      <c r="A736" s="38">
        <v>64</v>
      </c>
      <c r="B736" s="38">
        <v>26</v>
      </c>
      <c r="C736" s="38" t="s">
        <v>460</v>
      </c>
      <c r="D736" s="38" t="s">
        <v>25</v>
      </c>
      <c r="E736" s="38" t="s">
        <v>36</v>
      </c>
      <c r="G736" s="38">
        <v>0.5</v>
      </c>
      <c r="H736" s="38">
        <v>0.5</v>
      </c>
      <c r="I736" s="38">
        <v>2060</v>
      </c>
      <c r="J736" s="38">
        <v>6078</v>
      </c>
      <c r="L736" s="38">
        <v>1477</v>
      </c>
      <c r="M736" s="38">
        <v>2.5099999999999998</v>
      </c>
      <c r="N736" s="38">
        <v>7.5510000000000002</v>
      </c>
      <c r="O736" s="38">
        <v>5.0410000000000004</v>
      </c>
      <c r="Q736" s="38">
        <v>0.20799999999999999</v>
      </c>
      <c r="R736" s="38">
        <v>1</v>
      </c>
      <c r="S736" s="38">
        <v>0</v>
      </c>
      <c r="T736" s="38">
        <v>0</v>
      </c>
      <c r="V736" s="38">
        <v>0</v>
      </c>
      <c r="Y736" s="38" t="s">
        <v>46</v>
      </c>
      <c r="Z736" s="42">
        <v>0.11267361111111111</v>
      </c>
    </row>
    <row r="737" spans="1:26">
      <c r="A737" s="38">
        <v>64</v>
      </c>
      <c r="B737" s="38">
        <v>25</v>
      </c>
      <c r="C737" s="38" t="s">
        <v>459</v>
      </c>
      <c r="D737" s="38" t="s">
        <v>25</v>
      </c>
      <c r="E737" s="38" t="s">
        <v>36</v>
      </c>
      <c r="G737" s="38">
        <v>0.5</v>
      </c>
      <c r="H737" s="38">
        <v>0.5</v>
      </c>
      <c r="I737" s="38">
        <v>2479</v>
      </c>
      <c r="J737" s="38">
        <v>5086</v>
      </c>
      <c r="L737" s="38">
        <v>1110</v>
      </c>
      <c r="M737" s="38">
        <v>3.0550000000000002</v>
      </c>
      <c r="N737" s="38">
        <v>6.3029999999999999</v>
      </c>
      <c r="O737" s="38">
        <v>3.2469999999999999</v>
      </c>
      <c r="Q737" s="38">
        <v>0.159</v>
      </c>
      <c r="R737" s="38">
        <v>1</v>
      </c>
      <c r="S737" s="38">
        <v>0</v>
      </c>
      <c r="T737" s="38">
        <v>0</v>
      </c>
      <c r="V737" s="38">
        <v>0</v>
      </c>
      <c r="Y737" s="38" t="s">
        <v>46</v>
      </c>
      <c r="Z737" s="42">
        <v>0.97219907407407413</v>
      </c>
    </row>
    <row r="738" spans="1:26">
      <c r="A738" s="38">
        <v>65</v>
      </c>
      <c r="B738" s="38">
        <v>26</v>
      </c>
      <c r="C738" s="38" t="s">
        <v>460</v>
      </c>
      <c r="D738" s="38" t="s">
        <v>25</v>
      </c>
      <c r="E738" s="38" t="s">
        <v>36</v>
      </c>
      <c r="G738" s="38">
        <v>0.5</v>
      </c>
      <c r="H738" s="38">
        <v>0.5</v>
      </c>
      <c r="I738" s="38">
        <v>2069</v>
      </c>
      <c r="J738" s="38">
        <v>6106</v>
      </c>
      <c r="L738" s="38">
        <v>1473</v>
      </c>
      <c r="M738" s="38">
        <v>2.5219999999999998</v>
      </c>
      <c r="N738" s="38">
        <v>7.5869999999999997</v>
      </c>
      <c r="O738" s="38">
        <v>5.0650000000000004</v>
      </c>
      <c r="Q738" s="38">
        <v>0.20699999999999999</v>
      </c>
      <c r="R738" s="38">
        <v>1</v>
      </c>
      <c r="S738" s="38">
        <v>0</v>
      </c>
      <c r="T738" s="38">
        <v>0</v>
      </c>
      <c r="V738" s="38">
        <v>0</v>
      </c>
      <c r="Y738" s="38" t="s">
        <v>46</v>
      </c>
      <c r="Z738" s="42">
        <v>0.11920138888888888</v>
      </c>
    </row>
    <row r="739" spans="1:26">
      <c r="A739" s="38">
        <v>65</v>
      </c>
      <c r="B739" s="38">
        <v>26</v>
      </c>
      <c r="C739" s="38" t="s">
        <v>461</v>
      </c>
      <c r="D739" s="38" t="s">
        <v>25</v>
      </c>
      <c r="E739" s="38" t="s">
        <v>36</v>
      </c>
      <c r="G739" s="38">
        <v>0.5</v>
      </c>
      <c r="H739" s="38">
        <v>0.5</v>
      </c>
      <c r="I739" s="38">
        <v>2576</v>
      </c>
      <c r="J739" s="38">
        <v>4698</v>
      </c>
      <c r="L739" s="38">
        <v>1045</v>
      </c>
      <c r="M739" s="38">
        <v>3.181</v>
      </c>
      <c r="N739" s="38">
        <v>5.8109999999999999</v>
      </c>
      <c r="O739" s="38">
        <v>2.63</v>
      </c>
      <c r="Q739" s="38">
        <v>0.15</v>
      </c>
      <c r="R739" s="38">
        <v>1</v>
      </c>
      <c r="S739" s="38">
        <v>0</v>
      </c>
      <c r="T739" s="38">
        <v>0</v>
      </c>
      <c r="V739" s="38">
        <v>0</v>
      </c>
      <c r="Y739" s="38" t="s">
        <v>46</v>
      </c>
      <c r="Z739" s="42">
        <v>0.98314814814814822</v>
      </c>
    </row>
    <row r="740" spans="1:26">
      <c r="A740" s="38">
        <v>66</v>
      </c>
      <c r="B740" s="38">
        <v>26</v>
      </c>
      <c r="C740" s="38" t="s">
        <v>461</v>
      </c>
      <c r="D740" s="38" t="s">
        <v>25</v>
      </c>
      <c r="E740" s="38" t="s">
        <v>36</v>
      </c>
      <c r="G740" s="38">
        <v>0.5</v>
      </c>
      <c r="H740" s="38">
        <v>0.5</v>
      </c>
      <c r="I740" s="38">
        <v>2626</v>
      </c>
      <c r="J740" s="38">
        <v>4483</v>
      </c>
      <c r="L740" s="38">
        <v>1001</v>
      </c>
      <c r="M740" s="38">
        <v>3.2469999999999999</v>
      </c>
      <c r="N740" s="38">
        <v>5.5380000000000003</v>
      </c>
      <c r="O740" s="38">
        <v>2.2909999999999999</v>
      </c>
      <c r="Q740" s="38">
        <v>0.14499999999999999</v>
      </c>
      <c r="R740" s="38">
        <v>1</v>
      </c>
      <c r="S740" s="38">
        <v>0</v>
      </c>
      <c r="T740" s="38">
        <v>0</v>
      </c>
      <c r="V740" s="38">
        <v>0</v>
      </c>
      <c r="Y740" s="38" t="s">
        <v>46</v>
      </c>
      <c r="Z740" s="42">
        <v>0.98951388888888892</v>
      </c>
    </row>
    <row r="741" spans="1:26">
      <c r="A741" s="38">
        <v>68</v>
      </c>
      <c r="B741" s="38">
        <v>28</v>
      </c>
      <c r="C741" s="38" t="s">
        <v>463</v>
      </c>
      <c r="D741" s="38" t="s">
        <v>25</v>
      </c>
      <c r="E741" s="38" t="s">
        <v>36</v>
      </c>
      <c r="G741" s="38">
        <v>0.5</v>
      </c>
      <c r="H741" s="38">
        <v>0.5</v>
      </c>
      <c r="I741" s="38">
        <v>3397</v>
      </c>
      <c r="J741" s="38">
        <v>5267</v>
      </c>
      <c r="L741" s="38">
        <v>1181</v>
      </c>
      <c r="M741" s="38">
        <v>4.2489999999999997</v>
      </c>
      <c r="N741" s="38">
        <v>6.5309999999999997</v>
      </c>
      <c r="O741" s="38">
        <v>2.282</v>
      </c>
      <c r="Q741" s="38">
        <v>0.16800000000000001</v>
      </c>
      <c r="R741" s="38">
        <v>1</v>
      </c>
      <c r="S741" s="38">
        <v>0</v>
      </c>
      <c r="T741" s="38">
        <v>0</v>
      </c>
      <c r="V741" s="38">
        <v>0</v>
      </c>
      <c r="Y741" s="38" t="s">
        <v>46</v>
      </c>
      <c r="Z741" s="42">
        <v>0.14724537037037036</v>
      </c>
    </row>
    <row r="742" spans="1:26">
      <c r="A742" s="38">
        <v>69</v>
      </c>
      <c r="B742" s="38">
        <v>28</v>
      </c>
      <c r="C742" s="38" t="s">
        <v>463</v>
      </c>
      <c r="D742" s="38" t="s">
        <v>25</v>
      </c>
      <c r="E742" s="38" t="s">
        <v>36</v>
      </c>
      <c r="G742" s="38">
        <v>0.5</v>
      </c>
      <c r="H742" s="38">
        <v>0.5</v>
      </c>
      <c r="I742" s="38">
        <v>3412</v>
      </c>
      <c r="J742" s="38">
        <v>5337</v>
      </c>
      <c r="L742" s="38">
        <v>1216</v>
      </c>
      <c r="M742" s="38">
        <v>4.2690000000000001</v>
      </c>
      <c r="N742" s="38">
        <v>6.62</v>
      </c>
      <c r="O742" s="38">
        <v>2.35</v>
      </c>
      <c r="Q742" s="38">
        <v>0.17299999999999999</v>
      </c>
      <c r="R742" s="38">
        <v>1</v>
      </c>
      <c r="S742" s="38">
        <v>0</v>
      </c>
      <c r="T742" s="38">
        <v>0</v>
      </c>
      <c r="V742" s="38">
        <v>0</v>
      </c>
      <c r="Y742" s="38" t="s">
        <v>46</v>
      </c>
      <c r="Z742" s="42">
        <v>0.15373842592592593</v>
      </c>
    </row>
    <row r="743" spans="1:26">
      <c r="A743" s="38">
        <v>70</v>
      </c>
      <c r="B743" s="38">
        <v>29</v>
      </c>
      <c r="C743" s="38" t="s">
        <v>464</v>
      </c>
      <c r="D743" s="38" t="s">
        <v>25</v>
      </c>
      <c r="E743" s="38" t="s">
        <v>36</v>
      </c>
      <c r="G743" s="38">
        <v>0.5</v>
      </c>
      <c r="H743" s="38">
        <v>0.5</v>
      </c>
      <c r="I743" s="38">
        <v>3382</v>
      </c>
      <c r="J743" s="38">
        <v>5381</v>
      </c>
      <c r="L743" s="38">
        <v>1116</v>
      </c>
      <c r="M743" s="38">
        <v>4.2309999999999999</v>
      </c>
      <c r="N743" s="38">
        <v>6.6749999999999998</v>
      </c>
      <c r="O743" s="38">
        <v>2.444</v>
      </c>
      <c r="Q743" s="38">
        <v>0.16</v>
      </c>
      <c r="R743" s="38">
        <v>1</v>
      </c>
      <c r="S743" s="38">
        <v>0</v>
      </c>
      <c r="T743" s="38">
        <v>0</v>
      </c>
      <c r="V743" s="38">
        <v>0</v>
      </c>
      <c r="Y743" s="38" t="s">
        <v>46</v>
      </c>
      <c r="Z743" s="42">
        <v>0.16488425925925926</v>
      </c>
    </row>
    <row r="744" spans="1:26">
      <c r="A744" s="38">
        <v>71</v>
      </c>
      <c r="B744" s="38">
        <v>29</v>
      </c>
      <c r="C744" s="38" t="s">
        <v>464</v>
      </c>
      <c r="D744" s="38" t="s">
        <v>25</v>
      </c>
      <c r="E744" s="38" t="s">
        <v>36</v>
      </c>
      <c r="G744" s="38">
        <v>0.5</v>
      </c>
      <c r="H744" s="38">
        <v>0.5</v>
      </c>
      <c r="I744" s="38">
        <v>3413</v>
      </c>
      <c r="J744" s="38">
        <v>5377</v>
      </c>
      <c r="L744" s="38">
        <v>1113</v>
      </c>
      <c r="M744" s="38">
        <v>4.2709999999999999</v>
      </c>
      <c r="N744" s="38">
        <v>6.67</v>
      </c>
      <c r="O744" s="38">
        <v>2.3980000000000001</v>
      </c>
      <c r="Q744" s="38">
        <v>0.159</v>
      </c>
      <c r="R744" s="38">
        <v>1</v>
      </c>
      <c r="S744" s="38">
        <v>0</v>
      </c>
      <c r="T744" s="38">
        <v>0</v>
      </c>
      <c r="V744" s="38">
        <v>0</v>
      </c>
      <c r="Y744" s="38" t="s">
        <v>46</v>
      </c>
      <c r="Z744" s="42">
        <v>0.17126157407407408</v>
      </c>
    </row>
    <row r="745" spans="1:26">
      <c r="A745" s="38">
        <v>72</v>
      </c>
      <c r="B745" s="38">
        <v>30</v>
      </c>
      <c r="C745" s="38" t="s">
        <v>465</v>
      </c>
      <c r="D745" s="38" t="s">
        <v>25</v>
      </c>
      <c r="E745" s="38" t="s">
        <v>36</v>
      </c>
      <c r="G745" s="38">
        <v>0.5</v>
      </c>
      <c r="H745" s="38">
        <v>0.5</v>
      </c>
      <c r="I745" s="38">
        <v>3472</v>
      </c>
      <c r="J745" s="38">
        <v>5325</v>
      </c>
      <c r="L745" s="38">
        <v>1334</v>
      </c>
      <c r="M745" s="38">
        <v>4.3479999999999999</v>
      </c>
      <c r="N745" s="38">
        <v>6.6040000000000001</v>
      </c>
      <c r="O745" s="38">
        <v>2.2559999999999998</v>
      </c>
      <c r="Q745" s="38">
        <v>0.189</v>
      </c>
      <c r="R745" s="38">
        <v>1</v>
      </c>
      <c r="S745" s="38">
        <v>0</v>
      </c>
      <c r="T745" s="38">
        <v>0</v>
      </c>
      <c r="V745" s="38">
        <v>0</v>
      </c>
      <c r="Y745" s="38" t="s">
        <v>46</v>
      </c>
      <c r="Z745" s="42">
        <v>0.1824537037037037</v>
      </c>
    </row>
    <row r="746" spans="1:26">
      <c r="A746" s="38">
        <v>73</v>
      </c>
      <c r="B746" s="38">
        <v>30</v>
      </c>
      <c r="C746" s="38" t="s">
        <v>465</v>
      </c>
      <c r="D746" s="38" t="s">
        <v>25</v>
      </c>
      <c r="E746" s="38" t="s">
        <v>36</v>
      </c>
      <c r="G746" s="38">
        <v>0.5</v>
      </c>
      <c r="H746" s="38">
        <v>0.5</v>
      </c>
      <c r="I746" s="38">
        <v>3473</v>
      </c>
      <c r="J746" s="38">
        <v>5353</v>
      </c>
      <c r="L746" s="38">
        <v>1411</v>
      </c>
      <c r="M746" s="38">
        <v>4.3479999999999999</v>
      </c>
      <c r="N746" s="38">
        <v>6.64</v>
      </c>
      <c r="O746" s="38">
        <v>2.2919999999999998</v>
      </c>
      <c r="Q746" s="38">
        <v>0.19900000000000001</v>
      </c>
      <c r="R746" s="38">
        <v>1</v>
      </c>
      <c r="S746" s="38">
        <v>0</v>
      </c>
      <c r="T746" s="38">
        <v>0</v>
      </c>
      <c r="V746" s="38">
        <v>0</v>
      </c>
      <c r="Y746" s="38" t="s">
        <v>46</v>
      </c>
      <c r="Z746" s="42">
        <v>0.18886574074074072</v>
      </c>
    </row>
    <row r="747" spans="1:26">
      <c r="A747" s="38">
        <v>10</v>
      </c>
      <c r="B747" s="38">
        <v>5</v>
      </c>
      <c r="C747" s="38" t="s">
        <v>466</v>
      </c>
      <c r="D747" s="38" t="s">
        <v>25</v>
      </c>
      <c r="E747" s="38" t="s">
        <v>36</v>
      </c>
      <c r="G747" s="38">
        <v>0.5</v>
      </c>
      <c r="H747" s="38">
        <v>0.5</v>
      </c>
      <c r="I747" s="38">
        <v>3495</v>
      </c>
      <c r="J747" s="38">
        <v>5100</v>
      </c>
      <c r="L747" s="38">
        <v>1096</v>
      </c>
      <c r="M747" s="38">
        <v>4.3769999999999998</v>
      </c>
      <c r="N747" s="38">
        <v>6.32</v>
      </c>
      <c r="O747" s="38">
        <v>1.9430000000000001</v>
      </c>
      <c r="Q747" s="38">
        <v>0.157</v>
      </c>
      <c r="R747" s="38">
        <v>1</v>
      </c>
      <c r="S747" s="38">
        <v>0</v>
      </c>
      <c r="T747" s="38">
        <v>0</v>
      </c>
      <c r="V747" s="38">
        <v>0</v>
      </c>
      <c r="Y747" s="38" t="s">
        <v>47</v>
      </c>
      <c r="Z747" s="42">
        <v>0.65391203703703704</v>
      </c>
    </row>
    <row r="748" spans="1:26">
      <c r="A748" s="38">
        <v>11</v>
      </c>
      <c r="B748" s="38">
        <v>5</v>
      </c>
      <c r="C748" s="38" t="s">
        <v>466</v>
      </c>
      <c r="D748" s="38" t="s">
        <v>25</v>
      </c>
      <c r="E748" s="38" t="s">
        <v>36</v>
      </c>
      <c r="G748" s="38">
        <v>0.5</v>
      </c>
      <c r="H748" s="38">
        <v>0.5</v>
      </c>
      <c r="I748" s="38">
        <v>3512</v>
      </c>
      <c r="J748" s="38">
        <v>5150</v>
      </c>
      <c r="L748" s="38">
        <v>1148</v>
      </c>
      <c r="M748" s="38">
        <v>4.4000000000000004</v>
      </c>
      <c r="N748" s="38">
        <v>6.383</v>
      </c>
      <c r="O748" s="38">
        <v>1.9830000000000001</v>
      </c>
      <c r="Q748" s="38">
        <v>0.16400000000000001</v>
      </c>
      <c r="R748" s="38">
        <v>1</v>
      </c>
      <c r="S748" s="38">
        <v>0</v>
      </c>
      <c r="T748" s="38">
        <v>0</v>
      </c>
      <c r="V748" s="38">
        <v>0</v>
      </c>
      <c r="Y748" s="38" t="s">
        <v>47</v>
      </c>
      <c r="Z748" s="42">
        <v>0.66028935185185189</v>
      </c>
    </row>
    <row r="749" spans="1:26">
      <c r="A749" s="38">
        <v>12</v>
      </c>
      <c r="B749" s="38">
        <v>6</v>
      </c>
      <c r="C749" s="38" t="s">
        <v>467</v>
      </c>
      <c r="D749" s="38" t="s">
        <v>25</v>
      </c>
      <c r="E749" s="38" t="s">
        <v>36</v>
      </c>
      <c r="G749" s="38">
        <v>0.5</v>
      </c>
      <c r="H749" s="38">
        <v>0.5</v>
      </c>
      <c r="I749" s="38">
        <v>3493</v>
      </c>
      <c r="J749" s="38">
        <v>5324</v>
      </c>
      <c r="L749" s="38">
        <v>1081</v>
      </c>
      <c r="M749" s="38">
        <v>4.3739999999999997</v>
      </c>
      <c r="N749" s="38">
        <v>6.6029999999999998</v>
      </c>
      <c r="O749" s="38">
        <v>2.2290000000000001</v>
      </c>
      <c r="Q749" s="38">
        <v>0.155</v>
      </c>
      <c r="R749" s="38">
        <v>1</v>
      </c>
      <c r="S749" s="38">
        <v>0</v>
      </c>
      <c r="T749" s="38">
        <v>0</v>
      </c>
      <c r="V749" s="38">
        <v>0</v>
      </c>
      <c r="Y749" s="38" t="s">
        <v>47</v>
      </c>
      <c r="Z749" s="42">
        <v>0.67137731481481477</v>
      </c>
    </row>
    <row r="750" spans="1:26">
      <c r="A750" s="38">
        <v>13</v>
      </c>
      <c r="B750" s="38">
        <v>6</v>
      </c>
      <c r="C750" s="38" t="s">
        <v>467</v>
      </c>
      <c r="D750" s="38" t="s">
        <v>25</v>
      </c>
      <c r="E750" s="38" t="s">
        <v>36</v>
      </c>
      <c r="G750" s="38">
        <v>0.5</v>
      </c>
      <c r="H750" s="38">
        <v>0.5</v>
      </c>
      <c r="I750" s="38">
        <v>3525</v>
      </c>
      <c r="J750" s="38">
        <v>5346</v>
      </c>
      <c r="L750" s="38">
        <v>1115</v>
      </c>
      <c r="M750" s="38">
        <v>4.4160000000000004</v>
      </c>
      <c r="N750" s="38">
        <v>6.6310000000000002</v>
      </c>
      <c r="O750" s="38">
        <v>2.214</v>
      </c>
      <c r="Q750" s="38">
        <v>0.16</v>
      </c>
      <c r="R750" s="38">
        <v>1</v>
      </c>
      <c r="S750" s="38">
        <v>0</v>
      </c>
      <c r="T750" s="38">
        <v>0</v>
      </c>
      <c r="V750" s="38">
        <v>0</v>
      </c>
      <c r="Y750" s="38" t="s">
        <v>47</v>
      </c>
      <c r="Z750" s="42">
        <v>0.67765046296296294</v>
      </c>
    </row>
    <row r="751" spans="1:26">
      <c r="A751" s="38">
        <v>14</v>
      </c>
      <c r="B751" s="38">
        <v>7</v>
      </c>
      <c r="C751" s="38" t="s">
        <v>468</v>
      </c>
      <c r="D751" s="38" t="s">
        <v>25</v>
      </c>
      <c r="E751" s="38" t="s">
        <v>36</v>
      </c>
      <c r="G751" s="38">
        <v>0.5</v>
      </c>
      <c r="H751" s="38">
        <v>0.5</v>
      </c>
      <c r="I751" s="38">
        <v>3503</v>
      </c>
      <c r="J751" s="38">
        <v>5409</v>
      </c>
      <c r="L751" s="38">
        <v>1132</v>
      </c>
      <c r="M751" s="38">
        <v>4.3879999999999999</v>
      </c>
      <c r="N751" s="38">
        <v>6.71</v>
      </c>
      <c r="O751" s="38">
        <v>2.3220000000000001</v>
      </c>
      <c r="Q751" s="38">
        <v>0.16200000000000001</v>
      </c>
      <c r="R751" s="38">
        <v>1</v>
      </c>
      <c r="S751" s="38">
        <v>0</v>
      </c>
      <c r="T751" s="38">
        <v>0</v>
      </c>
      <c r="V751" s="38">
        <v>0</v>
      </c>
      <c r="Y751" s="38" t="s">
        <v>47</v>
      </c>
      <c r="Z751" s="42">
        <v>0.6885648148148148</v>
      </c>
    </row>
    <row r="752" spans="1:26">
      <c r="A752" s="38">
        <v>15</v>
      </c>
      <c r="B752" s="38">
        <v>7</v>
      </c>
      <c r="C752" s="38" t="s">
        <v>468</v>
      </c>
      <c r="D752" s="38" t="s">
        <v>25</v>
      </c>
      <c r="E752" s="38" t="s">
        <v>36</v>
      </c>
      <c r="G752" s="38">
        <v>0.5</v>
      </c>
      <c r="H752" s="38">
        <v>0.5</v>
      </c>
      <c r="I752" s="38">
        <v>3538</v>
      </c>
      <c r="J752" s="38">
        <v>5446</v>
      </c>
      <c r="L752" s="38">
        <v>1161</v>
      </c>
      <c r="M752" s="38">
        <v>4.4340000000000002</v>
      </c>
      <c r="N752" s="38">
        <v>6.7569999999999997</v>
      </c>
      <c r="O752" s="38">
        <v>2.323</v>
      </c>
      <c r="Q752" s="38">
        <v>0.16600000000000001</v>
      </c>
      <c r="R752" s="38">
        <v>1</v>
      </c>
      <c r="S752" s="38">
        <v>0</v>
      </c>
      <c r="T752" s="38">
        <v>0</v>
      </c>
      <c r="V752" s="38">
        <v>0</v>
      </c>
      <c r="Y752" s="38" t="s">
        <v>47</v>
      </c>
      <c r="Z752" s="42">
        <v>0.69489583333333327</v>
      </c>
    </row>
    <row r="753" spans="1:26">
      <c r="A753" s="38">
        <v>16</v>
      </c>
      <c r="B753" s="38">
        <v>8</v>
      </c>
      <c r="C753" s="38" t="s">
        <v>469</v>
      </c>
      <c r="D753" s="38" t="s">
        <v>25</v>
      </c>
      <c r="E753" s="38" t="s">
        <v>36</v>
      </c>
      <c r="G753" s="38">
        <v>0.5</v>
      </c>
      <c r="H753" s="38">
        <v>0.5</v>
      </c>
      <c r="I753" s="38">
        <v>3547</v>
      </c>
      <c r="J753" s="38">
        <v>4922</v>
      </c>
      <c r="L753" s="38">
        <v>1045</v>
      </c>
      <c r="M753" s="38">
        <v>4.4459999999999997</v>
      </c>
      <c r="N753" s="38">
        <v>6.0949999999999998</v>
      </c>
      <c r="O753" s="38">
        <v>1.649</v>
      </c>
      <c r="Q753" s="38">
        <v>0.15</v>
      </c>
      <c r="R753" s="38">
        <v>1</v>
      </c>
      <c r="S753" s="38">
        <v>0</v>
      </c>
      <c r="T753" s="38">
        <v>0</v>
      </c>
      <c r="V753" s="38">
        <v>0</v>
      </c>
      <c r="Y753" s="38" t="s">
        <v>47</v>
      </c>
      <c r="Z753" s="42">
        <v>0.70584490740740735</v>
      </c>
    </row>
    <row r="754" spans="1:26">
      <c r="A754" s="38">
        <v>17</v>
      </c>
      <c r="B754" s="38">
        <v>8</v>
      </c>
      <c r="C754" s="38" t="s">
        <v>469</v>
      </c>
      <c r="D754" s="38" t="s">
        <v>25</v>
      </c>
      <c r="E754" s="38" t="s">
        <v>36</v>
      </c>
      <c r="G754" s="38">
        <v>0.5</v>
      </c>
      <c r="H754" s="38">
        <v>0.5</v>
      </c>
      <c r="I754" s="38">
        <v>3450</v>
      </c>
      <c r="J754" s="38">
        <v>5246</v>
      </c>
      <c r="L754" s="38">
        <v>1119</v>
      </c>
      <c r="M754" s="38">
        <v>4.319</v>
      </c>
      <c r="N754" s="38">
        <v>6.5039999999999996</v>
      </c>
      <c r="O754" s="38">
        <v>2.1850000000000001</v>
      </c>
      <c r="Q754" s="38">
        <v>0.16</v>
      </c>
      <c r="R754" s="38">
        <v>1</v>
      </c>
      <c r="S754" s="38">
        <v>0</v>
      </c>
      <c r="T754" s="38">
        <v>0</v>
      </c>
      <c r="V754" s="38">
        <v>0</v>
      </c>
      <c r="Y754" s="38" t="s">
        <v>47</v>
      </c>
      <c r="Z754" s="42">
        <v>0.71219907407407401</v>
      </c>
    </row>
    <row r="755" spans="1:26">
      <c r="A755" s="38">
        <v>18</v>
      </c>
      <c r="B755" s="38">
        <v>9</v>
      </c>
      <c r="C755" s="38" t="s">
        <v>470</v>
      </c>
      <c r="D755" s="38" t="s">
        <v>25</v>
      </c>
      <c r="E755" s="38" t="s">
        <v>36</v>
      </c>
      <c r="G755" s="38">
        <v>0.5</v>
      </c>
      <c r="H755" s="38">
        <v>0.5</v>
      </c>
      <c r="I755" s="38">
        <v>3496</v>
      </c>
      <c r="J755" s="38">
        <v>5006</v>
      </c>
      <c r="L755" s="38">
        <v>1106</v>
      </c>
      <c r="M755" s="38">
        <v>4.3789999999999996</v>
      </c>
      <c r="N755" s="38">
        <v>6.2009999999999996</v>
      </c>
      <c r="O755" s="38">
        <v>1.8220000000000001</v>
      </c>
      <c r="Q755" s="38">
        <v>0.159</v>
      </c>
      <c r="R755" s="38">
        <v>1</v>
      </c>
      <c r="S755" s="38">
        <v>0</v>
      </c>
      <c r="T755" s="38">
        <v>0</v>
      </c>
      <c r="V755" s="38">
        <v>0</v>
      </c>
      <c r="Y755" s="38" t="s">
        <v>47</v>
      </c>
      <c r="Z755" s="42">
        <v>0.72329861111111116</v>
      </c>
    </row>
    <row r="756" spans="1:26">
      <c r="A756" s="38">
        <v>19</v>
      </c>
      <c r="B756" s="38">
        <v>9</v>
      </c>
      <c r="C756" s="38" t="s">
        <v>470</v>
      </c>
      <c r="D756" s="38" t="s">
        <v>25</v>
      </c>
      <c r="E756" s="38" t="s">
        <v>36</v>
      </c>
      <c r="G756" s="38">
        <v>0.5</v>
      </c>
      <c r="H756" s="38">
        <v>0.5</v>
      </c>
      <c r="I756" s="38">
        <v>3486</v>
      </c>
      <c r="J756" s="38">
        <v>4977</v>
      </c>
      <c r="L756" s="38">
        <v>1121</v>
      </c>
      <c r="M756" s="38">
        <v>4.3659999999999997</v>
      </c>
      <c r="N756" s="38">
        <v>6.1639999999999997</v>
      </c>
      <c r="O756" s="38">
        <v>1.798</v>
      </c>
      <c r="Q756" s="38">
        <v>0.16</v>
      </c>
      <c r="R756" s="38">
        <v>1</v>
      </c>
      <c r="S756" s="38">
        <v>0</v>
      </c>
      <c r="T756" s="38">
        <v>0</v>
      </c>
      <c r="V756" s="38">
        <v>0</v>
      </c>
      <c r="Y756" s="38" t="s">
        <v>47</v>
      </c>
      <c r="Z756" s="42">
        <v>0.72954861111111102</v>
      </c>
    </row>
    <row r="757" spans="1:26">
      <c r="A757" s="38">
        <v>20</v>
      </c>
      <c r="B757" s="38">
        <v>10</v>
      </c>
      <c r="C757" s="38" t="s">
        <v>471</v>
      </c>
      <c r="D757" s="38" t="s">
        <v>25</v>
      </c>
      <c r="E757" s="38" t="s">
        <v>36</v>
      </c>
      <c r="G757" s="38">
        <v>0.5</v>
      </c>
      <c r="H757" s="38">
        <v>0.5</v>
      </c>
      <c r="I757" s="38">
        <v>2878</v>
      </c>
      <c r="J757" s="38">
        <v>4780</v>
      </c>
      <c r="L757" s="38">
        <v>921</v>
      </c>
      <c r="M757" s="38">
        <v>3.5750000000000002</v>
      </c>
      <c r="N757" s="38">
        <v>5.915</v>
      </c>
      <c r="O757" s="38">
        <v>2.34</v>
      </c>
      <c r="Q757" s="38">
        <v>0.13400000000000001</v>
      </c>
      <c r="R757" s="38">
        <v>1</v>
      </c>
      <c r="S757" s="38">
        <v>0</v>
      </c>
      <c r="T757" s="38">
        <v>0</v>
      </c>
      <c r="V757" s="38">
        <v>0</v>
      </c>
      <c r="Y757" s="38" t="s">
        <v>47</v>
      </c>
      <c r="Z757" s="42">
        <v>0.74045138888888884</v>
      </c>
    </row>
    <row r="758" spans="1:26">
      <c r="A758" s="38">
        <v>21</v>
      </c>
      <c r="B758" s="38">
        <v>10</v>
      </c>
      <c r="C758" s="38" t="s">
        <v>471</v>
      </c>
      <c r="D758" s="38" t="s">
        <v>25</v>
      </c>
      <c r="E758" s="38" t="s">
        <v>36</v>
      </c>
      <c r="G758" s="38">
        <v>0.5</v>
      </c>
      <c r="H758" s="38">
        <v>0.5</v>
      </c>
      <c r="I758" s="38">
        <v>2851</v>
      </c>
      <c r="J758" s="38">
        <v>4809</v>
      </c>
      <c r="L758" s="38">
        <v>940</v>
      </c>
      <c r="M758" s="38">
        <v>3.5390000000000001</v>
      </c>
      <c r="N758" s="38">
        <v>5.952</v>
      </c>
      <c r="O758" s="38">
        <v>2.4129999999999998</v>
      </c>
      <c r="Q758" s="38">
        <v>0.13700000000000001</v>
      </c>
      <c r="R758" s="38">
        <v>1</v>
      </c>
      <c r="S758" s="38">
        <v>0</v>
      </c>
      <c r="T758" s="38">
        <v>0</v>
      </c>
      <c r="V758" s="38">
        <v>0</v>
      </c>
      <c r="Y758" s="38" t="s">
        <v>47</v>
      </c>
      <c r="Z758" s="42">
        <v>0.74673611111111116</v>
      </c>
    </row>
    <row r="759" spans="1:26">
      <c r="A759" s="38">
        <v>22</v>
      </c>
      <c r="B759" s="38">
        <v>11</v>
      </c>
      <c r="C759" s="38" t="s">
        <v>472</v>
      </c>
      <c r="D759" s="38" t="s">
        <v>25</v>
      </c>
      <c r="E759" s="38" t="s">
        <v>36</v>
      </c>
      <c r="G759" s="38">
        <v>0.5</v>
      </c>
      <c r="H759" s="38">
        <v>0.5</v>
      </c>
      <c r="I759" s="38">
        <v>3568</v>
      </c>
      <c r="J759" s="38">
        <v>5010</v>
      </c>
      <c r="L759" s="38">
        <v>1002</v>
      </c>
      <c r="M759" s="38">
        <v>4.4729999999999999</v>
      </c>
      <c r="N759" s="38">
        <v>6.2069999999999999</v>
      </c>
      <c r="O759" s="38">
        <v>1.734</v>
      </c>
      <c r="Q759" s="38">
        <v>0.14499999999999999</v>
      </c>
      <c r="R759" s="38">
        <v>1</v>
      </c>
      <c r="S759" s="38">
        <v>0</v>
      </c>
      <c r="T759" s="38">
        <v>0</v>
      </c>
      <c r="V759" s="38">
        <v>0</v>
      </c>
      <c r="Y759" s="38" t="s">
        <v>47</v>
      </c>
      <c r="Z759" s="42">
        <v>0.75773148148148151</v>
      </c>
    </row>
    <row r="760" spans="1:26">
      <c r="A760" s="38">
        <v>23</v>
      </c>
      <c r="B760" s="38">
        <v>11</v>
      </c>
      <c r="C760" s="38" t="s">
        <v>472</v>
      </c>
      <c r="D760" s="38" t="s">
        <v>25</v>
      </c>
      <c r="E760" s="38" t="s">
        <v>36</v>
      </c>
      <c r="G760" s="38">
        <v>0.5</v>
      </c>
      <c r="H760" s="38">
        <v>0.5</v>
      </c>
      <c r="I760" s="38">
        <v>3522</v>
      </c>
      <c r="J760" s="38">
        <v>4981</v>
      </c>
      <c r="L760" s="38">
        <v>997</v>
      </c>
      <c r="M760" s="38">
        <v>4.4130000000000003</v>
      </c>
      <c r="N760" s="38">
        <v>6.17</v>
      </c>
      <c r="O760" s="38">
        <v>1.7569999999999999</v>
      </c>
      <c r="Q760" s="38">
        <v>0.14399999999999999</v>
      </c>
      <c r="R760" s="38">
        <v>1</v>
      </c>
      <c r="S760" s="38">
        <v>0</v>
      </c>
      <c r="T760" s="38">
        <v>0</v>
      </c>
      <c r="V760" s="38">
        <v>0</v>
      </c>
      <c r="Y760" s="38" t="s">
        <v>47</v>
      </c>
      <c r="Z760" s="42">
        <v>0.76398148148148148</v>
      </c>
    </row>
    <row r="761" spans="1:26">
      <c r="A761" s="38">
        <v>67</v>
      </c>
      <c r="B761" s="38">
        <v>27</v>
      </c>
      <c r="C761" s="38" t="s">
        <v>473</v>
      </c>
      <c r="D761" s="38" t="s">
        <v>25</v>
      </c>
      <c r="E761" s="38" t="s">
        <v>36</v>
      </c>
      <c r="G761" s="38">
        <v>0.5</v>
      </c>
      <c r="H761" s="38">
        <v>0.5</v>
      </c>
      <c r="I761" s="38">
        <v>3631</v>
      </c>
      <c r="J761" s="38">
        <v>5079</v>
      </c>
      <c r="L761" s="38">
        <v>1092</v>
      </c>
      <c r="M761" s="38">
        <v>4.5549999999999997</v>
      </c>
      <c r="N761" s="38">
        <v>6.2930000000000001</v>
      </c>
      <c r="O761" s="38">
        <v>1.738</v>
      </c>
      <c r="Q761" s="38">
        <v>0.157</v>
      </c>
      <c r="R761" s="38">
        <v>1</v>
      </c>
      <c r="S761" s="38">
        <v>0</v>
      </c>
      <c r="T761" s="38">
        <v>0</v>
      </c>
      <c r="V761" s="38">
        <v>0</v>
      </c>
      <c r="Y761" s="38" t="s">
        <v>47</v>
      </c>
      <c r="Z761" s="42">
        <v>4.9768518518518521E-4</v>
      </c>
    </row>
    <row r="762" spans="1:26">
      <c r="A762" s="38">
        <v>68</v>
      </c>
      <c r="B762" s="38">
        <v>27</v>
      </c>
      <c r="C762" s="38" t="s">
        <v>473</v>
      </c>
      <c r="D762" s="38" t="s">
        <v>25</v>
      </c>
      <c r="E762" s="38" t="s">
        <v>36</v>
      </c>
      <c r="G762" s="38">
        <v>0.5</v>
      </c>
      <c r="H762" s="38">
        <v>0.5</v>
      </c>
      <c r="I762" s="38">
        <v>3564</v>
      </c>
      <c r="J762" s="38">
        <v>5111</v>
      </c>
      <c r="L762" s="38">
        <v>1152</v>
      </c>
      <c r="M762" s="38">
        <v>4.4669999999999996</v>
      </c>
      <c r="N762" s="38">
        <v>6.3339999999999996</v>
      </c>
      <c r="O762" s="38">
        <v>1.8660000000000001</v>
      </c>
      <c r="Q762" s="38">
        <v>0.16500000000000001</v>
      </c>
      <c r="R762" s="38">
        <v>1</v>
      </c>
      <c r="S762" s="38">
        <v>0</v>
      </c>
      <c r="T762" s="38">
        <v>0</v>
      </c>
      <c r="V762" s="38">
        <v>0</v>
      </c>
      <c r="Y762" s="38" t="s">
        <v>47</v>
      </c>
      <c r="Z762" s="42">
        <v>6.8171296296296287E-3</v>
      </c>
    </row>
    <row r="763" spans="1:26">
      <c r="A763" s="38">
        <v>71</v>
      </c>
      <c r="B763" s="38">
        <v>29</v>
      </c>
      <c r="C763" s="38" t="s">
        <v>475</v>
      </c>
      <c r="D763" s="38" t="s">
        <v>25</v>
      </c>
      <c r="E763" s="38" t="s">
        <v>36</v>
      </c>
      <c r="G763" s="38">
        <v>0.5</v>
      </c>
      <c r="H763" s="38">
        <v>0.5</v>
      </c>
      <c r="I763" s="38">
        <v>2385</v>
      </c>
      <c r="J763" s="38">
        <v>5177</v>
      </c>
      <c r="L763" s="38">
        <v>1202</v>
      </c>
      <c r="M763" s="38">
        <v>2.9329999999999998</v>
      </c>
      <c r="N763" s="38">
        <v>6.4180000000000001</v>
      </c>
      <c r="O763" s="38">
        <v>3.484</v>
      </c>
      <c r="Q763" s="38">
        <v>0.17100000000000001</v>
      </c>
      <c r="R763" s="38">
        <v>1</v>
      </c>
      <c r="S763" s="38">
        <v>0</v>
      </c>
      <c r="T763" s="38">
        <v>0</v>
      </c>
      <c r="V763" s="38">
        <v>0</v>
      </c>
      <c r="Y763" s="38" t="s">
        <v>47</v>
      </c>
      <c r="Z763" s="42">
        <v>3.4583333333333334E-2</v>
      </c>
    </row>
    <row r="764" spans="1:26">
      <c r="A764" s="38">
        <v>72</v>
      </c>
      <c r="B764" s="38">
        <v>29</v>
      </c>
      <c r="C764" s="38" t="s">
        <v>475</v>
      </c>
      <c r="D764" s="38" t="s">
        <v>25</v>
      </c>
      <c r="E764" s="38" t="s">
        <v>36</v>
      </c>
      <c r="G764" s="38">
        <v>0.5</v>
      </c>
      <c r="H764" s="38">
        <v>0.5</v>
      </c>
      <c r="I764" s="38">
        <v>2347</v>
      </c>
      <c r="J764" s="38">
        <v>5212</v>
      </c>
      <c r="L764" s="38">
        <v>1245</v>
      </c>
      <c r="M764" s="38">
        <v>2.883</v>
      </c>
      <c r="N764" s="38">
        <v>6.4619999999999997</v>
      </c>
      <c r="O764" s="38">
        <v>3.5779999999999998</v>
      </c>
      <c r="Q764" s="38">
        <v>0.17699999999999999</v>
      </c>
      <c r="R764" s="38">
        <v>1</v>
      </c>
      <c r="S764" s="38">
        <v>0</v>
      </c>
      <c r="T764" s="38">
        <v>0</v>
      </c>
      <c r="V764" s="38">
        <v>0</v>
      </c>
      <c r="Y764" s="38" t="s">
        <v>47</v>
      </c>
      <c r="Z764" s="42">
        <v>4.0949074074074075E-2</v>
      </c>
    </row>
    <row r="765" spans="1:26">
      <c r="A765" s="38">
        <v>73</v>
      </c>
      <c r="B765" s="38">
        <v>30</v>
      </c>
      <c r="C765" s="38" t="s">
        <v>476</v>
      </c>
      <c r="D765" s="38" t="s">
        <v>25</v>
      </c>
      <c r="E765" s="38" t="s">
        <v>36</v>
      </c>
      <c r="G765" s="38">
        <v>0.5</v>
      </c>
      <c r="H765" s="38">
        <v>0.5</v>
      </c>
      <c r="I765" s="38">
        <v>3389</v>
      </c>
      <c r="J765" s="38">
        <v>5027</v>
      </c>
      <c r="L765" s="38">
        <v>1130</v>
      </c>
      <c r="M765" s="38">
        <v>4.24</v>
      </c>
      <c r="N765" s="38">
        <v>6.2270000000000003</v>
      </c>
      <c r="O765" s="38">
        <v>1.9870000000000001</v>
      </c>
      <c r="Q765" s="38">
        <v>0.16200000000000001</v>
      </c>
      <c r="R765" s="38">
        <v>1</v>
      </c>
      <c r="S765" s="38">
        <v>0</v>
      </c>
      <c r="T765" s="38">
        <v>0</v>
      </c>
      <c r="V765" s="38">
        <v>0</v>
      </c>
      <c r="Y765" s="38" t="s">
        <v>47</v>
      </c>
      <c r="Z765" s="42">
        <v>5.1956018518518519E-2</v>
      </c>
    </row>
    <row r="766" spans="1:26">
      <c r="A766" s="38">
        <v>74</v>
      </c>
      <c r="B766" s="38">
        <v>30</v>
      </c>
      <c r="C766" s="38" t="s">
        <v>476</v>
      </c>
      <c r="D766" s="38" t="s">
        <v>25</v>
      </c>
      <c r="E766" s="38" t="s">
        <v>36</v>
      </c>
      <c r="G766" s="38">
        <v>0.5</v>
      </c>
      <c r="H766" s="38">
        <v>0.5</v>
      </c>
      <c r="I766" s="38">
        <v>3375</v>
      </c>
      <c r="J766" s="38">
        <v>5338</v>
      </c>
      <c r="L766" s="38">
        <v>1206</v>
      </c>
      <c r="M766" s="38">
        <v>4.2220000000000004</v>
      </c>
      <c r="N766" s="38">
        <v>6.6210000000000004</v>
      </c>
      <c r="O766" s="38">
        <v>2.399</v>
      </c>
      <c r="Q766" s="38">
        <v>0.17199999999999999</v>
      </c>
      <c r="R766" s="38">
        <v>1</v>
      </c>
      <c r="S766" s="38">
        <v>0</v>
      </c>
      <c r="T766" s="38">
        <v>0</v>
      </c>
      <c r="V766" s="38">
        <v>0</v>
      </c>
      <c r="Y766" s="38" t="s">
        <v>47</v>
      </c>
      <c r="Z766" s="42">
        <v>5.8321759259259261E-2</v>
      </c>
    </row>
    <row r="767" spans="1:26">
      <c r="A767" s="38">
        <v>10</v>
      </c>
      <c r="B767" s="38">
        <v>5</v>
      </c>
      <c r="C767" s="38" t="s">
        <v>477</v>
      </c>
      <c r="D767" s="38" t="s">
        <v>25</v>
      </c>
      <c r="E767" s="38" t="s">
        <v>36</v>
      </c>
      <c r="G767" s="38">
        <v>0.5</v>
      </c>
      <c r="H767" s="38">
        <v>0.5</v>
      </c>
      <c r="I767" s="38">
        <v>5494</v>
      </c>
      <c r="J767" s="38">
        <v>8788</v>
      </c>
      <c r="L767" s="38">
        <v>3491</v>
      </c>
      <c r="M767" s="38">
        <v>6.9820000000000002</v>
      </c>
      <c r="N767" s="38">
        <v>10.91</v>
      </c>
      <c r="O767" s="38">
        <v>3.9279999999999999</v>
      </c>
      <c r="Q767" s="38">
        <v>0.47399999999999998</v>
      </c>
      <c r="R767" s="38">
        <v>1</v>
      </c>
      <c r="S767" s="38">
        <v>0</v>
      </c>
      <c r="T767" s="38">
        <v>0</v>
      </c>
      <c r="V767" s="38">
        <v>0</v>
      </c>
      <c r="Y767" s="38" t="s">
        <v>40</v>
      </c>
      <c r="Z767" s="42">
        <v>0.51734953703703701</v>
      </c>
    </row>
    <row r="768" spans="1:26">
      <c r="A768" s="38">
        <v>11</v>
      </c>
      <c r="B768" s="38">
        <v>5</v>
      </c>
      <c r="C768" s="38" t="s">
        <v>477</v>
      </c>
      <c r="D768" s="38" t="s">
        <v>25</v>
      </c>
      <c r="E768" s="38" t="s">
        <v>36</v>
      </c>
      <c r="G768" s="38">
        <v>0.5</v>
      </c>
      <c r="H768" s="38">
        <v>0.5</v>
      </c>
      <c r="I768" s="38">
        <v>5419</v>
      </c>
      <c r="J768" s="38">
        <v>8718</v>
      </c>
      <c r="L768" s="38">
        <v>3531</v>
      </c>
      <c r="M768" s="38">
        <v>6.8849999999999998</v>
      </c>
      <c r="N768" s="38">
        <v>10.824</v>
      </c>
      <c r="O768" s="38">
        <v>3.9390000000000001</v>
      </c>
      <c r="Q768" s="38">
        <v>0.47899999999999998</v>
      </c>
      <c r="R768" s="38">
        <v>1</v>
      </c>
      <c r="S768" s="38">
        <v>0</v>
      </c>
      <c r="T768" s="38">
        <v>0</v>
      </c>
      <c r="V768" s="38">
        <v>0</v>
      </c>
      <c r="Y768" s="38" t="s">
        <v>40</v>
      </c>
      <c r="Z768" s="42">
        <v>0.52384259259259258</v>
      </c>
    </row>
    <row r="769" spans="1:26">
      <c r="A769" s="38">
        <v>12</v>
      </c>
      <c r="B769" s="38">
        <v>6</v>
      </c>
      <c r="C769" s="38" t="s">
        <v>478</v>
      </c>
      <c r="D769" s="38" t="s">
        <v>25</v>
      </c>
      <c r="E769" s="38" t="s">
        <v>36</v>
      </c>
      <c r="G769" s="38">
        <v>0.5</v>
      </c>
      <c r="H769" s="38">
        <v>0.5</v>
      </c>
      <c r="I769" s="38">
        <v>2977</v>
      </c>
      <c r="J769" s="38">
        <v>5452</v>
      </c>
      <c r="L769" s="38">
        <v>1203</v>
      </c>
      <c r="M769" s="38">
        <v>3.7029999999999998</v>
      </c>
      <c r="N769" s="38">
        <v>6.7649999999999997</v>
      </c>
      <c r="O769" s="38">
        <v>3.0619999999999998</v>
      </c>
      <c r="Q769" s="38">
        <v>0.17100000000000001</v>
      </c>
      <c r="R769" s="38">
        <v>1</v>
      </c>
      <c r="S769" s="38">
        <v>0</v>
      </c>
      <c r="T769" s="38">
        <v>0</v>
      </c>
      <c r="V769" s="38">
        <v>0</v>
      </c>
      <c r="Y769" s="38" t="s">
        <v>40</v>
      </c>
      <c r="Z769" s="42">
        <v>0.53505787037037034</v>
      </c>
    </row>
    <row r="770" spans="1:26">
      <c r="A770" s="38">
        <v>13</v>
      </c>
      <c r="B770" s="38">
        <v>6</v>
      </c>
      <c r="C770" s="38" t="s">
        <v>478</v>
      </c>
      <c r="D770" s="38" t="s">
        <v>25</v>
      </c>
      <c r="E770" s="38" t="s">
        <v>36</v>
      </c>
      <c r="G770" s="38">
        <v>0.5</v>
      </c>
      <c r="H770" s="38">
        <v>0.5</v>
      </c>
      <c r="I770" s="38">
        <v>2991</v>
      </c>
      <c r="J770" s="38">
        <v>5427</v>
      </c>
      <c r="L770" s="38">
        <v>1086</v>
      </c>
      <c r="M770" s="38">
        <v>3.722</v>
      </c>
      <c r="N770" s="38">
        <v>6.7329999999999997</v>
      </c>
      <c r="O770" s="38">
        <v>3.0110000000000001</v>
      </c>
      <c r="Q770" s="38">
        <v>0.156</v>
      </c>
      <c r="R770" s="38">
        <v>1</v>
      </c>
      <c r="S770" s="38">
        <v>0</v>
      </c>
      <c r="T770" s="38">
        <v>0</v>
      </c>
      <c r="V770" s="38">
        <v>0</v>
      </c>
      <c r="Y770" s="38" t="s">
        <v>40</v>
      </c>
      <c r="Z770" s="42">
        <v>0.54162037037037036</v>
      </c>
    </row>
    <row r="771" spans="1:26">
      <c r="A771" s="38">
        <v>14</v>
      </c>
      <c r="B771" s="38">
        <v>7</v>
      </c>
      <c r="C771" s="38" t="s">
        <v>479</v>
      </c>
      <c r="D771" s="38" t="s">
        <v>25</v>
      </c>
      <c r="E771" s="38" t="s">
        <v>36</v>
      </c>
      <c r="G771" s="38">
        <v>0.5</v>
      </c>
      <c r="H771" s="38">
        <v>0.5</v>
      </c>
      <c r="I771" s="38">
        <v>3123</v>
      </c>
      <c r="J771" s="38">
        <v>6276</v>
      </c>
      <c r="L771" s="38">
        <v>1841</v>
      </c>
      <c r="M771" s="38">
        <v>3.8929999999999998</v>
      </c>
      <c r="N771" s="38">
        <v>7.7990000000000004</v>
      </c>
      <c r="O771" s="38">
        <v>3.9060000000000001</v>
      </c>
      <c r="Q771" s="38">
        <v>0.25600000000000001</v>
      </c>
      <c r="R771" s="38">
        <v>1</v>
      </c>
      <c r="S771" s="38">
        <v>0</v>
      </c>
      <c r="T771" s="38">
        <v>0</v>
      </c>
      <c r="V771" s="38">
        <v>0</v>
      </c>
      <c r="Y771" s="38" t="s">
        <v>40</v>
      </c>
      <c r="Z771" s="42">
        <v>0.55327546296296293</v>
      </c>
    </row>
    <row r="772" spans="1:26">
      <c r="A772" s="38">
        <v>15</v>
      </c>
      <c r="B772" s="38">
        <v>7</v>
      </c>
      <c r="C772" s="38" t="s">
        <v>479</v>
      </c>
      <c r="D772" s="38" t="s">
        <v>25</v>
      </c>
      <c r="E772" s="38" t="s">
        <v>36</v>
      </c>
      <c r="G772" s="38">
        <v>0.5</v>
      </c>
      <c r="H772" s="38">
        <v>0.5</v>
      </c>
      <c r="I772" s="38">
        <v>3155</v>
      </c>
      <c r="J772" s="38">
        <v>6267</v>
      </c>
      <c r="L772" s="38">
        <v>1764</v>
      </c>
      <c r="M772" s="38">
        <v>3.9350000000000001</v>
      </c>
      <c r="N772" s="38">
        <v>7.7880000000000003</v>
      </c>
      <c r="O772" s="38">
        <v>3.8530000000000002</v>
      </c>
      <c r="Q772" s="38">
        <v>0.246</v>
      </c>
      <c r="R772" s="38">
        <v>1</v>
      </c>
      <c r="S772" s="38">
        <v>0</v>
      </c>
      <c r="T772" s="38">
        <v>0</v>
      </c>
      <c r="V772" s="38">
        <v>0</v>
      </c>
      <c r="Y772" s="38" t="s">
        <v>40</v>
      </c>
      <c r="Z772" s="42">
        <v>0.5600694444444444</v>
      </c>
    </row>
    <row r="773" spans="1:26">
      <c r="A773" s="38">
        <v>18</v>
      </c>
      <c r="B773" s="38">
        <v>9</v>
      </c>
      <c r="C773" s="38" t="s">
        <v>481</v>
      </c>
      <c r="D773" s="38" t="s">
        <v>25</v>
      </c>
      <c r="E773" s="38" t="s">
        <v>36</v>
      </c>
      <c r="G773" s="38">
        <v>0.5</v>
      </c>
      <c r="H773" s="38">
        <v>0.5</v>
      </c>
      <c r="I773" s="38">
        <v>2660</v>
      </c>
      <c r="J773" s="38">
        <v>6435</v>
      </c>
      <c r="L773" s="38">
        <v>1829</v>
      </c>
      <c r="M773" s="38">
        <v>3.2909999999999999</v>
      </c>
      <c r="N773" s="38">
        <v>7.9980000000000002</v>
      </c>
      <c r="O773" s="38">
        <v>4.7069999999999999</v>
      </c>
      <c r="Q773" s="38">
        <v>0.254</v>
      </c>
      <c r="R773" s="38">
        <v>1</v>
      </c>
      <c r="S773" s="38">
        <v>0</v>
      </c>
      <c r="T773" s="38">
        <v>0</v>
      </c>
      <c r="V773" s="38">
        <v>0</v>
      </c>
      <c r="Y773" s="38" t="s">
        <v>40</v>
      </c>
      <c r="Z773" s="42">
        <v>0.59021990740740737</v>
      </c>
    </row>
    <row r="774" spans="1:26">
      <c r="A774" s="38">
        <v>19</v>
      </c>
      <c r="B774" s="38">
        <v>9</v>
      </c>
      <c r="C774" s="38" t="s">
        <v>481</v>
      </c>
      <c r="D774" s="38" t="s">
        <v>25</v>
      </c>
      <c r="E774" s="38" t="s">
        <v>36</v>
      </c>
      <c r="G774" s="38">
        <v>0.5</v>
      </c>
      <c r="H774" s="38">
        <v>0.5</v>
      </c>
      <c r="I774" s="38">
        <v>2692</v>
      </c>
      <c r="J774" s="38">
        <v>6434</v>
      </c>
      <c r="L774" s="38">
        <v>1923</v>
      </c>
      <c r="M774" s="38">
        <v>3.3330000000000002</v>
      </c>
      <c r="N774" s="38">
        <v>7.9969999999999999</v>
      </c>
      <c r="O774" s="38">
        <v>4.6639999999999997</v>
      </c>
      <c r="Q774" s="38">
        <v>0.26700000000000002</v>
      </c>
      <c r="R774" s="38">
        <v>1</v>
      </c>
      <c r="S774" s="38">
        <v>0</v>
      </c>
      <c r="T774" s="38">
        <v>0</v>
      </c>
      <c r="V774" s="38">
        <v>0</v>
      </c>
      <c r="Y774" s="38" t="s">
        <v>40</v>
      </c>
      <c r="Z774" s="42">
        <v>0.59695601851851854</v>
      </c>
    </row>
    <row r="775" spans="1:26">
      <c r="A775" s="38">
        <v>20</v>
      </c>
      <c r="B775" s="38">
        <v>10</v>
      </c>
      <c r="C775" s="38" t="s">
        <v>482</v>
      </c>
      <c r="D775" s="38" t="s">
        <v>25</v>
      </c>
      <c r="E775" s="38" t="s">
        <v>36</v>
      </c>
      <c r="G775" s="38">
        <v>0.5</v>
      </c>
      <c r="H775" s="38">
        <v>0.5</v>
      </c>
      <c r="I775" s="38">
        <v>6346</v>
      </c>
      <c r="J775" s="38">
        <v>10576</v>
      </c>
      <c r="L775" s="38">
        <v>29281</v>
      </c>
      <c r="M775" s="38">
        <v>8.0950000000000006</v>
      </c>
      <c r="N775" s="38">
        <v>13.083</v>
      </c>
      <c r="O775" s="38">
        <v>4.9880000000000004</v>
      </c>
      <c r="Q775" s="38">
        <v>3.6629999999999998</v>
      </c>
      <c r="R775" s="38">
        <v>1</v>
      </c>
      <c r="S775" s="38">
        <v>0</v>
      </c>
      <c r="T775" s="38">
        <v>0</v>
      </c>
      <c r="V775" s="38">
        <v>0</v>
      </c>
      <c r="Y775" s="38" t="s">
        <v>40</v>
      </c>
      <c r="Z775" s="42">
        <v>0.60880787037037043</v>
      </c>
    </row>
    <row r="776" spans="1:26">
      <c r="A776" s="38">
        <v>21</v>
      </c>
      <c r="B776" s="38">
        <v>10</v>
      </c>
      <c r="C776" s="38" t="s">
        <v>482</v>
      </c>
      <c r="D776" s="38" t="s">
        <v>25</v>
      </c>
      <c r="E776" s="38" t="s">
        <v>36</v>
      </c>
      <c r="G776" s="38">
        <v>0.5</v>
      </c>
      <c r="H776" s="38">
        <v>0.5</v>
      </c>
      <c r="I776" s="38">
        <v>6377</v>
      </c>
      <c r="J776" s="38">
        <v>10529</v>
      </c>
      <c r="L776" s="38">
        <v>29626</v>
      </c>
      <c r="M776" s="38">
        <v>8.1349999999999998</v>
      </c>
      <c r="N776" s="38">
        <v>13.026</v>
      </c>
      <c r="O776" s="38">
        <v>4.891</v>
      </c>
      <c r="Q776" s="38">
        <v>3.702</v>
      </c>
      <c r="R776" s="38">
        <v>1</v>
      </c>
      <c r="S776" s="38">
        <v>0</v>
      </c>
      <c r="T776" s="38">
        <v>0</v>
      </c>
      <c r="V776" s="38">
        <v>0</v>
      </c>
      <c r="Y776" s="38" t="s">
        <v>40</v>
      </c>
      <c r="Z776" s="42">
        <v>0.61553240740740744</v>
      </c>
    </row>
    <row r="777" spans="1:26">
      <c r="A777" s="38">
        <v>22</v>
      </c>
      <c r="B777" s="38">
        <v>11</v>
      </c>
      <c r="C777" s="38" t="s">
        <v>483</v>
      </c>
      <c r="D777" s="38" t="s">
        <v>25</v>
      </c>
      <c r="E777" s="38" t="s">
        <v>36</v>
      </c>
      <c r="G777" s="38">
        <v>0.5</v>
      </c>
      <c r="H777" s="38">
        <v>0.5</v>
      </c>
      <c r="I777" s="38">
        <v>3443</v>
      </c>
      <c r="J777" s="38">
        <v>6933</v>
      </c>
      <c r="L777" s="38">
        <v>2537</v>
      </c>
      <c r="M777" s="38">
        <v>4.3099999999999996</v>
      </c>
      <c r="N777" s="38">
        <v>8.6199999999999992</v>
      </c>
      <c r="O777" s="38">
        <v>4.3099999999999996</v>
      </c>
      <c r="Q777" s="38">
        <v>0.34799999999999998</v>
      </c>
      <c r="R777" s="38">
        <v>1</v>
      </c>
      <c r="S777" s="38">
        <v>0</v>
      </c>
      <c r="T777" s="38">
        <v>0</v>
      </c>
      <c r="V777" s="38">
        <v>0</v>
      </c>
      <c r="Y777" s="38" t="s">
        <v>40</v>
      </c>
      <c r="Z777" s="42">
        <v>0.62733796296296296</v>
      </c>
    </row>
    <row r="778" spans="1:26">
      <c r="A778" s="38">
        <v>23</v>
      </c>
      <c r="B778" s="38">
        <v>11</v>
      </c>
      <c r="C778" s="38" t="s">
        <v>483</v>
      </c>
      <c r="D778" s="38" t="s">
        <v>25</v>
      </c>
      <c r="E778" s="38" t="s">
        <v>36</v>
      </c>
      <c r="G778" s="38">
        <v>0.5</v>
      </c>
      <c r="H778" s="38">
        <v>0.5</v>
      </c>
      <c r="I778" s="38">
        <v>3512</v>
      </c>
      <c r="J778" s="38">
        <v>6896</v>
      </c>
      <c r="L778" s="38">
        <v>2550</v>
      </c>
      <c r="M778" s="38">
        <v>4.4000000000000004</v>
      </c>
      <c r="N778" s="38">
        <v>8.5730000000000004</v>
      </c>
      <c r="O778" s="38">
        <v>4.173</v>
      </c>
      <c r="Q778" s="38">
        <v>0.35</v>
      </c>
      <c r="R778" s="38">
        <v>1</v>
      </c>
      <c r="S778" s="38">
        <v>0</v>
      </c>
      <c r="T778" s="38">
        <v>0</v>
      </c>
      <c r="V778" s="38">
        <v>0</v>
      </c>
      <c r="Y778" s="38" t="s">
        <v>40</v>
      </c>
      <c r="Z778" s="42">
        <v>0.6341782407407407</v>
      </c>
    </row>
    <row r="779" spans="1:26">
      <c r="A779" s="38">
        <v>24</v>
      </c>
      <c r="B779" s="38">
        <v>12</v>
      </c>
      <c r="C779" s="38" t="s">
        <v>484</v>
      </c>
      <c r="D779" s="38" t="s">
        <v>25</v>
      </c>
      <c r="E779" s="38" t="s">
        <v>36</v>
      </c>
      <c r="G779" s="38">
        <v>0.5</v>
      </c>
      <c r="H779" s="38">
        <v>0.5</v>
      </c>
      <c r="I779" s="38">
        <v>4153</v>
      </c>
      <c r="J779" s="38">
        <v>7298</v>
      </c>
      <c r="L779" s="38">
        <v>2063</v>
      </c>
      <c r="M779" s="38">
        <v>5.234</v>
      </c>
      <c r="N779" s="38">
        <v>9.0730000000000004</v>
      </c>
      <c r="O779" s="38">
        <v>3.8380000000000001</v>
      </c>
      <c r="Q779" s="38">
        <v>0.28499999999999998</v>
      </c>
      <c r="R779" s="38">
        <v>1</v>
      </c>
      <c r="S779" s="38">
        <v>0</v>
      </c>
      <c r="T779" s="38">
        <v>0</v>
      </c>
      <c r="V779" s="38">
        <v>0</v>
      </c>
      <c r="Y779" s="38" t="s">
        <v>40</v>
      </c>
      <c r="Z779" s="42">
        <v>0.64581018518518518</v>
      </c>
    </row>
    <row r="780" spans="1:26">
      <c r="A780" s="38">
        <v>25</v>
      </c>
      <c r="B780" s="38">
        <v>12</v>
      </c>
      <c r="C780" s="38" t="s">
        <v>484</v>
      </c>
      <c r="D780" s="38" t="s">
        <v>25</v>
      </c>
      <c r="E780" s="38" t="s">
        <v>36</v>
      </c>
      <c r="G780" s="38">
        <v>0.5</v>
      </c>
      <c r="H780" s="38">
        <v>0.5</v>
      </c>
      <c r="I780" s="38">
        <v>4226</v>
      </c>
      <c r="J780" s="38">
        <v>7303</v>
      </c>
      <c r="L780" s="38">
        <v>2077</v>
      </c>
      <c r="M780" s="38">
        <v>5.33</v>
      </c>
      <c r="N780" s="38">
        <v>9.08</v>
      </c>
      <c r="O780" s="38">
        <v>3.75</v>
      </c>
      <c r="Q780" s="38">
        <v>0.28699999999999998</v>
      </c>
      <c r="R780" s="38">
        <v>1</v>
      </c>
      <c r="S780" s="38">
        <v>0</v>
      </c>
      <c r="T780" s="38">
        <v>0</v>
      </c>
      <c r="V780" s="38">
        <v>0</v>
      </c>
      <c r="Y780" s="38" t="s">
        <v>40</v>
      </c>
      <c r="Z780" s="42">
        <v>0.65262731481481484</v>
      </c>
    </row>
    <row r="781" spans="1:26">
      <c r="A781" s="38">
        <v>26</v>
      </c>
      <c r="B781" s="38">
        <v>13</v>
      </c>
      <c r="C781" s="38" t="s">
        <v>485</v>
      </c>
      <c r="D781" s="38" t="s">
        <v>25</v>
      </c>
      <c r="E781" s="38" t="s">
        <v>36</v>
      </c>
      <c r="G781" s="38">
        <v>0.5</v>
      </c>
      <c r="H781" s="38">
        <v>0.5</v>
      </c>
      <c r="I781" s="38">
        <v>3391</v>
      </c>
      <c r="J781" s="38">
        <v>6700</v>
      </c>
      <c r="L781" s="38">
        <v>1760</v>
      </c>
      <c r="M781" s="38">
        <v>4.242</v>
      </c>
      <c r="N781" s="38">
        <v>8.3290000000000006</v>
      </c>
      <c r="O781" s="38">
        <v>4.0869999999999997</v>
      </c>
      <c r="Q781" s="38">
        <v>0.245</v>
      </c>
      <c r="R781" s="38">
        <v>1</v>
      </c>
      <c r="S781" s="38">
        <v>0</v>
      </c>
      <c r="T781" s="38">
        <v>0</v>
      </c>
      <c r="V781" s="38">
        <v>0</v>
      </c>
      <c r="Y781" s="38" t="s">
        <v>40</v>
      </c>
      <c r="Z781" s="42">
        <v>0.6644444444444445</v>
      </c>
    </row>
    <row r="782" spans="1:26">
      <c r="A782" s="38">
        <v>27</v>
      </c>
      <c r="B782" s="38">
        <v>13</v>
      </c>
      <c r="C782" s="38" t="s">
        <v>485</v>
      </c>
      <c r="D782" s="38" t="s">
        <v>25</v>
      </c>
      <c r="E782" s="38" t="s">
        <v>36</v>
      </c>
      <c r="G782" s="38">
        <v>0.5</v>
      </c>
      <c r="H782" s="38">
        <v>0.5</v>
      </c>
      <c r="I782" s="38">
        <v>3457</v>
      </c>
      <c r="J782" s="38">
        <v>6681</v>
      </c>
      <c r="L782" s="38">
        <v>1734</v>
      </c>
      <c r="M782" s="38">
        <v>4.3280000000000003</v>
      </c>
      <c r="N782" s="38">
        <v>8.3059999999999992</v>
      </c>
      <c r="O782" s="38">
        <v>3.9780000000000002</v>
      </c>
      <c r="Q782" s="38">
        <v>0.24199999999999999</v>
      </c>
      <c r="R782" s="38">
        <v>1</v>
      </c>
      <c r="S782" s="38">
        <v>0</v>
      </c>
      <c r="T782" s="38">
        <v>0</v>
      </c>
      <c r="V782" s="38">
        <v>0</v>
      </c>
      <c r="Y782" s="38" t="s">
        <v>40</v>
      </c>
      <c r="Z782" s="42">
        <v>0.67131944444444447</v>
      </c>
    </row>
    <row r="783" spans="1:26">
      <c r="A783" s="38">
        <v>28</v>
      </c>
      <c r="B783" s="38">
        <v>14</v>
      </c>
      <c r="C783" s="38" t="s">
        <v>486</v>
      </c>
      <c r="D783" s="38" t="s">
        <v>25</v>
      </c>
      <c r="E783" s="38" t="s">
        <v>36</v>
      </c>
      <c r="G783" s="38">
        <v>0.5</v>
      </c>
      <c r="H783" s="38">
        <v>0.5</v>
      </c>
      <c r="I783" s="38">
        <v>3140</v>
      </c>
      <c r="J783" s="38">
        <v>6144</v>
      </c>
      <c r="L783" s="38">
        <v>1639</v>
      </c>
      <c r="M783" s="38">
        <v>3.915</v>
      </c>
      <c r="N783" s="38">
        <v>7.6340000000000003</v>
      </c>
      <c r="O783" s="38">
        <v>3.7189999999999999</v>
      </c>
      <c r="Q783" s="38">
        <v>0.22900000000000001</v>
      </c>
      <c r="R783" s="38">
        <v>1</v>
      </c>
      <c r="S783" s="38">
        <v>0</v>
      </c>
      <c r="T783" s="38">
        <v>0</v>
      </c>
      <c r="V783" s="38">
        <v>0</v>
      </c>
      <c r="Y783" s="38" t="s">
        <v>40</v>
      </c>
      <c r="Z783" s="42">
        <v>0.68306712962962957</v>
      </c>
    </row>
    <row r="784" spans="1:26">
      <c r="A784" s="38">
        <v>29</v>
      </c>
      <c r="B784" s="38">
        <v>14</v>
      </c>
      <c r="C784" s="38" t="s">
        <v>486</v>
      </c>
      <c r="D784" s="38" t="s">
        <v>25</v>
      </c>
      <c r="E784" s="38" t="s">
        <v>36</v>
      </c>
      <c r="G784" s="38">
        <v>0.5</v>
      </c>
      <c r="H784" s="38">
        <v>0.5</v>
      </c>
      <c r="I784" s="38">
        <v>3190</v>
      </c>
      <c r="J784" s="38">
        <v>6107</v>
      </c>
      <c r="L784" s="38">
        <v>1635</v>
      </c>
      <c r="M784" s="38">
        <v>3.98</v>
      </c>
      <c r="N784" s="38">
        <v>7.5880000000000001</v>
      </c>
      <c r="O784" s="38">
        <v>3.6080000000000001</v>
      </c>
      <c r="Q784" s="38">
        <v>0.22900000000000001</v>
      </c>
      <c r="R784" s="38">
        <v>1</v>
      </c>
      <c r="S784" s="38">
        <v>0</v>
      </c>
      <c r="T784" s="38">
        <v>0</v>
      </c>
      <c r="V784" s="38">
        <v>0</v>
      </c>
      <c r="Y784" s="38" t="s">
        <v>40</v>
      </c>
      <c r="Z784" s="42">
        <v>0.68983796296296296</v>
      </c>
    </row>
    <row r="785" spans="1:26">
      <c r="A785" s="38">
        <v>30</v>
      </c>
      <c r="B785" s="38">
        <v>15</v>
      </c>
      <c r="C785" s="38" t="s">
        <v>487</v>
      </c>
      <c r="D785" s="38" t="s">
        <v>25</v>
      </c>
      <c r="E785" s="38" t="s">
        <v>36</v>
      </c>
      <c r="G785" s="38">
        <v>0.5</v>
      </c>
      <c r="H785" s="38">
        <v>0.5</v>
      </c>
      <c r="I785" s="38">
        <v>2912</v>
      </c>
      <c r="J785" s="38">
        <v>6596</v>
      </c>
      <c r="L785" s="38">
        <v>2486</v>
      </c>
      <c r="M785" s="38">
        <v>3.6179999999999999</v>
      </c>
      <c r="N785" s="38">
        <v>8.1989999999999998</v>
      </c>
      <c r="O785" s="38">
        <v>4.58</v>
      </c>
      <c r="Q785" s="38">
        <v>0.34100000000000003</v>
      </c>
      <c r="R785" s="38">
        <v>1</v>
      </c>
      <c r="S785" s="38">
        <v>0</v>
      </c>
      <c r="T785" s="38">
        <v>0</v>
      </c>
      <c r="V785" s="38">
        <v>0</v>
      </c>
      <c r="Y785" s="38" t="s">
        <v>40</v>
      </c>
      <c r="Z785" s="42">
        <v>0.7015393518518519</v>
      </c>
    </row>
    <row r="786" spans="1:26">
      <c r="A786" s="38">
        <v>31</v>
      </c>
      <c r="B786" s="38">
        <v>15</v>
      </c>
      <c r="C786" s="38" t="s">
        <v>487</v>
      </c>
      <c r="D786" s="38" t="s">
        <v>25</v>
      </c>
      <c r="E786" s="38" t="s">
        <v>36</v>
      </c>
      <c r="G786" s="38">
        <v>0.5</v>
      </c>
      <c r="H786" s="38">
        <v>0.5</v>
      </c>
      <c r="I786" s="38">
        <v>2928</v>
      </c>
      <c r="J786" s="38">
        <v>6560</v>
      </c>
      <c r="L786" s="38">
        <v>2519</v>
      </c>
      <c r="M786" s="38">
        <v>3.6389999999999998</v>
      </c>
      <c r="N786" s="38">
        <v>8.1539999999999999</v>
      </c>
      <c r="O786" s="38">
        <v>4.5149999999999997</v>
      </c>
      <c r="Q786" s="38">
        <v>0.34599999999999997</v>
      </c>
      <c r="R786" s="38">
        <v>1</v>
      </c>
      <c r="S786" s="38">
        <v>0</v>
      </c>
      <c r="T786" s="38">
        <v>0</v>
      </c>
      <c r="V786" s="38">
        <v>0</v>
      </c>
      <c r="Y786" s="38" t="s">
        <v>40</v>
      </c>
      <c r="Z786" s="42">
        <v>0.70824074074074073</v>
      </c>
    </row>
    <row r="787" spans="1:26">
      <c r="A787" s="38">
        <v>32</v>
      </c>
      <c r="B787" s="38">
        <v>16</v>
      </c>
      <c r="C787" s="38" t="s">
        <v>488</v>
      </c>
      <c r="D787" s="38" t="s">
        <v>25</v>
      </c>
      <c r="E787" s="38" t="s">
        <v>36</v>
      </c>
      <c r="G787" s="38">
        <v>0.5</v>
      </c>
      <c r="H787" s="38">
        <v>0.5</v>
      </c>
      <c r="I787" s="38">
        <v>3054</v>
      </c>
      <c r="J787" s="38">
        <v>6501</v>
      </c>
      <c r="L787" s="38">
        <v>2500</v>
      </c>
      <c r="M787" s="38">
        <v>3.8039999999999998</v>
      </c>
      <c r="N787" s="38">
        <v>8.08</v>
      </c>
      <c r="O787" s="38">
        <v>4.2759999999999998</v>
      </c>
      <c r="Q787" s="38">
        <v>0.34300000000000003</v>
      </c>
      <c r="R787" s="38">
        <v>1</v>
      </c>
      <c r="S787" s="38">
        <v>0</v>
      </c>
      <c r="T787" s="38">
        <v>0</v>
      </c>
      <c r="V787" s="38">
        <v>0</v>
      </c>
      <c r="Y787" s="38" t="s">
        <v>40</v>
      </c>
      <c r="Z787" s="42">
        <v>0.71996527777777775</v>
      </c>
    </row>
    <row r="788" spans="1:26">
      <c r="A788" s="38">
        <v>33</v>
      </c>
      <c r="B788" s="38">
        <v>16</v>
      </c>
      <c r="C788" s="38" t="s">
        <v>488</v>
      </c>
      <c r="D788" s="38" t="s">
        <v>25</v>
      </c>
      <c r="E788" s="38" t="s">
        <v>36</v>
      </c>
      <c r="G788" s="38">
        <v>0.5</v>
      </c>
      <c r="H788" s="38">
        <v>0.5</v>
      </c>
      <c r="I788" s="38">
        <v>3033</v>
      </c>
      <c r="J788" s="38">
        <v>6454</v>
      </c>
      <c r="L788" s="38">
        <v>2527</v>
      </c>
      <c r="M788" s="38">
        <v>3.7770000000000001</v>
      </c>
      <c r="N788" s="38">
        <v>8.0220000000000002</v>
      </c>
      <c r="O788" s="38">
        <v>4.2460000000000004</v>
      </c>
      <c r="Q788" s="38">
        <v>0.34699999999999998</v>
      </c>
      <c r="R788" s="38">
        <v>1</v>
      </c>
      <c r="S788" s="38">
        <v>0</v>
      </c>
      <c r="T788" s="38">
        <v>0</v>
      </c>
      <c r="V788" s="38">
        <v>0</v>
      </c>
      <c r="Y788" s="38" t="s">
        <v>40</v>
      </c>
      <c r="Z788" s="42">
        <v>0.72664351851851849</v>
      </c>
    </row>
    <row r="789" spans="1:26">
      <c r="A789" s="38">
        <v>45</v>
      </c>
      <c r="B789" s="38">
        <v>19</v>
      </c>
      <c r="C789" s="38" t="s">
        <v>489</v>
      </c>
      <c r="D789" s="38" t="s">
        <v>25</v>
      </c>
      <c r="E789" s="38" t="s">
        <v>36</v>
      </c>
      <c r="G789" s="38">
        <v>0.5</v>
      </c>
      <c r="H789" s="38">
        <v>0.5</v>
      </c>
      <c r="I789" s="38">
        <v>2867</v>
      </c>
      <c r="J789" s="38">
        <v>5790</v>
      </c>
      <c r="L789" s="38">
        <v>2668</v>
      </c>
      <c r="M789" s="38">
        <v>3.56</v>
      </c>
      <c r="N789" s="38">
        <v>7.19</v>
      </c>
      <c r="O789" s="38">
        <v>3.629</v>
      </c>
      <c r="Q789" s="38">
        <v>0.36499999999999999</v>
      </c>
      <c r="R789" s="38">
        <v>1</v>
      </c>
      <c r="S789" s="38">
        <v>0</v>
      </c>
      <c r="T789" s="38">
        <v>0</v>
      </c>
      <c r="V789" s="38">
        <v>0</v>
      </c>
      <c r="Y789" s="38" t="s">
        <v>40</v>
      </c>
      <c r="Z789" s="42">
        <v>0.83143518518518522</v>
      </c>
    </row>
    <row r="790" spans="1:26">
      <c r="A790" s="38">
        <v>46</v>
      </c>
      <c r="B790" s="38">
        <v>19</v>
      </c>
      <c r="C790" s="38" t="s">
        <v>489</v>
      </c>
      <c r="D790" s="38" t="s">
        <v>25</v>
      </c>
      <c r="E790" s="38" t="s">
        <v>36</v>
      </c>
      <c r="G790" s="38">
        <v>0.5</v>
      </c>
      <c r="H790" s="38">
        <v>0.5</v>
      </c>
      <c r="I790" s="38">
        <v>2924</v>
      </c>
      <c r="J790" s="38">
        <v>5705</v>
      </c>
      <c r="L790" s="38">
        <v>2651</v>
      </c>
      <c r="M790" s="38">
        <v>3.6339999999999999</v>
      </c>
      <c r="N790" s="38">
        <v>7.0830000000000002</v>
      </c>
      <c r="O790" s="38">
        <v>3.4489999999999998</v>
      </c>
      <c r="Q790" s="38">
        <v>0.36299999999999999</v>
      </c>
      <c r="R790" s="38">
        <v>1</v>
      </c>
      <c r="S790" s="38">
        <v>0</v>
      </c>
      <c r="T790" s="38">
        <v>0</v>
      </c>
      <c r="V790" s="38">
        <v>0</v>
      </c>
      <c r="Y790" s="38" t="s">
        <v>40</v>
      </c>
      <c r="Z790" s="42">
        <v>0.83800925925925929</v>
      </c>
    </row>
    <row r="791" spans="1:26">
      <c r="A791" s="38">
        <v>47</v>
      </c>
      <c r="B791" s="38">
        <v>20</v>
      </c>
      <c r="C791" s="38" t="s">
        <v>490</v>
      </c>
      <c r="D791" s="38" t="s">
        <v>25</v>
      </c>
      <c r="E791" s="38" t="s">
        <v>36</v>
      </c>
      <c r="G791" s="38">
        <v>0.5</v>
      </c>
      <c r="H791" s="38">
        <v>0.5</v>
      </c>
      <c r="I791" s="38">
        <v>3219</v>
      </c>
      <c r="J791" s="38">
        <v>6106</v>
      </c>
      <c r="L791" s="38">
        <v>1740</v>
      </c>
      <c r="M791" s="38">
        <v>4.0179999999999998</v>
      </c>
      <c r="N791" s="38">
        <v>7.5860000000000003</v>
      </c>
      <c r="O791" s="38">
        <v>3.569</v>
      </c>
      <c r="Q791" s="38">
        <v>0.24299999999999999</v>
      </c>
      <c r="R791" s="38">
        <v>1</v>
      </c>
      <c r="S791" s="38">
        <v>0</v>
      </c>
      <c r="T791" s="38">
        <v>0</v>
      </c>
      <c r="V791" s="38">
        <v>0</v>
      </c>
      <c r="Y791" s="38" t="s">
        <v>40</v>
      </c>
      <c r="Z791" s="42">
        <v>0.84980324074074076</v>
      </c>
    </row>
    <row r="792" spans="1:26">
      <c r="A792" s="38">
        <v>48</v>
      </c>
      <c r="B792" s="38">
        <v>20</v>
      </c>
      <c r="C792" s="38" t="s">
        <v>490</v>
      </c>
      <c r="D792" s="38" t="s">
        <v>25</v>
      </c>
      <c r="E792" s="38" t="s">
        <v>36</v>
      </c>
      <c r="G792" s="38">
        <v>0.5</v>
      </c>
      <c r="H792" s="38">
        <v>0.5</v>
      </c>
      <c r="I792" s="38">
        <v>3234</v>
      </c>
      <c r="J792" s="38">
        <v>6080</v>
      </c>
      <c r="L792" s="38">
        <v>1704</v>
      </c>
      <c r="M792" s="38">
        <v>4.0380000000000003</v>
      </c>
      <c r="N792" s="38">
        <v>7.5540000000000003</v>
      </c>
      <c r="O792" s="38">
        <v>3.516</v>
      </c>
      <c r="Q792" s="38">
        <v>0.23799999999999999</v>
      </c>
      <c r="R792" s="38">
        <v>1</v>
      </c>
      <c r="S792" s="38">
        <v>0</v>
      </c>
      <c r="T792" s="38">
        <v>0</v>
      </c>
      <c r="V792" s="38">
        <v>0</v>
      </c>
      <c r="Y792" s="38" t="s">
        <v>40</v>
      </c>
      <c r="Z792" s="42">
        <v>0.85657407407407404</v>
      </c>
    </row>
    <row r="793" spans="1:26">
      <c r="A793" s="38">
        <v>49</v>
      </c>
      <c r="B793" s="38">
        <v>21</v>
      </c>
      <c r="C793" s="38" t="s">
        <v>491</v>
      </c>
      <c r="D793" s="38" t="s">
        <v>25</v>
      </c>
      <c r="E793" s="38" t="s">
        <v>36</v>
      </c>
      <c r="G793" s="38">
        <v>0.5</v>
      </c>
      <c r="H793" s="38">
        <v>0.5</v>
      </c>
      <c r="I793" s="38">
        <v>5875</v>
      </c>
      <c r="J793" s="38">
        <v>9674</v>
      </c>
      <c r="L793" s="38">
        <v>6047</v>
      </c>
      <c r="M793" s="38">
        <v>7.48</v>
      </c>
      <c r="N793" s="38">
        <v>11.99</v>
      </c>
      <c r="O793" s="38">
        <v>4.5110000000000001</v>
      </c>
      <c r="Q793" s="38">
        <v>0.80700000000000005</v>
      </c>
      <c r="R793" s="38">
        <v>1</v>
      </c>
      <c r="S793" s="38">
        <v>0</v>
      </c>
      <c r="T793" s="38">
        <v>0</v>
      </c>
      <c r="V793" s="38">
        <v>0</v>
      </c>
      <c r="Y793" s="38" t="s">
        <v>40</v>
      </c>
      <c r="Z793" s="42">
        <v>0.86853009259259262</v>
      </c>
    </row>
    <row r="794" spans="1:26">
      <c r="A794" s="38">
        <v>50</v>
      </c>
      <c r="B794" s="38">
        <v>21</v>
      </c>
      <c r="C794" s="38" t="s">
        <v>491</v>
      </c>
      <c r="D794" s="38" t="s">
        <v>25</v>
      </c>
      <c r="E794" s="38" t="s">
        <v>36</v>
      </c>
      <c r="G794" s="38">
        <v>0.5</v>
      </c>
      <c r="H794" s="38">
        <v>0.5</v>
      </c>
      <c r="I794" s="38">
        <v>5866</v>
      </c>
      <c r="J794" s="38">
        <v>9660</v>
      </c>
      <c r="L794" s="38">
        <v>6051</v>
      </c>
      <c r="M794" s="38">
        <v>7.4669999999999996</v>
      </c>
      <c r="N794" s="38">
        <v>11.974</v>
      </c>
      <c r="O794" s="38">
        <v>4.5069999999999997</v>
      </c>
      <c r="Q794" s="38">
        <v>0.80800000000000005</v>
      </c>
      <c r="R794" s="38">
        <v>1</v>
      </c>
      <c r="S794" s="38">
        <v>0</v>
      </c>
      <c r="T794" s="38">
        <v>0</v>
      </c>
      <c r="V794" s="38">
        <v>0</v>
      </c>
      <c r="Y794" s="38" t="s">
        <v>40</v>
      </c>
      <c r="Z794" s="42">
        <v>0.87534722222222217</v>
      </c>
    </row>
    <row r="795" spans="1:26">
      <c r="A795" s="38">
        <v>51</v>
      </c>
      <c r="B795" s="38">
        <v>22</v>
      </c>
      <c r="C795" s="38" t="s">
        <v>492</v>
      </c>
      <c r="D795" s="38" t="s">
        <v>25</v>
      </c>
      <c r="E795" s="38" t="s">
        <v>36</v>
      </c>
      <c r="G795" s="38">
        <v>0.5</v>
      </c>
      <c r="H795" s="38">
        <v>0.5</v>
      </c>
      <c r="I795" s="38">
        <v>3349</v>
      </c>
      <c r="J795" s="38">
        <v>6325</v>
      </c>
      <c r="L795" s="38">
        <v>1791</v>
      </c>
      <c r="M795" s="38">
        <v>4.1870000000000003</v>
      </c>
      <c r="N795" s="38">
        <v>7.8609999999999998</v>
      </c>
      <c r="O795" s="38">
        <v>3.6739999999999999</v>
      </c>
      <c r="Q795" s="38">
        <v>0.249</v>
      </c>
      <c r="R795" s="38">
        <v>1</v>
      </c>
      <c r="S795" s="38">
        <v>0</v>
      </c>
      <c r="T795" s="38">
        <v>0</v>
      </c>
      <c r="V795" s="38">
        <v>0</v>
      </c>
      <c r="Y795" s="38" t="s">
        <v>40</v>
      </c>
      <c r="Z795" s="42">
        <v>0.88726851851851851</v>
      </c>
    </row>
    <row r="796" spans="1:26">
      <c r="A796" s="38">
        <v>52</v>
      </c>
      <c r="B796" s="38">
        <v>22</v>
      </c>
      <c r="C796" s="38" t="s">
        <v>492</v>
      </c>
      <c r="D796" s="38" t="s">
        <v>25</v>
      </c>
      <c r="E796" s="38" t="s">
        <v>36</v>
      </c>
      <c r="G796" s="38">
        <v>0.5</v>
      </c>
      <c r="H796" s="38">
        <v>0.5</v>
      </c>
      <c r="I796" s="38">
        <v>3321</v>
      </c>
      <c r="J796" s="38">
        <v>6328</v>
      </c>
      <c r="L796" s="38">
        <v>1787</v>
      </c>
      <c r="M796" s="38">
        <v>4.1509999999999998</v>
      </c>
      <c r="N796" s="38">
        <v>7.8650000000000002</v>
      </c>
      <c r="O796" s="38">
        <v>3.714</v>
      </c>
      <c r="Q796" s="38">
        <v>0.249</v>
      </c>
      <c r="R796" s="38">
        <v>1</v>
      </c>
      <c r="S796" s="38">
        <v>0</v>
      </c>
      <c r="T796" s="38">
        <v>0</v>
      </c>
      <c r="V796" s="38">
        <v>0</v>
      </c>
      <c r="Y796" s="38" t="s">
        <v>40</v>
      </c>
      <c r="Z796" s="42">
        <v>0.89410879629629625</v>
      </c>
    </row>
    <row r="797" spans="1:26">
      <c r="A797" s="38">
        <v>53</v>
      </c>
      <c r="B797" s="38">
        <v>23</v>
      </c>
      <c r="C797" s="38" t="s">
        <v>493</v>
      </c>
      <c r="D797" s="38" t="s">
        <v>25</v>
      </c>
      <c r="E797" s="38" t="s">
        <v>36</v>
      </c>
      <c r="G797" s="38">
        <v>0.5</v>
      </c>
      <c r="H797" s="38">
        <v>0.5</v>
      </c>
      <c r="I797" s="38">
        <v>6053</v>
      </c>
      <c r="J797" s="38">
        <v>7996</v>
      </c>
      <c r="L797" s="38">
        <v>3688</v>
      </c>
      <c r="M797" s="38">
        <v>7.7119999999999997</v>
      </c>
      <c r="N797" s="38">
        <v>9.9359999999999999</v>
      </c>
      <c r="O797" s="38">
        <v>2.2240000000000002</v>
      </c>
      <c r="Q797" s="38">
        <v>0.499</v>
      </c>
      <c r="R797" s="38">
        <v>1</v>
      </c>
      <c r="S797" s="38">
        <v>0</v>
      </c>
      <c r="T797" s="38">
        <v>0</v>
      </c>
      <c r="V797" s="38">
        <v>0</v>
      </c>
      <c r="Y797" s="38" t="s">
        <v>40</v>
      </c>
      <c r="Z797" s="42">
        <v>0.90574074074074085</v>
      </c>
    </row>
    <row r="798" spans="1:26">
      <c r="A798" s="38">
        <v>54</v>
      </c>
      <c r="B798" s="38">
        <v>23</v>
      </c>
      <c r="C798" s="38" t="s">
        <v>493</v>
      </c>
      <c r="D798" s="38" t="s">
        <v>25</v>
      </c>
      <c r="E798" s="38" t="s">
        <v>36</v>
      </c>
      <c r="G798" s="38">
        <v>0.5</v>
      </c>
      <c r="H798" s="38">
        <v>0.5</v>
      </c>
      <c r="I798" s="38">
        <v>6001</v>
      </c>
      <c r="J798" s="38">
        <v>7967</v>
      </c>
      <c r="L798" s="38">
        <v>3683</v>
      </c>
      <c r="M798" s="38">
        <v>7.6429999999999998</v>
      </c>
      <c r="N798" s="38">
        <v>9.9</v>
      </c>
      <c r="O798" s="38">
        <v>2.2570000000000001</v>
      </c>
      <c r="Q798" s="38">
        <v>0.499</v>
      </c>
      <c r="R798" s="38">
        <v>1</v>
      </c>
      <c r="S798" s="38">
        <v>0</v>
      </c>
      <c r="T798" s="38">
        <v>0</v>
      </c>
      <c r="V798" s="38">
        <v>0</v>
      </c>
      <c r="Y798" s="38" t="s">
        <v>40</v>
      </c>
      <c r="Z798" s="42">
        <v>0.91243055555555552</v>
      </c>
    </row>
    <row r="799" spans="1:26">
      <c r="A799" s="38">
        <v>55</v>
      </c>
      <c r="B799" s="38">
        <v>24</v>
      </c>
      <c r="C799" s="38" t="s">
        <v>494</v>
      </c>
      <c r="D799" s="38" t="s">
        <v>25</v>
      </c>
      <c r="E799" s="38" t="s">
        <v>36</v>
      </c>
      <c r="G799" s="38">
        <v>0.5</v>
      </c>
      <c r="H799" s="38">
        <v>0.5</v>
      </c>
      <c r="I799" s="38">
        <v>2915</v>
      </c>
      <c r="J799" s="38">
        <v>6244</v>
      </c>
      <c r="L799" s="38">
        <v>2802</v>
      </c>
      <c r="M799" s="38">
        <v>3.6230000000000002</v>
      </c>
      <c r="N799" s="38">
        <v>7.76</v>
      </c>
      <c r="O799" s="38">
        <v>4.1369999999999996</v>
      </c>
      <c r="Q799" s="38">
        <v>0.38300000000000001</v>
      </c>
      <c r="R799" s="38">
        <v>1</v>
      </c>
      <c r="S799" s="38">
        <v>0</v>
      </c>
      <c r="T799" s="38">
        <v>0</v>
      </c>
      <c r="V799" s="38">
        <v>0</v>
      </c>
      <c r="Y799" s="38" t="s">
        <v>40</v>
      </c>
      <c r="Z799" s="42">
        <v>0.92420138888888881</v>
      </c>
    </row>
    <row r="800" spans="1:26">
      <c r="A800" s="38">
        <v>56</v>
      </c>
      <c r="B800" s="38">
        <v>24</v>
      </c>
      <c r="C800" s="38" t="s">
        <v>494</v>
      </c>
      <c r="D800" s="38" t="s">
        <v>25</v>
      </c>
      <c r="E800" s="38" t="s">
        <v>36</v>
      </c>
      <c r="G800" s="38">
        <v>0.5</v>
      </c>
      <c r="H800" s="38">
        <v>0.5</v>
      </c>
      <c r="I800" s="38">
        <v>2974</v>
      </c>
      <c r="J800" s="38">
        <v>6264</v>
      </c>
      <c r="L800" s="38">
        <v>2835</v>
      </c>
      <c r="M800" s="38">
        <v>3.6989999999999998</v>
      </c>
      <c r="N800" s="38">
        <v>7.7839999999999998</v>
      </c>
      <c r="O800" s="38">
        <v>4.085</v>
      </c>
      <c r="Q800" s="38">
        <v>0.38700000000000001</v>
      </c>
      <c r="R800" s="38">
        <v>1</v>
      </c>
      <c r="S800" s="38">
        <v>0</v>
      </c>
      <c r="T800" s="38">
        <v>0</v>
      </c>
      <c r="V800" s="38">
        <v>0</v>
      </c>
      <c r="Y800" s="38" t="s">
        <v>40</v>
      </c>
      <c r="Z800" s="42">
        <v>0.93100694444444443</v>
      </c>
    </row>
    <row r="801" spans="1:26">
      <c r="A801" s="38">
        <v>57</v>
      </c>
      <c r="B801" s="38">
        <v>25</v>
      </c>
      <c r="C801" s="38" t="s">
        <v>495</v>
      </c>
      <c r="D801" s="38" t="s">
        <v>25</v>
      </c>
      <c r="E801" s="38" t="s">
        <v>36</v>
      </c>
      <c r="G801" s="38">
        <v>0.5</v>
      </c>
      <c r="H801" s="38">
        <v>0.5</v>
      </c>
      <c r="I801" s="38">
        <v>4002</v>
      </c>
      <c r="J801" s="38">
        <v>7226</v>
      </c>
      <c r="L801" s="38">
        <v>2637</v>
      </c>
      <c r="M801" s="38">
        <v>5.0380000000000003</v>
      </c>
      <c r="N801" s="38">
        <v>8.984</v>
      </c>
      <c r="O801" s="38">
        <v>3.9460000000000002</v>
      </c>
      <c r="Q801" s="38">
        <v>0.36099999999999999</v>
      </c>
      <c r="R801" s="38">
        <v>1</v>
      </c>
      <c r="S801" s="38">
        <v>0</v>
      </c>
      <c r="T801" s="38">
        <v>0</v>
      </c>
      <c r="V801" s="38">
        <v>0</v>
      </c>
      <c r="Y801" s="38" t="s">
        <v>40</v>
      </c>
      <c r="Z801" s="42">
        <v>0.94281250000000005</v>
      </c>
    </row>
    <row r="802" spans="1:26">
      <c r="A802" s="38">
        <v>58</v>
      </c>
      <c r="B802" s="38">
        <v>25</v>
      </c>
      <c r="C802" s="38" t="s">
        <v>495</v>
      </c>
      <c r="D802" s="38" t="s">
        <v>25</v>
      </c>
      <c r="E802" s="38" t="s">
        <v>36</v>
      </c>
      <c r="G802" s="38">
        <v>0.5</v>
      </c>
      <c r="H802" s="38">
        <v>0.5</v>
      </c>
      <c r="I802" s="38">
        <v>3975</v>
      </c>
      <c r="J802" s="38">
        <v>7213</v>
      </c>
      <c r="L802" s="38">
        <v>2574</v>
      </c>
      <c r="M802" s="38">
        <v>5.0019999999999998</v>
      </c>
      <c r="N802" s="38">
        <v>8.968</v>
      </c>
      <c r="O802" s="38">
        <v>3.9649999999999999</v>
      </c>
      <c r="Q802" s="38">
        <v>0.35299999999999998</v>
      </c>
      <c r="R802" s="38">
        <v>1</v>
      </c>
      <c r="S802" s="38">
        <v>0</v>
      </c>
      <c r="T802" s="38">
        <v>0</v>
      </c>
      <c r="V802" s="38">
        <v>0</v>
      </c>
      <c r="Y802" s="38" t="s">
        <v>40</v>
      </c>
      <c r="Z802" s="42">
        <v>0.94956018518518526</v>
      </c>
    </row>
    <row r="803" spans="1:26">
      <c r="A803" s="38">
        <v>59</v>
      </c>
      <c r="B803" s="38">
        <v>26</v>
      </c>
      <c r="C803" s="38" t="s">
        <v>496</v>
      </c>
      <c r="D803" s="38" t="s">
        <v>25</v>
      </c>
      <c r="E803" s="38" t="s">
        <v>36</v>
      </c>
      <c r="G803" s="38">
        <v>0.5</v>
      </c>
      <c r="H803" s="38">
        <v>0.5</v>
      </c>
      <c r="I803" s="38">
        <v>5157</v>
      </c>
      <c r="J803" s="38">
        <v>8626</v>
      </c>
      <c r="L803" s="38">
        <v>17060</v>
      </c>
      <c r="M803" s="38">
        <v>6.5439999999999996</v>
      </c>
      <c r="N803" s="38">
        <v>10.711</v>
      </c>
      <c r="O803" s="38">
        <v>4.1680000000000001</v>
      </c>
      <c r="Q803" s="38">
        <v>2.2010000000000001</v>
      </c>
      <c r="R803" s="38">
        <v>1</v>
      </c>
      <c r="S803" s="38">
        <v>0</v>
      </c>
      <c r="T803" s="38">
        <v>0</v>
      </c>
      <c r="V803" s="38">
        <v>0</v>
      </c>
      <c r="Y803" s="38" t="s">
        <v>40</v>
      </c>
      <c r="Z803" s="42">
        <v>0.96135416666666673</v>
      </c>
    </row>
    <row r="804" spans="1:26">
      <c r="A804" s="38">
        <v>60</v>
      </c>
      <c r="B804" s="38">
        <v>26</v>
      </c>
      <c r="C804" s="38" t="s">
        <v>496</v>
      </c>
      <c r="D804" s="38" t="s">
        <v>25</v>
      </c>
      <c r="E804" s="38" t="s">
        <v>36</v>
      </c>
      <c r="G804" s="38">
        <v>0.5</v>
      </c>
      <c r="H804" s="38">
        <v>0.5</v>
      </c>
      <c r="I804" s="38">
        <v>5109</v>
      </c>
      <c r="J804" s="38">
        <v>8605</v>
      </c>
      <c r="L804" s="38">
        <v>17295</v>
      </c>
      <c r="M804" s="38">
        <v>6.48</v>
      </c>
      <c r="N804" s="38">
        <v>10.686</v>
      </c>
      <c r="O804" s="38">
        <v>4.2060000000000004</v>
      </c>
      <c r="Q804" s="38">
        <v>2.23</v>
      </c>
      <c r="R804" s="38">
        <v>1</v>
      </c>
      <c r="S804" s="38">
        <v>0</v>
      </c>
      <c r="T804" s="38">
        <v>0</v>
      </c>
      <c r="V804" s="38">
        <v>0</v>
      </c>
      <c r="Y804" s="38" t="s">
        <v>40</v>
      </c>
      <c r="Z804" s="42">
        <v>0.96800925925925929</v>
      </c>
    </row>
    <row r="805" spans="1:26">
      <c r="A805" s="38">
        <v>61</v>
      </c>
      <c r="B805" s="38">
        <v>27</v>
      </c>
      <c r="C805" s="38" t="s">
        <v>497</v>
      </c>
      <c r="D805" s="38" t="s">
        <v>25</v>
      </c>
      <c r="E805" s="38" t="s">
        <v>36</v>
      </c>
      <c r="G805" s="38">
        <v>0.5</v>
      </c>
      <c r="H805" s="38">
        <v>0.5</v>
      </c>
      <c r="I805" s="38">
        <v>3112</v>
      </c>
      <c r="J805" s="38">
        <v>6531</v>
      </c>
      <c r="L805" s="38">
        <v>3295</v>
      </c>
      <c r="M805" s="38">
        <v>3.879</v>
      </c>
      <c r="N805" s="38">
        <v>8.1180000000000003</v>
      </c>
      <c r="O805" s="38">
        <v>4.2389999999999999</v>
      </c>
      <c r="Q805" s="38">
        <v>0.44800000000000001</v>
      </c>
      <c r="R805" s="38">
        <v>1</v>
      </c>
      <c r="S805" s="38">
        <v>0</v>
      </c>
      <c r="T805" s="38">
        <v>0</v>
      </c>
      <c r="V805" s="38">
        <v>0</v>
      </c>
      <c r="Y805" s="38" t="s">
        <v>40</v>
      </c>
      <c r="Z805" s="42">
        <v>0.97988425925925926</v>
      </c>
    </row>
    <row r="806" spans="1:26">
      <c r="A806" s="38">
        <v>62</v>
      </c>
      <c r="B806" s="38">
        <v>27</v>
      </c>
      <c r="C806" s="38" t="s">
        <v>497</v>
      </c>
      <c r="D806" s="38" t="s">
        <v>25</v>
      </c>
      <c r="E806" s="38" t="s">
        <v>36</v>
      </c>
      <c r="G806" s="38">
        <v>0.5</v>
      </c>
      <c r="H806" s="38">
        <v>0.5</v>
      </c>
      <c r="I806" s="38">
        <v>3110</v>
      </c>
      <c r="J806" s="38">
        <v>6516</v>
      </c>
      <c r="L806" s="38">
        <v>3342</v>
      </c>
      <c r="M806" s="38">
        <v>3.8769999999999998</v>
      </c>
      <c r="N806" s="38">
        <v>8.1</v>
      </c>
      <c r="O806" s="38">
        <v>4.2229999999999999</v>
      </c>
      <c r="Q806" s="38">
        <v>0.45400000000000001</v>
      </c>
      <c r="R806" s="38">
        <v>1</v>
      </c>
      <c r="S806" s="38">
        <v>0</v>
      </c>
      <c r="T806" s="38">
        <v>0</v>
      </c>
      <c r="V806" s="38">
        <v>0</v>
      </c>
      <c r="Y806" s="38" t="s">
        <v>40</v>
      </c>
      <c r="Z806" s="42">
        <v>0.9865624999999999</v>
      </c>
    </row>
    <row r="807" spans="1:26">
      <c r="A807" s="38">
        <v>10</v>
      </c>
      <c r="B807" s="38">
        <v>5</v>
      </c>
      <c r="C807" s="38" t="s">
        <v>499</v>
      </c>
      <c r="D807" s="38" t="s">
        <v>25</v>
      </c>
      <c r="E807" s="38" t="s">
        <v>36</v>
      </c>
      <c r="G807" s="38">
        <v>0.5</v>
      </c>
      <c r="H807" s="38">
        <v>0.5</v>
      </c>
      <c r="I807" s="38">
        <v>3006</v>
      </c>
      <c r="J807" s="38">
        <v>5534</v>
      </c>
      <c r="L807" s="38">
        <v>1441</v>
      </c>
      <c r="M807" s="38">
        <v>3.7410000000000001</v>
      </c>
      <c r="N807" s="38">
        <v>6.8680000000000003</v>
      </c>
      <c r="O807" s="38">
        <v>3.1269999999999998</v>
      </c>
      <c r="Q807" s="38">
        <v>0.20300000000000001</v>
      </c>
      <c r="R807" s="38">
        <v>1</v>
      </c>
      <c r="S807" s="38">
        <v>0</v>
      </c>
      <c r="T807" s="38">
        <v>0</v>
      </c>
      <c r="V807" s="38">
        <v>0</v>
      </c>
      <c r="Y807" s="38" t="s">
        <v>41</v>
      </c>
      <c r="Z807" s="42">
        <v>0.6370717592592593</v>
      </c>
    </row>
    <row r="808" spans="1:26">
      <c r="A808" s="38">
        <v>11</v>
      </c>
      <c r="B808" s="38">
        <v>5</v>
      </c>
      <c r="C808" s="38" t="s">
        <v>499</v>
      </c>
      <c r="D808" s="38" t="s">
        <v>25</v>
      </c>
      <c r="E808" s="38" t="s">
        <v>36</v>
      </c>
      <c r="G808" s="38">
        <v>0.5</v>
      </c>
      <c r="H808" s="38">
        <v>0.5</v>
      </c>
      <c r="I808" s="38">
        <v>3063</v>
      </c>
      <c r="J808" s="38">
        <v>5521</v>
      </c>
      <c r="L808" s="38">
        <v>1402</v>
      </c>
      <c r="M808" s="38">
        <v>3.8149999999999999</v>
      </c>
      <c r="N808" s="38">
        <v>6.851</v>
      </c>
      <c r="O808" s="38">
        <v>3.036</v>
      </c>
      <c r="Q808" s="38">
        <v>0.19800000000000001</v>
      </c>
      <c r="R808" s="38">
        <v>1</v>
      </c>
      <c r="S808" s="38">
        <v>0</v>
      </c>
      <c r="T808" s="38">
        <v>0</v>
      </c>
      <c r="V808" s="38">
        <v>0</v>
      </c>
      <c r="Y808" s="38" t="s">
        <v>41</v>
      </c>
      <c r="Z808" s="42">
        <v>0.64370370370370367</v>
      </c>
    </row>
    <row r="809" spans="1:26">
      <c r="A809" s="38">
        <v>12</v>
      </c>
      <c r="B809" s="38">
        <v>6</v>
      </c>
      <c r="C809" s="38" t="s">
        <v>500</v>
      </c>
      <c r="D809" s="38" t="s">
        <v>25</v>
      </c>
      <c r="E809" s="38" t="s">
        <v>36</v>
      </c>
      <c r="G809" s="38">
        <v>0.5</v>
      </c>
      <c r="H809" s="38">
        <v>0.5</v>
      </c>
      <c r="I809" s="38">
        <v>3488</v>
      </c>
      <c r="J809" s="38">
        <v>7367</v>
      </c>
      <c r="L809" s="38">
        <v>2768</v>
      </c>
      <c r="M809" s="38">
        <v>4.3689999999999998</v>
      </c>
      <c r="N809" s="38">
        <v>9.1579999999999995</v>
      </c>
      <c r="O809" s="38">
        <v>4.7889999999999997</v>
      </c>
      <c r="Q809" s="38">
        <v>0.378</v>
      </c>
      <c r="R809" s="38">
        <v>1</v>
      </c>
      <c r="S809" s="38">
        <v>0</v>
      </c>
      <c r="T809" s="38">
        <v>0</v>
      </c>
      <c r="V809" s="38">
        <v>0</v>
      </c>
      <c r="Y809" s="38" t="s">
        <v>41</v>
      </c>
      <c r="Z809" s="42">
        <v>0.6554861111111111</v>
      </c>
    </row>
    <row r="810" spans="1:26">
      <c r="A810" s="38">
        <v>13</v>
      </c>
      <c r="B810" s="38">
        <v>6</v>
      </c>
      <c r="C810" s="38" t="s">
        <v>500</v>
      </c>
      <c r="D810" s="38" t="s">
        <v>25</v>
      </c>
      <c r="E810" s="38" t="s">
        <v>36</v>
      </c>
      <c r="G810" s="38">
        <v>0.5</v>
      </c>
      <c r="H810" s="38">
        <v>0.5</v>
      </c>
      <c r="I810" s="38">
        <v>3574</v>
      </c>
      <c r="J810" s="38">
        <v>7362</v>
      </c>
      <c r="L810" s="38">
        <v>2753</v>
      </c>
      <c r="M810" s="38">
        <v>4.4800000000000004</v>
      </c>
      <c r="N810" s="38">
        <v>9.1530000000000005</v>
      </c>
      <c r="O810" s="38">
        <v>4.6719999999999997</v>
      </c>
      <c r="Q810" s="38">
        <v>0.376</v>
      </c>
      <c r="R810" s="38">
        <v>1</v>
      </c>
      <c r="S810" s="38">
        <v>0</v>
      </c>
      <c r="T810" s="38">
        <v>0</v>
      </c>
      <c r="V810" s="38">
        <v>0</v>
      </c>
      <c r="Y810" s="38" t="s">
        <v>41</v>
      </c>
      <c r="Z810" s="42">
        <v>0.66224537037037035</v>
      </c>
    </row>
    <row r="811" spans="1:26">
      <c r="A811" s="38">
        <v>14</v>
      </c>
      <c r="B811" s="38">
        <v>7</v>
      </c>
      <c r="C811" s="38" t="s">
        <v>501</v>
      </c>
      <c r="D811" s="38" t="s">
        <v>25</v>
      </c>
      <c r="E811" s="38" t="s">
        <v>36</v>
      </c>
      <c r="G811" s="38">
        <v>0.5</v>
      </c>
      <c r="H811" s="38">
        <v>0.5</v>
      </c>
      <c r="I811" s="38">
        <v>3122</v>
      </c>
      <c r="J811" s="38">
        <v>6249</v>
      </c>
      <c r="L811" s="38">
        <v>1728</v>
      </c>
      <c r="M811" s="38">
        <v>3.8929999999999998</v>
      </c>
      <c r="N811" s="38">
        <v>7.7649999999999997</v>
      </c>
      <c r="O811" s="38">
        <v>3.8719999999999999</v>
      </c>
      <c r="Q811" s="38">
        <v>0.24099999999999999</v>
      </c>
      <c r="R811" s="38">
        <v>1</v>
      </c>
      <c r="S811" s="38">
        <v>0</v>
      </c>
      <c r="T811" s="38">
        <v>0</v>
      </c>
      <c r="V811" s="38">
        <v>0</v>
      </c>
      <c r="Y811" s="38" t="s">
        <v>41</v>
      </c>
      <c r="Z811" s="42">
        <v>0.67387731481481483</v>
      </c>
    </row>
    <row r="812" spans="1:26">
      <c r="A812" s="38">
        <v>15</v>
      </c>
      <c r="B812" s="38">
        <v>7</v>
      </c>
      <c r="C812" s="38" t="s">
        <v>501</v>
      </c>
      <c r="D812" s="38" t="s">
        <v>25</v>
      </c>
      <c r="E812" s="38" t="s">
        <v>36</v>
      </c>
      <c r="G812" s="38">
        <v>0.5</v>
      </c>
      <c r="H812" s="38">
        <v>0.5</v>
      </c>
      <c r="I812" s="38">
        <v>3177</v>
      </c>
      <c r="J812" s="38">
        <v>6245</v>
      </c>
      <c r="L812" s="38">
        <v>1763</v>
      </c>
      <c r="M812" s="38">
        <v>3.9630000000000001</v>
      </c>
      <c r="N812" s="38">
        <v>7.76</v>
      </c>
      <c r="O812" s="38">
        <v>3.798</v>
      </c>
      <c r="Q812" s="38">
        <v>0.246</v>
      </c>
      <c r="R812" s="38">
        <v>1</v>
      </c>
      <c r="S812" s="38">
        <v>0</v>
      </c>
      <c r="T812" s="38">
        <v>0</v>
      </c>
      <c r="V812" s="38">
        <v>0</v>
      </c>
      <c r="Y812" s="38" t="s">
        <v>41</v>
      </c>
      <c r="Z812" s="42">
        <v>0.68054398148148154</v>
      </c>
    </row>
    <row r="813" spans="1:26">
      <c r="A813" s="38">
        <v>16</v>
      </c>
      <c r="B813" s="38">
        <v>8</v>
      </c>
      <c r="C813" s="38" t="s">
        <v>502</v>
      </c>
      <c r="D813" s="38" t="s">
        <v>25</v>
      </c>
      <c r="E813" s="38" t="s">
        <v>36</v>
      </c>
      <c r="G813" s="38">
        <v>0.5</v>
      </c>
      <c r="H813" s="38">
        <v>0.5</v>
      </c>
      <c r="I813" s="38">
        <v>3389</v>
      </c>
      <c r="J813" s="38">
        <v>6397</v>
      </c>
      <c r="L813" s="38">
        <v>1849</v>
      </c>
      <c r="M813" s="38">
        <v>4.24</v>
      </c>
      <c r="N813" s="38">
        <v>7.9509999999999996</v>
      </c>
      <c r="O813" s="38">
        <v>3.7109999999999999</v>
      </c>
      <c r="Q813" s="38">
        <v>0.25700000000000001</v>
      </c>
      <c r="R813" s="38">
        <v>1</v>
      </c>
      <c r="S813" s="38">
        <v>0</v>
      </c>
      <c r="T813" s="38">
        <v>0</v>
      </c>
      <c r="V813" s="38">
        <v>0</v>
      </c>
      <c r="Y813" s="38" t="s">
        <v>41</v>
      </c>
      <c r="Z813" s="42">
        <v>0.69232638888888898</v>
      </c>
    </row>
    <row r="814" spans="1:26">
      <c r="A814" s="38">
        <v>17</v>
      </c>
      <c r="B814" s="38">
        <v>8</v>
      </c>
      <c r="C814" s="38" t="s">
        <v>502</v>
      </c>
      <c r="D814" s="38" t="s">
        <v>25</v>
      </c>
      <c r="E814" s="38" t="s">
        <v>36</v>
      </c>
      <c r="G814" s="38">
        <v>0.5</v>
      </c>
      <c r="H814" s="38">
        <v>0.5</v>
      </c>
      <c r="I814" s="38">
        <v>3410</v>
      </c>
      <c r="J814" s="38">
        <v>6381</v>
      </c>
      <c r="L814" s="38">
        <v>1871</v>
      </c>
      <c r="M814" s="38">
        <v>4.2670000000000003</v>
      </c>
      <c r="N814" s="38">
        <v>7.931</v>
      </c>
      <c r="O814" s="38">
        <v>3.6640000000000001</v>
      </c>
      <c r="Q814" s="38">
        <v>0.26</v>
      </c>
      <c r="R814" s="38">
        <v>1</v>
      </c>
      <c r="S814" s="38">
        <v>0</v>
      </c>
      <c r="T814" s="38">
        <v>0</v>
      </c>
      <c r="V814" s="38">
        <v>0</v>
      </c>
      <c r="Y814" s="38" t="s">
        <v>41</v>
      </c>
      <c r="Z814" s="42">
        <v>0.69913194444444438</v>
      </c>
    </row>
    <row r="815" spans="1:26">
      <c r="A815" s="38">
        <v>18</v>
      </c>
      <c r="B815" s="38">
        <v>9</v>
      </c>
      <c r="C815" s="38" t="s">
        <v>503</v>
      </c>
      <c r="D815" s="38" t="s">
        <v>25</v>
      </c>
      <c r="E815" s="38" t="s">
        <v>36</v>
      </c>
      <c r="G815" s="38">
        <v>0.5</v>
      </c>
      <c r="H815" s="38">
        <v>0.5</v>
      </c>
      <c r="I815" s="38">
        <v>2819</v>
      </c>
      <c r="J815" s="38">
        <v>6189</v>
      </c>
      <c r="L815" s="38">
        <v>2626</v>
      </c>
      <c r="M815" s="38">
        <v>3.4980000000000002</v>
      </c>
      <c r="N815" s="38">
        <v>7.69</v>
      </c>
      <c r="O815" s="38">
        <v>4.1920000000000002</v>
      </c>
      <c r="Q815" s="38">
        <v>0.36</v>
      </c>
      <c r="R815" s="38">
        <v>1</v>
      </c>
      <c r="S815" s="38">
        <v>0</v>
      </c>
      <c r="T815" s="38">
        <v>0</v>
      </c>
      <c r="V815" s="38">
        <v>0</v>
      </c>
      <c r="Y815" s="38" t="s">
        <v>41</v>
      </c>
      <c r="Z815" s="42">
        <v>0.71065972222222218</v>
      </c>
    </row>
    <row r="816" spans="1:26">
      <c r="A816" s="38">
        <v>19</v>
      </c>
      <c r="B816" s="38">
        <v>9</v>
      </c>
      <c r="C816" s="38" t="s">
        <v>503</v>
      </c>
      <c r="D816" s="38" t="s">
        <v>25</v>
      </c>
      <c r="E816" s="38" t="s">
        <v>36</v>
      </c>
      <c r="G816" s="38">
        <v>0.5</v>
      </c>
      <c r="H816" s="38">
        <v>0.5</v>
      </c>
      <c r="I816" s="38">
        <v>2886</v>
      </c>
      <c r="J816" s="38">
        <v>6155</v>
      </c>
      <c r="L816" s="38">
        <v>2623</v>
      </c>
      <c r="M816" s="38">
        <v>3.585</v>
      </c>
      <c r="N816" s="38">
        <v>7.6470000000000002</v>
      </c>
      <c r="O816" s="38">
        <v>4.0620000000000003</v>
      </c>
      <c r="Q816" s="38">
        <v>0.35899999999999999</v>
      </c>
      <c r="R816" s="38">
        <v>1</v>
      </c>
      <c r="S816" s="38">
        <v>0</v>
      </c>
      <c r="T816" s="38">
        <v>0</v>
      </c>
      <c r="V816" s="38">
        <v>0</v>
      </c>
      <c r="Y816" s="38" t="s">
        <v>41</v>
      </c>
      <c r="Z816" s="42">
        <v>0.71723379629629624</v>
      </c>
    </row>
    <row r="817" spans="1:26">
      <c r="A817" s="38">
        <v>20</v>
      </c>
      <c r="B817" s="38">
        <v>10</v>
      </c>
      <c r="C817" s="38" t="s">
        <v>504</v>
      </c>
      <c r="D817" s="38" t="s">
        <v>25</v>
      </c>
      <c r="E817" s="38" t="s">
        <v>36</v>
      </c>
      <c r="G817" s="38">
        <v>0.5</v>
      </c>
      <c r="H817" s="38">
        <v>0.5</v>
      </c>
      <c r="I817" s="38">
        <v>5734</v>
      </c>
      <c r="J817" s="38">
        <v>7733</v>
      </c>
      <c r="L817" s="38">
        <v>2929</v>
      </c>
      <c r="M817" s="38">
        <v>7.2960000000000003</v>
      </c>
      <c r="N817" s="38">
        <v>9.6120000000000001</v>
      </c>
      <c r="O817" s="38">
        <v>2.3159999999999998</v>
      </c>
      <c r="Q817" s="38">
        <v>0.4</v>
      </c>
      <c r="R817" s="38">
        <v>1</v>
      </c>
      <c r="S817" s="38">
        <v>0</v>
      </c>
      <c r="T817" s="38">
        <v>0</v>
      </c>
      <c r="V817" s="38">
        <v>0</v>
      </c>
      <c r="Y817" s="38" t="s">
        <v>41</v>
      </c>
      <c r="Z817" s="42">
        <v>0.72881944444444446</v>
      </c>
    </row>
    <row r="818" spans="1:26">
      <c r="A818" s="38">
        <v>21</v>
      </c>
      <c r="B818" s="38">
        <v>10</v>
      </c>
      <c r="C818" s="38" t="s">
        <v>504</v>
      </c>
      <c r="D818" s="38" t="s">
        <v>25</v>
      </c>
      <c r="E818" s="38" t="s">
        <v>36</v>
      </c>
      <c r="G818" s="38">
        <v>0.5</v>
      </c>
      <c r="H818" s="38">
        <v>0.5</v>
      </c>
      <c r="I818" s="38">
        <v>5738</v>
      </c>
      <c r="J818" s="38">
        <v>7669</v>
      </c>
      <c r="L818" s="38">
        <v>2989</v>
      </c>
      <c r="M818" s="38">
        <v>7.3</v>
      </c>
      <c r="N818" s="38">
        <v>9.532</v>
      </c>
      <c r="O818" s="38">
        <v>2.2320000000000002</v>
      </c>
      <c r="Q818" s="38">
        <v>0.40699999999999997</v>
      </c>
      <c r="R818" s="38">
        <v>1</v>
      </c>
      <c r="S818" s="38">
        <v>0</v>
      </c>
      <c r="T818" s="38">
        <v>0</v>
      </c>
      <c r="V818" s="38">
        <v>0</v>
      </c>
      <c r="Y818" s="38" t="s">
        <v>41</v>
      </c>
      <c r="Z818" s="42">
        <v>0.73540509259259268</v>
      </c>
    </row>
    <row r="819" spans="1:26">
      <c r="A819" s="38">
        <v>22</v>
      </c>
      <c r="B819" s="38">
        <v>11</v>
      </c>
      <c r="C819" s="38" t="s">
        <v>505</v>
      </c>
      <c r="D819" s="38" t="s">
        <v>25</v>
      </c>
      <c r="E819" s="38" t="s">
        <v>36</v>
      </c>
      <c r="G819" s="38">
        <v>0.5</v>
      </c>
      <c r="H819" s="38">
        <v>0.5</v>
      </c>
      <c r="I819" s="38">
        <v>2633</v>
      </c>
      <c r="J819" s="38">
        <v>5739</v>
      </c>
      <c r="L819" s="38">
        <v>2490</v>
      </c>
      <c r="M819" s="38">
        <v>3.2559999999999998</v>
      </c>
      <c r="N819" s="38">
        <v>7.125</v>
      </c>
      <c r="O819" s="38">
        <v>3.8690000000000002</v>
      </c>
      <c r="Q819" s="38">
        <v>0.34200000000000003</v>
      </c>
      <c r="R819" s="38">
        <v>1</v>
      </c>
      <c r="S819" s="38">
        <v>0</v>
      </c>
      <c r="T819" s="38">
        <v>0</v>
      </c>
      <c r="V819" s="38">
        <v>0</v>
      </c>
      <c r="Y819" s="38" t="s">
        <v>41</v>
      </c>
      <c r="Z819" s="42">
        <v>0.74694444444444441</v>
      </c>
    </row>
    <row r="820" spans="1:26">
      <c r="A820" s="38">
        <v>23</v>
      </c>
      <c r="B820" s="38">
        <v>11</v>
      </c>
      <c r="C820" s="38" t="s">
        <v>505</v>
      </c>
      <c r="D820" s="38" t="s">
        <v>25</v>
      </c>
      <c r="E820" s="38" t="s">
        <v>36</v>
      </c>
      <c r="G820" s="38">
        <v>0.5</v>
      </c>
      <c r="H820" s="38">
        <v>0.5</v>
      </c>
      <c r="I820" s="38">
        <v>2699</v>
      </c>
      <c r="J820" s="38">
        <v>5699</v>
      </c>
      <c r="L820" s="38">
        <v>2569</v>
      </c>
      <c r="M820" s="38">
        <v>3.3420000000000001</v>
      </c>
      <c r="N820" s="38">
        <v>7.0750000000000002</v>
      </c>
      <c r="O820" s="38">
        <v>3.7330000000000001</v>
      </c>
      <c r="Q820" s="38">
        <v>0.35199999999999998</v>
      </c>
      <c r="R820" s="38">
        <v>1</v>
      </c>
      <c r="S820" s="38">
        <v>0</v>
      </c>
      <c r="T820" s="38">
        <v>0</v>
      </c>
      <c r="V820" s="38">
        <v>0</v>
      </c>
      <c r="Y820" s="38" t="s">
        <v>41</v>
      </c>
      <c r="Z820" s="42">
        <v>0.7534143518518519</v>
      </c>
    </row>
    <row r="821" spans="1:26">
      <c r="A821" s="38">
        <v>24</v>
      </c>
      <c r="B821" s="38">
        <v>12</v>
      </c>
      <c r="C821" s="38" t="s">
        <v>506</v>
      </c>
      <c r="D821" s="38" t="s">
        <v>25</v>
      </c>
      <c r="E821" s="38" t="s">
        <v>36</v>
      </c>
      <c r="G821" s="38">
        <v>0.5</v>
      </c>
      <c r="H821" s="38">
        <v>0.5</v>
      </c>
      <c r="I821" s="38">
        <v>2651</v>
      </c>
      <c r="J821" s="38">
        <v>6523</v>
      </c>
      <c r="L821" s="38">
        <v>1855</v>
      </c>
      <c r="M821" s="38">
        <v>3.2789999999999999</v>
      </c>
      <c r="N821" s="38">
        <v>8.1080000000000005</v>
      </c>
      <c r="O821" s="38">
        <v>4.83</v>
      </c>
      <c r="Q821" s="38">
        <v>0.25800000000000001</v>
      </c>
      <c r="R821" s="38">
        <v>1</v>
      </c>
      <c r="S821" s="38">
        <v>0</v>
      </c>
      <c r="T821" s="38">
        <v>0</v>
      </c>
      <c r="V821" s="38">
        <v>0</v>
      </c>
      <c r="Y821" s="38" t="s">
        <v>41</v>
      </c>
      <c r="Z821" s="42">
        <v>0.76484953703703706</v>
      </c>
    </row>
    <row r="822" spans="1:26">
      <c r="A822" s="38">
        <v>25</v>
      </c>
      <c r="B822" s="38">
        <v>12</v>
      </c>
      <c r="C822" s="38" t="s">
        <v>506</v>
      </c>
      <c r="D822" s="38" t="s">
        <v>25</v>
      </c>
      <c r="E822" s="38" t="s">
        <v>36</v>
      </c>
      <c r="G822" s="38">
        <v>0.5</v>
      </c>
      <c r="H822" s="38">
        <v>0.5</v>
      </c>
      <c r="I822" s="38">
        <v>2719</v>
      </c>
      <c r="J822" s="38">
        <v>6518</v>
      </c>
      <c r="L822" s="38">
        <v>1819</v>
      </c>
      <c r="M822" s="38">
        <v>3.367</v>
      </c>
      <c r="N822" s="38">
        <v>8.1020000000000003</v>
      </c>
      <c r="O822" s="38">
        <v>4.7350000000000003</v>
      </c>
      <c r="Q822" s="38">
        <v>0.253</v>
      </c>
      <c r="R822" s="38">
        <v>1</v>
      </c>
      <c r="S822" s="38">
        <v>0</v>
      </c>
      <c r="T822" s="38">
        <v>0</v>
      </c>
      <c r="V822" s="38">
        <v>0</v>
      </c>
      <c r="Y822" s="38" t="s">
        <v>41</v>
      </c>
      <c r="Z822" s="42">
        <v>0.77141203703703709</v>
      </c>
    </row>
    <row r="823" spans="1:26">
      <c r="A823" s="38">
        <v>26</v>
      </c>
      <c r="B823" s="38">
        <v>13</v>
      </c>
      <c r="C823" s="38" t="s">
        <v>507</v>
      </c>
      <c r="D823" s="38" t="s">
        <v>25</v>
      </c>
      <c r="E823" s="38" t="s">
        <v>36</v>
      </c>
      <c r="G823" s="38">
        <v>0.5</v>
      </c>
      <c r="H823" s="38">
        <v>0.5</v>
      </c>
      <c r="I823" s="38">
        <v>3380</v>
      </c>
      <c r="J823" s="38">
        <v>7712</v>
      </c>
      <c r="L823" s="38">
        <v>2194</v>
      </c>
      <c r="M823" s="38">
        <v>4.2279999999999998</v>
      </c>
      <c r="N823" s="38">
        <v>9.5860000000000003</v>
      </c>
      <c r="O823" s="38">
        <v>5.3579999999999997</v>
      </c>
      <c r="Q823" s="38">
        <v>0.30299999999999999</v>
      </c>
      <c r="R823" s="38">
        <v>1</v>
      </c>
      <c r="S823" s="38">
        <v>0</v>
      </c>
      <c r="T823" s="38">
        <v>0</v>
      </c>
      <c r="V823" s="38">
        <v>0</v>
      </c>
      <c r="Y823" s="38" t="s">
        <v>41</v>
      </c>
      <c r="Z823" s="42">
        <v>0.78341435185185182</v>
      </c>
    </row>
    <row r="824" spans="1:26">
      <c r="A824" s="38">
        <v>27</v>
      </c>
      <c r="B824" s="38">
        <v>13</v>
      </c>
      <c r="C824" s="38" t="s">
        <v>507</v>
      </c>
      <c r="D824" s="38" t="s">
        <v>25</v>
      </c>
      <c r="E824" s="38" t="s">
        <v>36</v>
      </c>
      <c r="G824" s="38">
        <v>0.5</v>
      </c>
      <c r="H824" s="38">
        <v>0.5</v>
      </c>
      <c r="I824" s="38">
        <v>3387</v>
      </c>
      <c r="J824" s="38">
        <v>7691</v>
      </c>
      <c r="L824" s="38">
        <v>2185</v>
      </c>
      <c r="M824" s="38">
        <v>4.2370000000000001</v>
      </c>
      <c r="N824" s="38">
        <v>9.5589999999999993</v>
      </c>
      <c r="O824" s="38">
        <v>5.3220000000000001</v>
      </c>
      <c r="Q824" s="38">
        <v>0.30099999999999999</v>
      </c>
      <c r="R824" s="38">
        <v>1</v>
      </c>
      <c r="S824" s="38">
        <v>0</v>
      </c>
      <c r="T824" s="38">
        <v>0</v>
      </c>
      <c r="V824" s="38">
        <v>0</v>
      </c>
      <c r="Y824" s="38" t="s">
        <v>41</v>
      </c>
      <c r="Z824" s="42">
        <v>0.79018518518518521</v>
      </c>
    </row>
    <row r="825" spans="1:26">
      <c r="A825" s="38">
        <v>28</v>
      </c>
      <c r="B825" s="38">
        <v>14</v>
      </c>
      <c r="C825" s="38" t="s">
        <v>508</v>
      </c>
      <c r="D825" s="38" t="s">
        <v>25</v>
      </c>
      <c r="E825" s="38" t="s">
        <v>36</v>
      </c>
      <c r="G825" s="38">
        <v>0.5</v>
      </c>
      <c r="H825" s="38">
        <v>0.5</v>
      </c>
      <c r="I825" s="38">
        <v>2950</v>
      </c>
      <c r="J825" s="38">
        <v>6747</v>
      </c>
      <c r="L825" s="38">
        <v>2431</v>
      </c>
      <c r="M825" s="38">
        <v>3.6680000000000001</v>
      </c>
      <c r="N825" s="38">
        <v>8.3879999999999999</v>
      </c>
      <c r="O825" s="38">
        <v>4.72</v>
      </c>
      <c r="Q825" s="38">
        <v>0.33400000000000002</v>
      </c>
      <c r="R825" s="38">
        <v>1</v>
      </c>
      <c r="S825" s="38">
        <v>0</v>
      </c>
      <c r="T825" s="38">
        <v>0</v>
      </c>
      <c r="V825" s="38">
        <v>0</v>
      </c>
      <c r="Y825" s="38" t="s">
        <v>41</v>
      </c>
      <c r="Z825" s="42">
        <v>0.80170138888888898</v>
      </c>
    </row>
    <row r="826" spans="1:26">
      <c r="A826" s="38">
        <v>29</v>
      </c>
      <c r="B826" s="38">
        <v>14</v>
      </c>
      <c r="C826" s="38" t="s">
        <v>508</v>
      </c>
      <c r="D826" s="38" t="s">
        <v>25</v>
      </c>
      <c r="E826" s="38" t="s">
        <v>36</v>
      </c>
      <c r="G826" s="38">
        <v>0.5</v>
      </c>
      <c r="H826" s="38">
        <v>0.5</v>
      </c>
      <c r="I826" s="38">
        <v>3009</v>
      </c>
      <c r="J826" s="38">
        <v>6695</v>
      </c>
      <c r="L826" s="38">
        <v>2453</v>
      </c>
      <c r="M826" s="38">
        <v>3.7450000000000001</v>
      </c>
      <c r="N826" s="38">
        <v>8.3219999999999992</v>
      </c>
      <c r="O826" s="38">
        <v>4.5780000000000003</v>
      </c>
      <c r="Q826" s="38">
        <v>0.33700000000000002</v>
      </c>
      <c r="R826" s="38">
        <v>1</v>
      </c>
      <c r="S826" s="38">
        <v>0</v>
      </c>
      <c r="T826" s="38">
        <v>0</v>
      </c>
      <c r="V826" s="38">
        <v>0</v>
      </c>
      <c r="Y826" s="38" t="s">
        <v>41</v>
      </c>
      <c r="Z826" s="42">
        <v>0.80826388888888889</v>
      </c>
    </row>
    <row r="827" spans="1:26">
      <c r="A827" s="38">
        <v>30</v>
      </c>
      <c r="B827" s="38">
        <v>15</v>
      </c>
      <c r="C827" s="38" t="s">
        <v>509</v>
      </c>
      <c r="D827" s="38" t="s">
        <v>25</v>
      </c>
      <c r="E827" s="38" t="s">
        <v>36</v>
      </c>
      <c r="G827" s="38">
        <v>0.5</v>
      </c>
      <c r="H827" s="38">
        <v>0.5</v>
      </c>
      <c r="I827" s="38">
        <v>3580</v>
      </c>
      <c r="J827" s="38">
        <v>7200</v>
      </c>
      <c r="L827" s="38">
        <v>1993</v>
      </c>
      <c r="M827" s="38">
        <v>4.4880000000000004</v>
      </c>
      <c r="N827" s="38">
        <v>8.9510000000000005</v>
      </c>
      <c r="O827" s="38">
        <v>4.4630000000000001</v>
      </c>
      <c r="Q827" s="38">
        <v>0.27600000000000002</v>
      </c>
      <c r="R827" s="38">
        <v>1</v>
      </c>
      <c r="S827" s="38">
        <v>0</v>
      </c>
      <c r="T827" s="38">
        <v>0</v>
      </c>
      <c r="V827" s="38">
        <v>0</v>
      </c>
      <c r="Y827" s="38" t="s">
        <v>41</v>
      </c>
      <c r="Z827" s="42">
        <v>0.81989583333333327</v>
      </c>
    </row>
    <row r="828" spans="1:26">
      <c r="A828" s="38">
        <v>31</v>
      </c>
      <c r="B828" s="38">
        <v>15</v>
      </c>
      <c r="C828" s="38" t="s">
        <v>509</v>
      </c>
      <c r="D828" s="38" t="s">
        <v>25</v>
      </c>
      <c r="E828" s="38" t="s">
        <v>36</v>
      </c>
      <c r="G828" s="38">
        <v>0.5</v>
      </c>
      <c r="H828" s="38">
        <v>0.5</v>
      </c>
      <c r="I828" s="38">
        <v>3631</v>
      </c>
      <c r="J828" s="38">
        <v>7154</v>
      </c>
      <c r="L828" s="38">
        <v>1968</v>
      </c>
      <c r="M828" s="38">
        <v>4.5549999999999997</v>
      </c>
      <c r="N828" s="38">
        <v>8.8940000000000001</v>
      </c>
      <c r="O828" s="38">
        <v>4.3390000000000004</v>
      </c>
      <c r="Q828" s="38">
        <v>0.27300000000000002</v>
      </c>
      <c r="R828" s="38">
        <v>1</v>
      </c>
      <c r="S828" s="38">
        <v>0</v>
      </c>
      <c r="T828" s="38">
        <v>0</v>
      </c>
      <c r="V828" s="38">
        <v>0</v>
      </c>
      <c r="Y828" s="38" t="s">
        <v>41</v>
      </c>
      <c r="Z828" s="42">
        <v>0.82652777777777775</v>
      </c>
    </row>
    <row r="829" spans="1:26">
      <c r="A829" s="38">
        <v>32</v>
      </c>
      <c r="B829" s="38">
        <v>16</v>
      </c>
      <c r="C829" s="38" t="s">
        <v>510</v>
      </c>
      <c r="D829" s="38" t="s">
        <v>25</v>
      </c>
      <c r="E829" s="38" t="s">
        <v>36</v>
      </c>
      <c r="G829" s="38">
        <v>0.5</v>
      </c>
      <c r="H829" s="38">
        <v>0.5</v>
      </c>
      <c r="I829" s="38">
        <v>5880</v>
      </c>
      <c r="J829" s="38">
        <v>9065</v>
      </c>
      <c r="L829" s="38">
        <v>7738</v>
      </c>
      <c r="M829" s="38">
        <v>7.4870000000000001</v>
      </c>
      <c r="N829" s="38">
        <v>11.247999999999999</v>
      </c>
      <c r="O829" s="38">
        <v>3.762</v>
      </c>
      <c r="Q829" s="38">
        <v>1.026</v>
      </c>
      <c r="R829" s="38">
        <v>1</v>
      </c>
      <c r="S829" s="38">
        <v>0</v>
      </c>
      <c r="T829" s="38">
        <v>0</v>
      </c>
      <c r="V829" s="38">
        <v>0</v>
      </c>
      <c r="Y829" s="38" t="s">
        <v>41</v>
      </c>
      <c r="Z829" s="42">
        <v>0.83818287037037031</v>
      </c>
    </row>
    <row r="830" spans="1:26">
      <c r="A830" s="38">
        <v>33</v>
      </c>
      <c r="B830" s="38">
        <v>16</v>
      </c>
      <c r="C830" s="38" t="s">
        <v>510</v>
      </c>
      <c r="D830" s="38" t="s">
        <v>25</v>
      </c>
      <c r="E830" s="38" t="s">
        <v>36</v>
      </c>
      <c r="G830" s="38">
        <v>0.5</v>
      </c>
      <c r="H830" s="38">
        <v>0.5</v>
      </c>
      <c r="I830" s="38">
        <v>5963</v>
      </c>
      <c r="J830" s="38">
        <v>9935</v>
      </c>
      <c r="L830" s="38">
        <v>8453</v>
      </c>
      <c r="M830" s="38">
        <v>7.5949999999999998</v>
      </c>
      <c r="N830" s="38">
        <v>12.308</v>
      </c>
      <c r="O830" s="38">
        <v>4.7130000000000001</v>
      </c>
      <c r="Q830" s="38">
        <v>1.1180000000000001</v>
      </c>
      <c r="R830" s="38">
        <v>1</v>
      </c>
      <c r="S830" s="38">
        <v>0</v>
      </c>
      <c r="T830" s="38">
        <v>0</v>
      </c>
      <c r="V830" s="38">
        <v>0</v>
      </c>
      <c r="Y830" s="38" t="s">
        <v>41</v>
      </c>
      <c r="Z830" s="42">
        <v>0.84469907407407396</v>
      </c>
    </row>
    <row r="831" spans="1:26">
      <c r="A831" s="38">
        <v>45</v>
      </c>
      <c r="B831" s="38">
        <v>19</v>
      </c>
      <c r="C831" s="38" t="s">
        <v>511</v>
      </c>
      <c r="D831" s="38" t="s">
        <v>25</v>
      </c>
      <c r="E831" s="38" t="s">
        <v>36</v>
      </c>
      <c r="G831" s="38">
        <v>0.5</v>
      </c>
      <c r="H831" s="38">
        <v>0.5</v>
      </c>
      <c r="I831" s="38">
        <v>5171</v>
      </c>
      <c r="J831" s="38">
        <v>9669</v>
      </c>
      <c r="L831" s="38">
        <v>7351</v>
      </c>
      <c r="M831" s="38">
        <v>6.5609999999999999</v>
      </c>
      <c r="N831" s="38">
        <v>11.984999999999999</v>
      </c>
      <c r="O831" s="38">
        <v>5.423</v>
      </c>
      <c r="Q831" s="38">
        <v>0.97599999999999998</v>
      </c>
      <c r="R831" s="38">
        <v>1</v>
      </c>
      <c r="S831" s="38">
        <v>0</v>
      </c>
      <c r="T831" s="38">
        <v>0</v>
      </c>
      <c r="V831" s="38">
        <v>0</v>
      </c>
      <c r="Y831" s="38" t="s">
        <v>41</v>
      </c>
      <c r="Z831" s="42">
        <v>0.94793981481481471</v>
      </c>
    </row>
    <row r="832" spans="1:26">
      <c r="A832" s="38">
        <v>46</v>
      </c>
      <c r="B832" s="38">
        <v>19</v>
      </c>
      <c r="C832" s="38" t="s">
        <v>511</v>
      </c>
      <c r="D832" s="38" t="s">
        <v>25</v>
      </c>
      <c r="E832" s="38" t="s">
        <v>36</v>
      </c>
      <c r="G832" s="38">
        <v>0.5</v>
      </c>
      <c r="H832" s="38">
        <v>0.5</v>
      </c>
      <c r="I832" s="38">
        <v>5179</v>
      </c>
      <c r="J832" s="38">
        <v>9602</v>
      </c>
      <c r="L832" s="38">
        <v>7314</v>
      </c>
      <c r="M832" s="38">
        <v>6.5720000000000001</v>
      </c>
      <c r="N832" s="38">
        <v>11.903</v>
      </c>
      <c r="O832" s="38">
        <v>5.3319999999999999</v>
      </c>
      <c r="Q832" s="38">
        <v>0.97099999999999997</v>
      </c>
      <c r="R832" s="38">
        <v>1</v>
      </c>
      <c r="S832" s="38">
        <v>0</v>
      </c>
      <c r="T832" s="38">
        <v>0</v>
      </c>
      <c r="V832" s="38">
        <v>0</v>
      </c>
      <c r="Y832" s="38" t="s">
        <v>41</v>
      </c>
      <c r="Z832" s="42">
        <v>0.95443287037037028</v>
      </c>
    </row>
    <row r="833" spans="1:26">
      <c r="A833" s="38">
        <v>47</v>
      </c>
      <c r="B833" s="38">
        <v>20</v>
      </c>
      <c r="C833" s="38" t="s">
        <v>512</v>
      </c>
      <c r="D833" s="38" t="s">
        <v>25</v>
      </c>
      <c r="E833" s="38" t="s">
        <v>36</v>
      </c>
      <c r="G833" s="38">
        <v>0.5</v>
      </c>
      <c r="H833" s="38">
        <v>0.5</v>
      </c>
      <c r="I833" s="38">
        <v>6214</v>
      </c>
      <c r="J833" s="38">
        <v>11247</v>
      </c>
      <c r="L833" s="38">
        <v>13799</v>
      </c>
      <c r="M833" s="38">
        <v>7.9210000000000003</v>
      </c>
      <c r="N833" s="38">
        <v>13.888999999999999</v>
      </c>
      <c r="O833" s="38">
        <v>5.968</v>
      </c>
      <c r="Q833" s="38">
        <v>1.796</v>
      </c>
      <c r="R833" s="38">
        <v>1</v>
      </c>
      <c r="S833" s="38">
        <v>0</v>
      </c>
      <c r="T833" s="38">
        <v>0</v>
      </c>
      <c r="V833" s="38">
        <v>0</v>
      </c>
      <c r="Y833" s="38" t="s">
        <v>41</v>
      </c>
      <c r="Z833" s="42">
        <v>0.96592592592592597</v>
      </c>
    </row>
    <row r="834" spans="1:26">
      <c r="A834" s="38">
        <v>48</v>
      </c>
      <c r="B834" s="38">
        <v>20</v>
      </c>
      <c r="C834" s="38" t="s">
        <v>512</v>
      </c>
      <c r="D834" s="38" t="s">
        <v>25</v>
      </c>
      <c r="E834" s="38" t="s">
        <v>36</v>
      </c>
      <c r="G834" s="38">
        <v>0.5</v>
      </c>
      <c r="H834" s="38">
        <v>0.5</v>
      </c>
      <c r="I834" s="38">
        <v>6225</v>
      </c>
      <c r="J834" s="38">
        <v>10263</v>
      </c>
      <c r="L834" s="38">
        <v>12632</v>
      </c>
      <c r="M834" s="38">
        <v>7.9359999999999999</v>
      </c>
      <c r="N834" s="38">
        <v>12.704000000000001</v>
      </c>
      <c r="O834" s="38">
        <v>4.7679999999999998</v>
      </c>
      <c r="Q834" s="38">
        <v>1.649</v>
      </c>
      <c r="R834" s="38">
        <v>1</v>
      </c>
      <c r="S834" s="38">
        <v>0</v>
      </c>
      <c r="T834" s="38">
        <v>0</v>
      </c>
      <c r="V834" s="38">
        <v>0</v>
      </c>
      <c r="Y834" s="38" t="s">
        <v>41</v>
      </c>
      <c r="Z834" s="42">
        <v>0.97240740740740739</v>
      </c>
    </row>
    <row r="835" spans="1:26">
      <c r="A835" s="38">
        <v>49</v>
      </c>
      <c r="B835" s="38">
        <v>21</v>
      </c>
      <c r="C835" s="38" t="s">
        <v>513</v>
      </c>
      <c r="D835" s="38" t="s">
        <v>25</v>
      </c>
      <c r="E835" s="38" t="s">
        <v>36</v>
      </c>
      <c r="G835" s="38">
        <v>0.5</v>
      </c>
      <c r="H835" s="38">
        <v>0.5</v>
      </c>
      <c r="I835" s="38">
        <v>5329</v>
      </c>
      <c r="J835" s="38">
        <v>8252</v>
      </c>
      <c r="L835" s="38">
        <v>4475</v>
      </c>
      <c r="M835" s="38">
        <v>6.7679999999999998</v>
      </c>
      <c r="N835" s="38">
        <v>10.250999999999999</v>
      </c>
      <c r="O835" s="38">
        <v>3.484</v>
      </c>
      <c r="Q835" s="38">
        <v>0.60199999999999998</v>
      </c>
      <c r="R835" s="38">
        <v>1</v>
      </c>
      <c r="S835" s="38">
        <v>0</v>
      </c>
      <c r="T835" s="38">
        <v>0</v>
      </c>
      <c r="V835" s="38">
        <v>0</v>
      </c>
      <c r="Y835" s="38" t="s">
        <v>41</v>
      </c>
      <c r="Z835" s="42">
        <v>0.98379629629629628</v>
      </c>
    </row>
    <row r="836" spans="1:26">
      <c r="A836" s="38">
        <v>50</v>
      </c>
      <c r="B836" s="38">
        <v>21</v>
      </c>
      <c r="C836" s="38" t="s">
        <v>513</v>
      </c>
      <c r="D836" s="38" t="s">
        <v>25</v>
      </c>
      <c r="E836" s="38" t="s">
        <v>36</v>
      </c>
      <c r="G836" s="38">
        <v>0.5</v>
      </c>
      <c r="H836" s="38">
        <v>0.5</v>
      </c>
      <c r="I836" s="38">
        <v>5373</v>
      </c>
      <c r="J836" s="38">
        <v>8220</v>
      </c>
      <c r="L836" s="38">
        <v>4430</v>
      </c>
      <c r="M836" s="38">
        <v>6.8239999999999998</v>
      </c>
      <c r="N836" s="38">
        <v>10.212999999999999</v>
      </c>
      <c r="O836" s="38">
        <v>3.3879999999999999</v>
      </c>
      <c r="Q836" s="38">
        <v>0.59699999999999998</v>
      </c>
      <c r="R836" s="38">
        <v>1</v>
      </c>
      <c r="S836" s="38">
        <v>0</v>
      </c>
      <c r="T836" s="38">
        <v>0</v>
      </c>
      <c r="V836" s="38">
        <v>0</v>
      </c>
      <c r="Y836" s="38" t="s">
        <v>41</v>
      </c>
      <c r="Z836" s="42">
        <v>0.99023148148148143</v>
      </c>
    </row>
    <row r="837" spans="1:26">
      <c r="A837" s="38">
        <v>65</v>
      </c>
      <c r="B837" s="38">
        <v>29</v>
      </c>
      <c r="C837" s="38" t="s">
        <v>514</v>
      </c>
      <c r="D837" s="38" t="s">
        <v>25</v>
      </c>
      <c r="E837" s="38" t="s">
        <v>36</v>
      </c>
      <c r="G837" s="38">
        <v>0.5</v>
      </c>
      <c r="H837" s="38">
        <v>0.5</v>
      </c>
      <c r="I837" s="38">
        <v>3909</v>
      </c>
      <c r="J837" s="38">
        <v>7343</v>
      </c>
      <c r="L837" s="38">
        <v>1645</v>
      </c>
      <c r="M837" s="38">
        <v>4.9169999999999998</v>
      </c>
      <c r="N837" s="38">
        <v>9.1280000000000001</v>
      </c>
      <c r="O837" s="38">
        <v>4.2110000000000003</v>
      </c>
      <c r="Q837" s="38">
        <v>0.23</v>
      </c>
      <c r="R837" s="38">
        <v>1</v>
      </c>
      <c r="S837" s="38">
        <v>0</v>
      </c>
      <c r="T837" s="38">
        <v>0</v>
      </c>
      <c r="V837" s="38">
        <v>0</v>
      </c>
      <c r="Y837" s="38" t="s">
        <v>41</v>
      </c>
      <c r="Z837" s="42">
        <v>1.695601851851852E-2</v>
      </c>
    </row>
    <row r="838" spans="1:26">
      <c r="A838" s="38">
        <v>66</v>
      </c>
      <c r="B838" s="38">
        <v>29</v>
      </c>
      <c r="C838" s="38" t="s">
        <v>514</v>
      </c>
      <c r="D838" s="38" t="s">
        <v>25</v>
      </c>
      <c r="E838" s="38" t="s">
        <v>36</v>
      </c>
      <c r="G838" s="38">
        <v>0.5</v>
      </c>
      <c r="H838" s="38">
        <v>0.5</v>
      </c>
      <c r="I838" s="38">
        <v>3854</v>
      </c>
      <c r="J838" s="38">
        <v>7361</v>
      </c>
      <c r="L838" s="38">
        <v>1607</v>
      </c>
      <c r="M838" s="38">
        <v>4.8440000000000003</v>
      </c>
      <c r="N838" s="38">
        <v>9.1509999999999998</v>
      </c>
      <c r="O838" s="38">
        <v>4.3070000000000004</v>
      </c>
      <c r="Q838" s="38">
        <v>0.22500000000000001</v>
      </c>
      <c r="R838" s="38">
        <v>1</v>
      </c>
      <c r="S838" s="38">
        <v>0</v>
      </c>
      <c r="T838" s="38">
        <v>0</v>
      </c>
      <c r="V838" s="38">
        <v>0</v>
      </c>
      <c r="Y838" s="38" t="s">
        <v>41</v>
      </c>
      <c r="Z838" s="42">
        <v>2.390046296296296E-2</v>
      </c>
    </row>
    <row r="839" spans="1:26">
      <c r="A839" s="38">
        <v>67</v>
      </c>
      <c r="B839" s="38">
        <v>30</v>
      </c>
      <c r="C839" s="38" t="s">
        <v>515</v>
      </c>
      <c r="D839" s="38" t="s">
        <v>25</v>
      </c>
      <c r="E839" s="38" t="s">
        <v>36</v>
      </c>
      <c r="G839" s="38">
        <v>0.5</v>
      </c>
      <c r="H839" s="38">
        <v>0.5</v>
      </c>
      <c r="I839" s="38">
        <v>3436</v>
      </c>
      <c r="J839" s="38">
        <v>6422</v>
      </c>
      <c r="L839" s="38">
        <v>1625</v>
      </c>
      <c r="M839" s="38">
        <v>4.3010000000000002</v>
      </c>
      <c r="N839" s="38">
        <v>7.9809999999999999</v>
      </c>
      <c r="O839" s="38">
        <v>3.681</v>
      </c>
      <c r="Q839" s="38">
        <v>0.22700000000000001</v>
      </c>
      <c r="R839" s="38">
        <v>1</v>
      </c>
      <c r="S839" s="38">
        <v>0</v>
      </c>
      <c r="T839" s="38">
        <v>0</v>
      </c>
      <c r="V839" s="38">
        <v>0</v>
      </c>
      <c r="Y839" s="38" t="s">
        <v>41</v>
      </c>
      <c r="Z839" s="42">
        <v>3.5914351851851857E-2</v>
      </c>
    </row>
    <row r="840" spans="1:26">
      <c r="A840" s="38">
        <v>68</v>
      </c>
      <c r="B840" s="38">
        <v>30</v>
      </c>
      <c r="C840" s="38" t="s">
        <v>515</v>
      </c>
      <c r="D840" s="38" t="s">
        <v>25</v>
      </c>
      <c r="E840" s="38" t="s">
        <v>36</v>
      </c>
      <c r="G840" s="38">
        <v>0.5</v>
      </c>
      <c r="H840" s="38">
        <v>0.5</v>
      </c>
      <c r="I840" s="38">
        <v>3397</v>
      </c>
      <c r="J840" s="38">
        <v>6397</v>
      </c>
      <c r="L840" s="38">
        <v>1651</v>
      </c>
      <c r="M840" s="38">
        <v>4.2489999999999997</v>
      </c>
      <c r="N840" s="38">
        <v>7.9509999999999996</v>
      </c>
      <c r="O840" s="38">
        <v>3.7010000000000001</v>
      </c>
      <c r="Q840" s="38">
        <v>0.23100000000000001</v>
      </c>
      <c r="R840" s="38">
        <v>1</v>
      </c>
      <c r="S840" s="38">
        <v>0</v>
      </c>
      <c r="T840" s="38">
        <v>0</v>
      </c>
      <c r="V840" s="38">
        <v>0</v>
      </c>
      <c r="Y840" s="38" t="s">
        <v>41</v>
      </c>
      <c r="Z840" s="42">
        <v>4.2685185185185187E-2</v>
      </c>
    </row>
    <row r="841" spans="1:26">
      <c r="A841" s="38">
        <v>10</v>
      </c>
      <c r="B841" s="38">
        <v>5</v>
      </c>
      <c r="C841" s="38" t="s">
        <v>516</v>
      </c>
      <c r="D841" s="38" t="s">
        <v>25</v>
      </c>
      <c r="E841" s="38" t="s">
        <v>36</v>
      </c>
      <c r="G841" s="38">
        <v>0.5</v>
      </c>
      <c r="H841" s="38">
        <v>0.5</v>
      </c>
      <c r="I841" s="38">
        <v>9122</v>
      </c>
      <c r="J841" s="38">
        <v>11477</v>
      </c>
      <c r="L841" s="38">
        <v>10429</v>
      </c>
      <c r="M841" s="38">
        <v>11.721</v>
      </c>
      <c r="N841" s="38">
        <v>14.164999999999999</v>
      </c>
      <c r="O841" s="38">
        <v>2.444</v>
      </c>
      <c r="Q841" s="38">
        <v>1.37</v>
      </c>
      <c r="R841" s="38">
        <v>1</v>
      </c>
      <c r="S841" s="38">
        <v>0</v>
      </c>
      <c r="T841" s="38">
        <v>0</v>
      </c>
      <c r="V841" s="38">
        <v>0</v>
      </c>
      <c r="Y841" s="38" t="s">
        <v>42</v>
      </c>
      <c r="Z841" s="42">
        <v>0.48836805555555557</v>
      </c>
    </row>
    <row r="842" spans="1:26">
      <c r="A842" s="38">
        <v>11</v>
      </c>
      <c r="B842" s="38">
        <v>5</v>
      </c>
      <c r="C842" s="38" t="s">
        <v>516</v>
      </c>
      <c r="D842" s="38" t="s">
        <v>25</v>
      </c>
      <c r="E842" s="38" t="s">
        <v>36</v>
      </c>
      <c r="G842" s="38">
        <v>0.5</v>
      </c>
      <c r="H842" s="38">
        <v>0.5</v>
      </c>
      <c r="I842" s="38">
        <v>9145</v>
      </c>
      <c r="J842" s="38">
        <v>11473</v>
      </c>
      <c r="L842" s="38">
        <v>10459</v>
      </c>
      <c r="M842" s="38">
        <v>11.750999999999999</v>
      </c>
      <c r="N842" s="38">
        <v>14.16</v>
      </c>
      <c r="O842" s="38">
        <v>2.4089999999999998</v>
      </c>
      <c r="Q842" s="38">
        <v>1.3740000000000001</v>
      </c>
      <c r="R842" s="38">
        <v>1</v>
      </c>
      <c r="S842" s="38">
        <v>0</v>
      </c>
      <c r="T842" s="38">
        <v>0</v>
      </c>
      <c r="V842" s="38">
        <v>0</v>
      </c>
      <c r="Y842" s="38" t="s">
        <v>42</v>
      </c>
      <c r="Z842" s="42">
        <v>0.49472222222222223</v>
      </c>
    </row>
    <row r="843" spans="1:26">
      <c r="A843" s="38">
        <v>12</v>
      </c>
      <c r="B843" s="38">
        <v>6</v>
      </c>
      <c r="C843" s="38" t="s">
        <v>517</v>
      </c>
      <c r="D843" s="38" t="s">
        <v>25</v>
      </c>
      <c r="E843" s="38" t="s">
        <v>36</v>
      </c>
      <c r="G843" s="38">
        <v>0.5</v>
      </c>
      <c r="H843" s="38">
        <v>0.5</v>
      </c>
      <c r="I843" s="38">
        <v>2710</v>
      </c>
      <c r="J843" s="38">
        <v>10101</v>
      </c>
      <c r="L843" s="38">
        <v>2669</v>
      </c>
      <c r="M843" s="38">
        <v>3.3559999999999999</v>
      </c>
      <c r="N843" s="38">
        <v>12.509</v>
      </c>
      <c r="O843" s="38">
        <v>9.1530000000000005</v>
      </c>
      <c r="Q843" s="38">
        <v>0.36499999999999999</v>
      </c>
      <c r="R843" s="38">
        <v>1</v>
      </c>
      <c r="S843" s="38">
        <v>0</v>
      </c>
      <c r="T843" s="38">
        <v>0</v>
      </c>
      <c r="V843" s="38">
        <v>0</v>
      </c>
      <c r="Y843" s="38" t="s">
        <v>42</v>
      </c>
      <c r="Z843" s="42">
        <v>0.50623842592592594</v>
      </c>
    </row>
    <row r="844" spans="1:26">
      <c r="A844" s="38">
        <v>13</v>
      </c>
      <c r="B844" s="38">
        <v>6</v>
      </c>
      <c r="C844" s="38" t="s">
        <v>517</v>
      </c>
      <c r="D844" s="38" t="s">
        <v>25</v>
      </c>
      <c r="E844" s="38" t="s">
        <v>36</v>
      </c>
      <c r="G844" s="38">
        <v>0.5</v>
      </c>
      <c r="H844" s="38">
        <v>0.5</v>
      </c>
      <c r="I844" s="38">
        <v>2756</v>
      </c>
      <c r="J844" s="38">
        <v>10100</v>
      </c>
      <c r="L844" s="38">
        <v>2666</v>
      </c>
      <c r="M844" s="38">
        <v>3.415</v>
      </c>
      <c r="N844" s="38">
        <v>12.507</v>
      </c>
      <c r="O844" s="38">
        <v>9.0920000000000005</v>
      </c>
      <c r="Q844" s="38">
        <v>0.36499999999999999</v>
      </c>
      <c r="R844" s="38">
        <v>1</v>
      </c>
      <c r="S844" s="38">
        <v>0</v>
      </c>
      <c r="T844" s="38">
        <v>0</v>
      </c>
      <c r="V844" s="38">
        <v>0</v>
      </c>
      <c r="Y844" s="38" t="s">
        <v>42</v>
      </c>
      <c r="Z844" s="42">
        <v>0.51268518518518513</v>
      </c>
    </row>
    <row r="845" spans="1:26">
      <c r="A845" s="38">
        <v>14</v>
      </c>
      <c r="B845" s="38">
        <v>7</v>
      </c>
      <c r="C845" s="38" t="s">
        <v>518</v>
      </c>
      <c r="D845" s="38" t="s">
        <v>25</v>
      </c>
      <c r="E845" s="38" t="s">
        <v>36</v>
      </c>
      <c r="G845" s="38">
        <v>0.5</v>
      </c>
      <c r="H845" s="38">
        <v>0.5</v>
      </c>
      <c r="I845" s="38">
        <v>3455</v>
      </c>
      <c r="J845" s="38">
        <v>8189</v>
      </c>
      <c r="L845" s="38">
        <v>1573</v>
      </c>
      <c r="M845" s="38">
        <v>4.3250000000000002</v>
      </c>
      <c r="N845" s="38">
        <v>10.173999999999999</v>
      </c>
      <c r="O845" s="38">
        <v>5.8490000000000002</v>
      </c>
      <c r="Q845" s="38">
        <v>0.22</v>
      </c>
      <c r="R845" s="38">
        <v>1</v>
      </c>
      <c r="S845" s="38">
        <v>0</v>
      </c>
      <c r="T845" s="38">
        <v>0</v>
      </c>
      <c r="V845" s="38">
        <v>0</v>
      </c>
      <c r="Y845" s="38" t="s">
        <v>42</v>
      </c>
      <c r="Z845" s="42">
        <v>0.52407407407407403</v>
      </c>
    </row>
    <row r="846" spans="1:26">
      <c r="A846" s="38">
        <v>15</v>
      </c>
      <c r="B846" s="38">
        <v>7</v>
      </c>
      <c r="C846" s="38" t="s">
        <v>518</v>
      </c>
      <c r="D846" s="38" t="s">
        <v>25</v>
      </c>
      <c r="E846" s="38" t="s">
        <v>36</v>
      </c>
      <c r="G846" s="38">
        <v>0.5</v>
      </c>
      <c r="H846" s="38">
        <v>0.5</v>
      </c>
      <c r="I846" s="38">
        <v>3464</v>
      </c>
      <c r="J846" s="38">
        <v>8127</v>
      </c>
      <c r="L846" s="38">
        <v>1542</v>
      </c>
      <c r="M846" s="38">
        <v>4.3369999999999997</v>
      </c>
      <c r="N846" s="38">
        <v>10.098000000000001</v>
      </c>
      <c r="O846" s="38">
        <v>5.76</v>
      </c>
      <c r="Q846" s="38">
        <v>0.216</v>
      </c>
      <c r="R846" s="38">
        <v>1</v>
      </c>
      <c r="S846" s="38">
        <v>0</v>
      </c>
      <c r="T846" s="38">
        <v>0</v>
      </c>
      <c r="V846" s="38">
        <v>0</v>
      </c>
      <c r="Y846" s="38" t="s">
        <v>42</v>
      </c>
      <c r="Z846" s="42">
        <v>0.53060185185185182</v>
      </c>
    </row>
    <row r="847" spans="1:26">
      <c r="A847" s="38">
        <v>16</v>
      </c>
      <c r="B847" s="38">
        <v>8</v>
      </c>
      <c r="C847" s="38" t="s">
        <v>519</v>
      </c>
      <c r="D847" s="38" t="s">
        <v>25</v>
      </c>
      <c r="E847" s="38" t="s">
        <v>36</v>
      </c>
      <c r="G847" s="38">
        <v>0.5</v>
      </c>
      <c r="H847" s="38">
        <v>0.5</v>
      </c>
      <c r="I847" s="38">
        <v>3621</v>
      </c>
      <c r="J847" s="38">
        <v>9617</v>
      </c>
      <c r="L847" s="38">
        <v>1616</v>
      </c>
      <c r="M847" s="38">
        <v>4.5410000000000004</v>
      </c>
      <c r="N847" s="38">
        <v>11.922000000000001</v>
      </c>
      <c r="O847" s="38">
        <v>7.3810000000000002</v>
      </c>
      <c r="Q847" s="38">
        <v>0.22600000000000001</v>
      </c>
      <c r="R847" s="38">
        <v>1</v>
      </c>
      <c r="S847" s="38">
        <v>0</v>
      </c>
      <c r="T847" s="38">
        <v>0</v>
      </c>
      <c r="V847" s="38">
        <v>0</v>
      </c>
      <c r="Y847" s="38" t="s">
        <v>42</v>
      </c>
      <c r="Z847" s="42">
        <v>0.54200231481481487</v>
      </c>
    </row>
    <row r="848" spans="1:26">
      <c r="A848" s="38">
        <v>17</v>
      </c>
      <c r="B848" s="38">
        <v>8</v>
      </c>
      <c r="C848" s="38" t="s">
        <v>519</v>
      </c>
      <c r="D848" s="38" t="s">
        <v>25</v>
      </c>
      <c r="E848" s="38" t="s">
        <v>36</v>
      </c>
      <c r="G848" s="38">
        <v>0.5</v>
      </c>
      <c r="H848" s="38">
        <v>0.5</v>
      </c>
      <c r="I848" s="38">
        <v>3640</v>
      </c>
      <c r="J848" s="38">
        <v>9485</v>
      </c>
      <c r="L848" s="38">
        <v>1519</v>
      </c>
      <c r="M848" s="38">
        <v>4.5659999999999998</v>
      </c>
      <c r="N848" s="38">
        <v>11.76</v>
      </c>
      <c r="O848" s="38">
        <v>7.194</v>
      </c>
      <c r="Q848" s="38">
        <v>0.21299999999999999</v>
      </c>
      <c r="R848" s="38">
        <v>1</v>
      </c>
      <c r="S848" s="38">
        <v>0</v>
      </c>
      <c r="T848" s="38">
        <v>0</v>
      </c>
      <c r="V848" s="38">
        <v>0</v>
      </c>
      <c r="Y848" s="38" t="s">
        <v>42</v>
      </c>
      <c r="Z848" s="42">
        <v>0.54849537037037044</v>
      </c>
    </row>
    <row r="849" spans="1:26">
      <c r="A849" s="38">
        <v>18</v>
      </c>
      <c r="B849" s="38">
        <v>9</v>
      </c>
      <c r="C849" s="38" t="s">
        <v>520</v>
      </c>
      <c r="D849" s="38" t="s">
        <v>25</v>
      </c>
      <c r="E849" s="38" t="s">
        <v>36</v>
      </c>
      <c r="G849" s="38">
        <v>0.5</v>
      </c>
      <c r="H849" s="38">
        <v>0.5</v>
      </c>
      <c r="I849" s="38">
        <v>5968</v>
      </c>
      <c r="J849" s="38">
        <v>12191</v>
      </c>
      <c r="L849" s="38">
        <v>7094</v>
      </c>
      <c r="M849" s="38">
        <v>7.6</v>
      </c>
      <c r="N849" s="38">
        <v>15.016</v>
      </c>
      <c r="O849" s="38">
        <v>7.4160000000000004</v>
      </c>
      <c r="Q849" s="38">
        <v>0.94299999999999995</v>
      </c>
      <c r="R849" s="38">
        <v>1</v>
      </c>
      <c r="S849" s="38">
        <v>0</v>
      </c>
      <c r="T849" s="38">
        <v>0</v>
      </c>
      <c r="V849" s="38">
        <v>0</v>
      </c>
      <c r="Y849" s="38" t="s">
        <v>42</v>
      </c>
      <c r="Z849" s="42">
        <v>0.56002314814814813</v>
      </c>
    </row>
    <row r="850" spans="1:26">
      <c r="A850" s="38">
        <v>19</v>
      </c>
      <c r="B850" s="38">
        <v>9</v>
      </c>
      <c r="C850" s="38" t="s">
        <v>520</v>
      </c>
      <c r="D850" s="38" t="s">
        <v>25</v>
      </c>
      <c r="E850" s="38" t="s">
        <v>36</v>
      </c>
      <c r="G850" s="38">
        <v>0.5</v>
      </c>
      <c r="H850" s="38">
        <v>0.5</v>
      </c>
      <c r="I850" s="38">
        <v>5986</v>
      </c>
      <c r="J850" s="38">
        <v>12031</v>
      </c>
      <c r="L850" s="38">
        <v>7120</v>
      </c>
      <c r="M850" s="38">
        <v>7.6239999999999997</v>
      </c>
      <c r="N850" s="38">
        <v>14.824999999999999</v>
      </c>
      <c r="O850" s="38">
        <v>7.202</v>
      </c>
      <c r="Q850" s="38">
        <v>0.94599999999999995</v>
      </c>
      <c r="R850" s="38">
        <v>1</v>
      </c>
      <c r="S850" s="38">
        <v>0</v>
      </c>
      <c r="T850" s="38">
        <v>0</v>
      </c>
      <c r="V850" s="38">
        <v>0</v>
      </c>
      <c r="Y850" s="38" t="s">
        <v>42</v>
      </c>
      <c r="Z850" s="42">
        <v>0.5665162037037037</v>
      </c>
    </row>
    <row r="851" spans="1:26">
      <c r="A851" s="38">
        <v>20</v>
      </c>
      <c r="B851" s="38">
        <v>10</v>
      </c>
      <c r="C851" s="38" t="s">
        <v>521</v>
      </c>
      <c r="D851" s="38" t="s">
        <v>25</v>
      </c>
      <c r="E851" s="38" t="s">
        <v>36</v>
      </c>
      <c r="G851" s="38">
        <v>0.5</v>
      </c>
      <c r="H851" s="38">
        <v>0.5</v>
      </c>
      <c r="I851" s="38">
        <v>3491</v>
      </c>
      <c r="J851" s="38">
        <v>6768</v>
      </c>
      <c r="L851" s="38">
        <v>1698</v>
      </c>
      <c r="M851" s="38">
        <v>4.3719999999999999</v>
      </c>
      <c r="N851" s="38">
        <v>8.4139999999999997</v>
      </c>
      <c r="O851" s="38">
        <v>4.0419999999999998</v>
      </c>
      <c r="Q851" s="38">
        <v>0.23699999999999999</v>
      </c>
      <c r="R851" s="38">
        <v>1</v>
      </c>
      <c r="S851" s="38">
        <v>0</v>
      </c>
      <c r="T851" s="38">
        <v>0</v>
      </c>
      <c r="V851" s="38">
        <v>0</v>
      </c>
      <c r="Y851" s="38" t="s">
        <v>42</v>
      </c>
      <c r="Z851" s="42">
        <v>0.57775462962962965</v>
      </c>
    </row>
    <row r="852" spans="1:26">
      <c r="A852" s="38">
        <v>21</v>
      </c>
      <c r="B852" s="38">
        <v>10</v>
      </c>
      <c r="C852" s="38" t="s">
        <v>521</v>
      </c>
      <c r="D852" s="38" t="s">
        <v>25</v>
      </c>
      <c r="E852" s="38" t="s">
        <v>36</v>
      </c>
      <c r="G852" s="38">
        <v>0.5</v>
      </c>
      <c r="H852" s="38">
        <v>0.5</v>
      </c>
      <c r="I852" s="38">
        <v>3493</v>
      </c>
      <c r="J852" s="38">
        <v>6828</v>
      </c>
      <c r="L852" s="38">
        <v>1703</v>
      </c>
      <c r="M852" s="38">
        <v>4.375</v>
      </c>
      <c r="N852" s="38">
        <v>8.4890000000000008</v>
      </c>
      <c r="O852" s="38">
        <v>4.1130000000000004</v>
      </c>
      <c r="Q852" s="38">
        <v>0.23799999999999999</v>
      </c>
      <c r="R852" s="38">
        <v>1</v>
      </c>
      <c r="S852" s="38">
        <v>0</v>
      </c>
      <c r="T852" s="38">
        <v>0</v>
      </c>
      <c r="V852" s="38">
        <v>0</v>
      </c>
      <c r="Y852" s="38" t="s">
        <v>42</v>
      </c>
      <c r="Z852" s="42">
        <v>0.58423611111111107</v>
      </c>
    </row>
    <row r="853" spans="1:26">
      <c r="A853" s="38">
        <v>24</v>
      </c>
      <c r="B853" s="38">
        <v>12</v>
      </c>
      <c r="C853" s="38" t="s">
        <v>523</v>
      </c>
      <c r="D853" s="38" t="s">
        <v>25</v>
      </c>
      <c r="E853" s="38" t="s">
        <v>36</v>
      </c>
      <c r="G853" s="38">
        <v>0.5</v>
      </c>
      <c r="H853" s="38">
        <v>0.5</v>
      </c>
      <c r="I853" s="38">
        <v>3692</v>
      </c>
      <c r="J853" s="38">
        <v>8162</v>
      </c>
      <c r="L853" s="38">
        <v>514</v>
      </c>
      <c r="M853" s="38">
        <v>4.6349999999999998</v>
      </c>
      <c r="N853" s="38">
        <v>10.141</v>
      </c>
      <c r="O853" s="38">
        <v>5.5060000000000002</v>
      </c>
      <c r="Q853" s="38">
        <v>0.08</v>
      </c>
      <c r="R853" s="38">
        <v>1</v>
      </c>
      <c r="S853" s="38">
        <v>0</v>
      </c>
      <c r="T853" s="38">
        <v>0</v>
      </c>
      <c r="V853" s="38">
        <v>0</v>
      </c>
      <c r="Y853" s="38" t="s">
        <v>42</v>
      </c>
      <c r="Z853" s="42">
        <v>0.61349537037037039</v>
      </c>
    </row>
    <row r="854" spans="1:26">
      <c r="A854" s="38">
        <v>25</v>
      </c>
      <c r="B854" s="38">
        <v>12</v>
      </c>
      <c r="C854" s="38" t="s">
        <v>523</v>
      </c>
      <c r="D854" s="38" t="s">
        <v>25</v>
      </c>
      <c r="E854" s="38" t="s">
        <v>36</v>
      </c>
      <c r="G854" s="38">
        <v>0.5</v>
      </c>
      <c r="H854" s="38">
        <v>0.5</v>
      </c>
      <c r="I854" s="38">
        <v>3678</v>
      </c>
      <c r="J854" s="38">
        <v>8190</v>
      </c>
      <c r="L854" s="38">
        <v>511</v>
      </c>
      <c r="M854" s="38">
        <v>4.6150000000000002</v>
      </c>
      <c r="N854" s="38">
        <v>10.175000000000001</v>
      </c>
      <c r="O854" s="38">
        <v>5.56</v>
      </c>
      <c r="Q854" s="38">
        <v>7.9000000000000001E-2</v>
      </c>
      <c r="R854" s="38">
        <v>1</v>
      </c>
      <c r="S854" s="38">
        <v>0</v>
      </c>
      <c r="T854" s="38">
        <v>0</v>
      </c>
      <c r="V854" s="38">
        <v>0</v>
      </c>
      <c r="Y854" s="38" t="s">
        <v>42</v>
      </c>
      <c r="Z854" s="42">
        <v>0.61988425925925927</v>
      </c>
    </row>
    <row r="855" spans="1:26">
      <c r="A855" s="38">
        <v>26</v>
      </c>
      <c r="B855" s="38">
        <v>13</v>
      </c>
      <c r="C855" s="38" t="s">
        <v>524</v>
      </c>
      <c r="D855" s="38" t="s">
        <v>25</v>
      </c>
      <c r="E855" s="38" t="s">
        <v>36</v>
      </c>
      <c r="G855" s="38">
        <v>0.5</v>
      </c>
      <c r="H855" s="38">
        <v>0.5</v>
      </c>
      <c r="I855" s="38">
        <v>3516</v>
      </c>
      <c r="J855" s="38">
        <v>8840</v>
      </c>
      <c r="L855" s="38">
        <v>1554</v>
      </c>
      <c r="M855" s="38">
        <v>4.4050000000000002</v>
      </c>
      <c r="N855" s="38">
        <v>10.973000000000001</v>
      </c>
      <c r="O855" s="38">
        <v>6.569</v>
      </c>
      <c r="Q855" s="38">
        <v>0.218</v>
      </c>
      <c r="R855" s="38">
        <v>1</v>
      </c>
      <c r="S855" s="38">
        <v>0</v>
      </c>
      <c r="T855" s="38">
        <v>0</v>
      </c>
      <c r="V855" s="38">
        <v>0</v>
      </c>
      <c r="Y855" s="38" t="s">
        <v>42</v>
      </c>
      <c r="Z855" s="42">
        <v>0.63134259259259262</v>
      </c>
    </row>
    <row r="856" spans="1:26">
      <c r="A856" s="38">
        <v>27</v>
      </c>
      <c r="B856" s="38">
        <v>13</v>
      </c>
      <c r="C856" s="38" t="s">
        <v>524</v>
      </c>
      <c r="D856" s="38" t="s">
        <v>25</v>
      </c>
      <c r="E856" s="38" t="s">
        <v>36</v>
      </c>
      <c r="G856" s="38">
        <v>0.5</v>
      </c>
      <c r="H856" s="38">
        <v>0.5</v>
      </c>
      <c r="I856" s="38">
        <v>3465</v>
      </c>
      <c r="J856" s="38">
        <v>8846</v>
      </c>
      <c r="L856" s="38">
        <v>1493</v>
      </c>
      <c r="M856" s="38">
        <v>4.3380000000000001</v>
      </c>
      <c r="N856" s="38">
        <v>10.981</v>
      </c>
      <c r="O856" s="38">
        <v>6.6429999999999998</v>
      </c>
      <c r="Q856" s="38">
        <v>0.21</v>
      </c>
      <c r="R856" s="38">
        <v>1</v>
      </c>
      <c r="S856" s="38">
        <v>0</v>
      </c>
      <c r="T856" s="38">
        <v>0</v>
      </c>
      <c r="V856" s="38">
        <v>0</v>
      </c>
      <c r="Y856" s="38" t="s">
        <v>42</v>
      </c>
      <c r="Z856" s="42">
        <v>0.63788194444444446</v>
      </c>
    </row>
    <row r="857" spans="1:26">
      <c r="A857" s="38">
        <v>30</v>
      </c>
      <c r="B857" s="38">
        <v>15</v>
      </c>
      <c r="C857" s="38" t="s">
        <v>526</v>
      </c>
      <c r="D857" s="38" t="s">
        <v>25</v>
      </c>
      <c r="E857" s="38" t="s">
        <v>36</v>
      </c>
      <c r="G857" s="38">
        <v>0.5</v>
      </c>
      <c r="H857" s="38">
        <v>0.5</v>
      </c>
      <c r="I857" s="38">
        <v>2445</v>
      </c>
      <c r="J857" s="38">
        <v>7328</v>
      </c>
      <c r="L857" s="38">
        <v>1490</v>
      </c>
      <c r="M857" s="38">
        <v>3.0110000000000001</v>
      </c>
      <c r="N857" s="38">
        <v>9.11</v>
      </c>
      <c r="O857" s="38">
        <v>6.0990000000000002</v>
      </c>
      <c r="Q857" s="38">
        <v>0.20899999999999999</v>
      </c>
      <c r="R857" s="38">
        <v>1</v>
      </c>
      <c r="S857" s="38">
        <v>0</v>
      </c>
      <c r="T857" s="38">
        <v>0</v>
      </c>
      <c r="V857" s="38">
        <v>0</v>
      </c>
      <c r="Y857" s="38" t="s">
        <v>42</v>
      </c>
      <c r="Z857" s="42">
        <v>0.66653935185185187</v>
      </c>
    </row>
    <row r="858" spans="1:26">
      <c r="A858" s="38">
        <v>31</v>
      </c>
      <c r="B858" s="38">
        <v>15</v>
      </c>
      <c r="C858" s="38" t="s">
        <v>526</v>
      </c>
      <c r="D858" s="38" t="s">
        <v>25</v>
      </c>
      <c r="E858" s="38" t="s">
        <v>36</v>
      </c>
      <c r="G858" s="38">
        <v>0.5</v>
      </c>
      <c r="H858" s="38">
        <v>0.5</v>
      </c>
      <c r="I858" s="38">
        <v>2432</v>
      </c>
      <c r="J858" s="38">
        <v>7273</v>
      </c>
      <c r="L858" s="38">
        <v>1475</v>
      </c>
      <c r="M858" s="38">
        <v>2.9940000000000002</v>
      </c>
      <c r="N858" s="38">
        <v>9.0429999999999993</v>
      </c>
      <c r="O858" s="38">
        <v>6.0490000000000004</v>
      </c>
      <c r="Q858" s="38">
        <v>0.20699999999999999</v>
      </c>
      <c r="R858" s="38">
        <v>1</v>
      </c>
      <c r="S858" s="38">
        <v>0</v>
      </c>
      <c r="T858" s="38">
        <v>0</v>
      </c>
      <c r="V858" s="38">
        <v>0</v>
      </c>
      <c r="Y858" s="38" t="s">
        <v>42</v>
      </c>
      <c r="Z858" s="42">
        <v>0.67283564814814811</v>
      </c>
    </row>
    <row r="859" spans="1:26">
      <c r="A859" s="38">
        <v>32</v>
      </c>
      <c r="B859" s="38">
        <v>16</v>
      </c>
      <c r="C859" s="38" t="s">
        <v>527</v>
      </c>
      <c r="D859" s="38" t="s">
        <v>25</v>
      </c>
      <c r="E859" s="38" t="s">
        <v>36</v>
      </c>
      <c r="G859" s="38">
        <v>0.5</v>
      </c>
      <c r="H859" s="38">
        <v>0.5</v>
      </c>
      <c r="I859" s="38">
        <v>2691</v>
      </c>
      <c r="J859" s="38">
        <v>9012</v>
      </c>
      <c r="L859" s="38">
        <v>2277</v>
      </c>
      <c r="M859" s="38">
        <v>3.3319999999999999</v>
      </c>
      <c r="N859" s="38">
        <v>11.183999999999999</v>
      </c>
      <c r="O859" s="38">
        <v>7.8529999999999998</v>
      </c>
      <c r="Q859" s="38">
        <v>0.314</v>
      </c>
      <c r="R859" s="38">
        <v>1</v>
      </c>
      <c r="S859" s="38">
        <v>0</v>
      </c>
      <c r="T859" s="38">
        <v>0</v>
      </c>
      <c r="V859" s="38">
        <v>0</v>
      </c>
      <c r="Y859" s="38" t="s">
        <v>42</v>
      </c>
      <c r="Z859" s="42">
        <v>0.6839467592592593</v>
      </c>
    </row>
    <row r="860" spans="1:26">
      <c r="A860" s="38">
        <v>33</v>
      </c>
      <c r="B860" s="38">
        <v>16</v>
      </c>
      <c r="C860" s="38" t="s">
        <v>527</v>
      </c>
      <c r="D860" s="38" t="s">
        <v>25</v>
      </c>
      <c r="E860" s="38" t="s">
        <v>36</v>
      </c>
      <c r="G860" s="38">
        <v>0.5</v>
      </c>
      <c r="H860" s="38">
        <v>0.5</v>
      </c>
      <c r="I860" s="38">
        <v>2662</v>
      </c>
      <c r="J860" s="38">
        <v>8928</v>
      </c>
      <c r="L860" s="38">
        <v>2212</v>
      </c>
      <c r="M860" s="38">
        <v>3.294</v>
      </c>
      <c r="N860" s="38">
        <v>11.081</v>
      </c>
      <c r="O860" s="38">
        <v>7.7869999999999999</v>
      </c>
      <c r="Q860" s="38">
        <v>0.30499999999999999</v>
      </c>
      <c r="R860" s="38">
        <v>1</v>
      </c>
      <c r="S860" s="38">
        <v>0</v>
      </c>
      <c r="T860" s="38">
        <v>0</v>
      </c>
      <c r="V860" s="38">
        <v>0</v>
      </c>
      <c r="Y860" s="38" t="s">
        <v>42</v>
      </c>
      <c r="Z860" s="42">
        <v>0.69027777777777777</v>
      </c>
    </row>
    <row r="861" spans="1:26">
      <c r="A861" s="38">
        <v>47</v>
      </c>
      <c r="B861" s="38">
        <v>20</v>
      </c>
      <c r="C861" s="38" t="s">
        <v>528</v>
      </c>
      <c r="D861" s="38" t="s">
        <v>25</v>
      </c>
      <c r="E861" s="38" t="s">
        <v>36</v>
      </c>
      <c r="G861" s="38">
        <v>0.5</v>
      </c>
      <c r="H861" s="38">
        <v>0.5</v>
      </c>
      <c r="I861" s="38">
        <v>2783</v>
      </c>
      <c r="J861" s="38">
        <v>7266</v>
      </c>
      <c r="L861" s="38">
        <v>1045</v>
      </c>
      <c r="M861" s="38">
        <v>3.45</v>
      </c>
      <c r="N861" s="38">
        <v>9.0329999999999995</v>
      </c>
      <c r="O861" s="38">
        <v>5.5830000000000002</v>
      </c>
      <c r="Q861" s="38">
        <v>0.15</v>
      </c>
      <c r="R861" s="38">
        <v>1</v>
      </c>
      <c r="S861" s="38">
        <v>0</v>
      </c>
      <c r="T861" s="38">
        <v>0</v>
      </c>
      <c r="V861" s="38">
        <v>0</v>
      </c>
      <c r="Y861" s="38" t="s">
        <v>42</v>
      </c>
      <c r="Z861" s="42">
        <v>0.8103125000000001</v>
      </c>
    </row>
    <row r="862" spans="1:26">
      <c r="A862" s="38">
        <v>48</v>
      </c>
      <c r="B862" s="38">
        <v>20</v>
      </c>
      <c r="C862" s="38" t="s">
        <v>528</v>
      </c>
      <c r="D862" s="38" t="s">
        <v>25</v>
      </c>
      <c r="E862" s="38" t="s">
        <v>36</v>
      </c>
      <c r="G862" s="38">
        <v>0.5</v>
      </c>
      <c r="H862" s="38">
        <v>0.5</v>
      </c>
      <c r="I862" s="38">
        <v>2810</v>
      </c>
      <c r="J862" s="38">
        <v>7439</v>
      </c>
      <c r="L862" s="38">
        <v>1101</v>
      </c>
      <c r="M862" s="38">
        <v>3.4860000000000002</v>
      </c>
      <c r="N862" s="38">
        <v>9.2479999999999993</v>
      </c>
      <c r="O862" s="38">
        <v>5.7619999999999996</v>
      </c>
      <c r="Q862" s="38">
        <v>0.158</v>
      </c>
      <c r="R862" s="38">
        <v>1</v>
      </c>
      <c r="S862" s="38">
        <v>0</v>
      </c>
      <c r="T862" s="38">
        <v>0</v>
      </c>
      <c r="V862" s="38">
        <v>0</v>
      </c>
      <c r="Y862" s="38" t="s">
        <v>42</v>
      </c>
      <c r="Z862" s="42">
        <v>0.81667824074074069</v>
      </c>
    </row>
    <row r="863" spans="1:26">
      <c r="A863" s="38">
        <v>49</v>
      </c>
      <c r="B863" s="38">
        <v>21</v>
      </c>
      <c r="C863" s="38" t="s">
        <v>529</v>
      </c>
      <c r="D863" s="38" t="s">
        <v>25</v>
      </c>
      <c r="E863" s="38" t="s">
        <v>36</v>
      </c>
      <c r="G863" s="38">
        <v>0.5</v>
      </c>
      <c r="H863" s="38">
        <v>0.5</v>
      </c>
      <c r="I863" s="38">
        <v>2862</v>
      </c>
      <c r="J863" s="38">
        <v>6365</v>
      </c>
      <c r="L863" s="38">
        <v>2336</v>
      </c>
      <c r="M863" s="38">
        <v>3.5529999999999999</v>
      </c>
      <c r="N863" s="38">
        <v>7.91</v>
      </c>
      <c r="O863" s="38">
        <v>4.3570000000000002</v>
      </c>
      <c r="Q863" s="38">
        <v>0.32100000000000001</v>
      </c>
      <c r="R863" s="38">
        <v>1</v>
      </c>
      <c r="S863" s="38">
        <v>0</v>
      </c>
      <c r="T863" s="38">
        <v>0</v>
      </c>
      <c r="V863" s="38">
        <v>0</v>
      </c>
      <c r="Y863" s="38" t="s">
        <v>42</v>
      </c>
      <c r="Z863" s="42">
        <v>0.82769675925925934</v>
      </c>
    </row>
    <row r="864" spans="1:26">
      <c r="A864" s="38">
        <v>50</v>
      </c>
      <c r="B864" s="38">
        <v>21</v>
      </c>
      <c r="C864" s="38" t="s">
        <v>529</v>
      </c>
      <c r="D864" s="38" t="s">
        <v>25</v>
      </c>
      <c r="E864" s="38" t="s">
        <v>36</v>
      </c>
      <c r="G864" s="38">
        <v>0.5</v>
      </c>
      <c r="H864" s="38">
        <v>0.5</v>
      </c>
      <c r="I864" s="38">
        <v>2877</v>
      </c>
      <c r="J864" s="38">
        <v>7080</v>
      </c>
      <c r="L864" s="38">
        <v>2504</v>
      </c>
      <c r="M864" s="38">
        <v>3.573</v>
      </c>
      <c r="N864" s="38">
        <v>8.8019999999999996</v>
      </c>
      <c r="O864" s="38">
        <v>5.2290000000000001</v>
      </c>
      <c r="Q864" s="38">
        <v>0.34399999999999997</v>
      </c>
      <c r="R864" s="38">
        <v>1</v>
      </c>
      <c r="S864" s="38">
        <v>0</v>
      </c>
      <c r="T864" s="38">
        <v>0</v>
      </c>
      <c r="V864" s="38">
        <v>0</v>
      </c>
      <c r="Y864" s="38" t="s">
        <v>42</v>
      </c>
      <c r="Z864" s="42">
        <v>0.834050925925926</v>
      </c>
    </row>
    <row r="865" spans="1:26">
      <c r="A865" s="38">
        <v>51</v>
      </c>
      <c r="B865" s="38">
        <v>22</v>
      </c>
      <c r="C865" s="38" t="s">
        <v>530</v>
      </c>
      <c r="D865" s="38" t="s">
        <v>25</v>
      </c>
      <c r="E865" s="38" t="s">
        <v>36</v>
      </c>
      <c r="G865" s="38">
        <v>0.5</v>
      </c>
      <c r="H865" s="38">
        <v>0.5</v>
      </c>
      <c r="I865" s="38">
        <v>2618</v>
      </c>
      <c r="J865" s="38">
        <v>7631</v>
      </c>
      <c r="L865" s="38">
        <v>2535</v>
      </c>
      <c r="M865" s="38">
        <v>3.2360000000000002</v>
      </c>
      <c r="N865" s="38">
        <v>9.4849999999999994</v>
      </c>
      <c r="O865" s="38">
        <v>6.2489999999999997</v>
      </c>
      <c r="Q865" s="38">
        <v>0.34799999999999998</v>
      </c>
      <c r="R865" s="38">
        <v>1</v>
      </c>
      <c r="S865" s="38">
        <v>0</v>
      </c>
      <c r="T865" s="38">
        <v>0</v>
      </c>
      <c r="V865" s="38">
        <v>0</v>
      </c>
      <c r="Y865" s="38" t="s">
        <v>42</v>
      </c>
      <c r="Z865" s="42">
        <v>1.8171296296296297E-3</v>
      </c>
    </row>
    <row r="866" spans="1:26">
      <c r="A866" s="38">
        <v>51</v>
      </c>
      <c r="B866" s="38">
        <v>22</v>
      </c>
      <c r="C866" s="38" t="s">
        <v>531</v>
      </c>
      <c r="D866" s="38" t="s">
        <v>25</v>
      </c>
      <c r="E866" s="38" t="s">
        <v>36</v>
      </c>
      <c r="G866" s="38">
        <v>0.5</v>
      </c>
      <c r="H866" s="38">
        <v>0.5</v>
      </c>
      <c r="I866" s="38">
        <v>4660</v>
      </c>
      <c r="J866" s="38">
        <v>9190</v>
      </c>
      <c r="L866" s="38">
        <v>1186</v>
      </c>
      <c r="M866" s="38">
        <v>5.8949999999999996</v>
      </c>
      <c r="N866" s="38">
        <v>11.401</v>
      </c>
      <c r="O866" s="38">
        <v>5.5060000000000002</v>
      </c>
      <c r="Q866" s="38">
        <v>0.16900000000000001</v>
      </c>
      <c r="R866" s="38">
        <v>1</v>
      </c>
      <c r="S866" s="38">
        <v>0</v>
      </c>
      <c r="T866" s="38">
        <v>0</v>
      </c>
      <c r="V866" s="38">
        <v>0</v>
      </c>
      <c r="Y866" s="38" t="s">
        <v>42</v>
      </c>
      <c r="Z866" s="42">
        <v>0.84519675925925919</v>
      </c>
    </row>
    <row r="867" spans="1:26">
      <c r="A867" s="38">
        <v>52</v>
      </c>
      <c r="B867" s="38">
        <v>22</v>
      </c>
      <c r="C867" s="38" t="s">
        <v>530</v>
      </c>
      <c r="D867" s="38" t="s">
        <v>25</v>
      </c>
      <c r="E867" s="38" t="s">
        <v>36</v>
      </c>
      <c r="G867" s="38">
        <v>0.5</v>
      </c>
      <c r="H867" s="38">
        <v>0.5</v>
      </c>
      <c r="I867" s="38">
        <v>2673</v>
      </c>
      <c r="J867" s="38">
        <v>7129</v>
      </c>
      <c r="L867" s="38">
        <v>2415</v>
      </c>
      <c r="M867" s="38">
        <v>3.3079999999999998</v>
      </c>
      <c r="N867" s="38">
        <v>8.8640000000000008</v>
      </c>
      <c r="O867" s="38">
        <v>5.556</v>
      </c>
      <c r="Q867" s="38">
        <v>0.33200000000000002</v>
      </c>
      <c r="R867" s="38">
        <v>1</v>
      </c>
      <c r="S867" s="38">
        <v>0</v>
      </c>
      <c r="T867" s="38">
        <v>0</v>
      </c>
      <c r="V867" s="38">
        <v>0</v>
      </c>
      <c r="Y867" s="38" t="s">
        <v>42</v>
      </c>
      <c r="Z867" s="42">
        <v>8.3680555555555557E-3</v>
      </c>
    </row>
    <row r="868" spans="1:26">
      <c r="A868" s="38">
        <v>52</v>
      </c>
      <c r="B868" s="38">
        <v>22</v>
      </c>
      <c r="C868" s="38" t="s">
        <v>531</v>
      </c>
      <c r="D868" s="38" t="s">
        <v>25</v>
      </c>
      <c r="E868" s="38" t="s">
        <v>36</v>
      </c>
      <c r="G868" s="38">
        <v>0.5</v>
      </c>
      <c r="H868" s="38">
        <v>0.5</v>
      </c>
      <c r="I868" s="38">
        <v>4616</v>
      </c>
      <c r="J868" s="38">
        <v>9089</v>
      </c>
      <c r="L868" s="38">
        <v>1119</v>
      </c>
      <c r="M868" s="38">
        <v>5.8380000000000001</v>
      </c>
      <c r="N868" s="38">
        <v>11.278</v>
      </c>
      <c r="O868" s="38">
        <v>5.44</v>
      </c>
      <c r="Q868" s="38">
        <v>0.16</v>
      </c>
      <c r="R868" s="38">
        <v>1</v>
      </c>
      <c r="S868" s="38">
        <v>0</v>
      </c>
      <c r="T868" s="38">
        <v>0</v>
      </c>
      <c r="V868" s="38">
        <v>0</v>
      </c>
      <c r="Y868" s="38" t="s">
        <v>42</v>
      </c>
      <c r="Z868" s="42">
        <v>0.85160879629629627</v>
      </c>
    </row>
    <row r="869" spans="1:26">
      <c r="A869" s="38">
        <v>53</v>
      </c>
      <c r="B869" s="38">
        <v>23</v>
      </c>
      <c r="C869" s="38" t="s">
        <v>532</v>
      </c>
      <c r="D869" s="38" t="s">
        <v>25</v>
      </c>
      <c r="E869" s="38" t="s">
        <v>36</v>
      </c>
      <c r="G869" s="38">
        <v>0.5</v>
      </c>
      <c r="H869" s="38">
        <v>0.5</v>
      </c>
      <c r="I869" s="38">
        <v>7874</v>
      </c>
      <c r="J869" s="38">
        <v>11328</v>
      </c>
      <c r="L869" s="38">
        <v>40036</v>
      </c>
      <c r="M869" s="38">
        <v>10.09</v>
      </c>
      <c r="N869" s="38">
        <v>13.986000000000001</v>
      </c>
      <c r="O869" s="38">
        <v>3.8959999999999999</v>
      </c>
      <c r="Q869" s="38">
        <v>4.875</v>
      </c>
      <c r="R869" s="38">
        <v>1</v>
      </c>
      <c r="S869" s="38">
        <v>0</v>
      </c>
      <c r="T869" s="38">
        <v>0</v>
      </c>
      <c r="V869" s="38">
        <v>0</v>
      </c>
      <c r="Y869" s="38" t="s">
        <v>42</v>
      </c>
      <c r="Z869" s="42">
        <v>2.0405092592592593E-2</v>
      </c>
    </row>
    <row r="870" spans="1:26">
      <c r="A870" s="38">
        <v>53</v>
      </c>
      <c r="B870" s="38">
        <v>23</v>
      </c>
      <c r="C870" s="38" t="s">
        <v>533</v>
      </c>
      <c r="D870" s="38" t="s">
        <v>25</v>
      </c>
      <c r="E870" s="38" t="s">
        <v>36</v>
      </c>
      <c r="G870" s="38">
        <v>0.5</v>
      </c>
      <c r="H870" s="38">
        <v>0.5</v>
      </c>
      <c r="I870" s="38">
        <v>3554</v>
      </c>
      <c r="J870" s="38">
        <v>7456</v>
      </c>
      <c r="L870" s="38">
        <v>1555</v>
      </c>
      <c r="M870" s="38">
        <v>4.4539999999999997</v>
      </c>
      <c r="N870" s="38">
        <v>9.2690000000000001</v>
      </c>
      <c r="O870" s="38">
        <v>4.8150000000000004</v>
      </c>
      <c r="Q870" s="38">
        <v>0.218</v>
      </c>
      <c r="R870" s="38">
        <v>1</v>
      </c>
      <c r="S870" s="38">
        <v>0</v>
      </c>
      <c r="T870" s="38">
        <v>0</v>
      </c>
      <c r="V870" s="38">
        <v>0</v>
      </c>
      <c r="Y870" s="38" t="s">
        <v>42</v>
      </c>
      <c r="Z870" s="42">
        <v>0.8627893518518519</v>
      </c>
    </row>
    <row r="871" spans="1:26">
      <c r="A871" s="38">
        <v>54</v>
      </c>
      <c r="B871" s="38">
        <v>23</v>
      </c>
      <c r="C871" s="38" t="s">
        <v>532</v>
      </c>
      <c r="D871" s="38" t="s">
        <v>25</v>
      </c>
      <c r="E871" s="38" t="s">
        <v>36</v>
      </c>
      <c r="G871" s="38">
        <v>0.5</v>
      </c>
      <c r="H871" s="38">
        <v>0.5</v>
      </c>
      <c r="I871" s="38">
        <v>7811</v>
      </c>
      <c r="J871" s="38">
        <v>11270</v>
      </c>
      <c r="L871" s="38">
        <v>39871</v>
      </c>
      <c r="M871" s="38">
        <v>10.007</v>
      </c>
      <c r="N871" s="38">
        <v>13.916</v>
      </c>
      <c r="O871" s="38">
        <v>3.9089999999999998</v>
      </c>
      <c r="Q871" s="38">
        <v>4.8570000000000002</v>
      </c>
      <c r="R871" s="38">
        <v>1</v>
      </c>
      <c r="S871" s="38">
        <v>0</v>
      </c>
      <c r="T871" s="38">
        <v>0</v>
      </c>
      <c r="V871" s="38">
        <v>0</v>
      </c>
      <c r="Y871" s="38" t="s">
        <v>42</v>
      </c>
      <c r="Z871" s="42">
        <v>2.7349537037037037E-2</v>
      </c>
    </row>
    <row r="872" spans="1:26">
      <c r="A872" s="38">
        <v>54</v>
      </c>
      <c r="B872" s="38">
        <v>23</v>
      </c>
      <c r="C872" s="38" t="s">
        <v>533</v>
      </c>
      <c r="D872" s="38" t="s">
        <v>25</v>
      </c>
      <c r="E872" s="38" t="s">
        <v>36</v>
      </c>
      <c r="G872" s="38">
        <v>0.5</v>
      </c>
      <c r="H872" s="38">
        <v>0.5</v>
      </c>
      <c r="I872" s="38">
        <v>3552</v>
      </c>
      <c r="J872" s="38">
        <v>7421</v>
      </c>
      <c r="L872" s="38">
        <v>1529</v>
      </c>
      <c r="M872" s="38">
        <v>4.452</v>
      </c>
      <c r="N872" s="38">
        <v>9.2249999999999996</v>
      </c>
      <c r="O872" s="38">
        <v>4.7729999999999997</v>
      </c>
      <c r="Q872" s="38">
        <v>0.215</v>
      </c>
      <c r="R872" s="38">
        <v>1</v>
      </c>
      <c r="S872" s="38">
        <v>0</v>
      </c>
      <c r="T872" s="38">
        <v>0</v>
      </c>
      <c r="V872" s="38">
        <v>0</v>
      </c>
      <c r="Y872" s="38" t="s">
        <v>42</v>
      </c>
      <c r="Z872" s="42">
        <v>0.86922453703703706</v>
      </c>
    </row>
    <row r="873" spans="1:26">
      <c r="A873" s="38">
        <v>55</v>
      </c>
      <c r="B873" s="38">
        <v>24</v>
      </c>
      <c r="C873" s="38" t="s">
        <v>534</v>
      </c>
      <c r="D873" s="38" t="s">
        <v>25</v>
      </c>
      <c r="E873" s="38" t="s">
        <v>36</v>
      </c>
      <c r="G873" s="38">
        <v>0.5</v>
      </c>
      <c r="H873" s="38">
        <v>0.5</v>
      </c>
      <c r="I873" s="38">
        <v>2833</v>
      </c>
      <c r="J873" s="38">
        <v>5981</v>
      </c>
      <c r="L873" s="38">
        <v>3177</v>
      </c>
      <c r="M873" s="38">
        <v>3.5150000000000001</v>
      </c>
      <c r="N873" s="38">
        <v>7.43</v>
      </c>
      <c r="O873" s="38">
        <v>3.9140000000000001</v>
      </c>
      <c r="Q873" s="38">
        <v>0.432</v>
      </c>
      <c r="R873" s="38">
        <v>1</v>
      </c>
      <c r="S873" s="38">
        <v>0</v>
      </c>
      <c r="T873" s="38">
        <v>0</v>
      </c>
      <c r="V873" s="38">
        <v>0</v>
      </c>
      <c r="Y873" s="38" t="s">
        <v>42</v>
      </c>
      <c r="Z873" s="42">
        <v>3.8645833333333331E-2</v>
      </c>
    </row>
    <row r="874" spans="1:26">
      <c r="A874" s="38">
        <v>55</v>
      </c>
      <c r="B874" s="38">
        <v>24</v>
      </c>
      <c r="C874" s="38" t="s">
        <v>535</v>
      </c>
      <c r="D874" s="38" t="s">
        <v>25</v>
      </c>
      <c r="E874" s="38" t="s">
        <v>36</v>
      </c>
      <c r="G874" s="38">
        <v>0.5</v>
      </c>
      <c r="H874" s="38">
        <v>0.5</v>
      </c>
      <c r="I874" s="38">
        <v>3279</v>
      </c>
      <c r="J874" s="38">
        <v>7032</v>
      </c>
      <c r="L874" s="38">
        <v>1378</v>
      </c>
      <c r="M874" s="38">
        <v>4.0960000000000001</v>
      </c>
      <c r="N874" s="38">
        <v>8.7430000000000003</v>
      </c>
      <c r="O874" s="38">
        <v>4.6459999999999999</v>
      </c>
      <c r="Q874" s="38">
        <v>0.19500000000000001</v>
      </c>
      <c r="R874" s="38">
        <v>1</v>
      </c>
      <c r="S874" s="38">
        <v>0</v>
      </c>
      <c r="T874" s="38">
        <v>0</v>
      </c>
      <c r="V874" s="38">
        <v>0</v>
      </c>
      <c r="Y874" s="38" t="s">
        <v>42</v>
      </c>
      <c r="Z874" s="42">
        <v>0.8803819444444444</v>
      </c>
    </row>
    <row r="875" spans="1:26">
      <c r="A875" s="38">
        <v>56</v>
      </c>
      <c r="B875" s="38">
        <v>24</v>
      </c>
      <c r="C875" s="38" t="s">
        <v>534</v>
      </c>
      <c r="D875" s="38" t="s">
        <v>25</v>
      </c>
      <c r="E875" s="38" t="s">
        <v>36</v>
      </c>
      <c r="G875" s="38">
        <v>0.5</v>
      </c>
      <c r="H875" s="38">
        <v>0.5</v>
      </c>
      <c r="I875" s="38">
        <v>2837</v>
      </c>
      <c r="J875" s="38">
        <v>5566</v>
      </c>
      <c r="L875" s="38">
        <v>2932</v>
      </c>
      <c r="M875" s="38">
        <v>3.5209999999999999</v>
      </c>
      <c r="N875" s="38">
        <v>6.907</v>
      </c>
      <c r="O875" s="38">
        <v>3.387</v>
      </c>
      <c r="Q875" s="38">
        <v>0.4</v>
      </c>
      <c r="R875" s="38">
        <v>1</v>
      </c>
      <c r="S875" s="38">
        <v>0</v>
      </c>
      <c r="T875" s="38">
        <v>0</v>
      </c>
      <c r="V875" s="38">
        <v>0</v>
      </c>
      <c r="Y875" s="38" t="s">
        <v>42</v>
      </c>
      <c r="Z875" s="42">
        <v>4.5150462962962962E-2</v>
      </c>
    </row>
    <row r="876" spans="1:26">
      <c r="A876" s="38">
        <v>56</v>
      </c>
      <c r="B876" s="38">
        <v>24</v>
      </c>
      <c r="C876" s="38" t="s">
        <v>535</v>
      </c>
      <c r="D876" s="38" t="s">
        <v>25</v>
      </c>
      <c r="E876" s="38" t="s">
        <v>36</v>
      </c>
      <c r="G876" s="38">
        <v>0.5</v>
      </c>
      <c r="H876" s="38">
        <v>0.5</v>
      </c>
      <c r="I876" s="38">
        <v>3276</v>
      </c>
      <c r="J876" s="38">
        <v>7049</v>
      </c>
      <c r="L876" s="38">
        <v>1389</v>
      </c>
      <c r="M876" s="38">
        <v>4.0919999999999996</v>
      </c>
      <c r="N876" s="38">
        <v>8.7629999999999999</v>
      </c>
      <c r="O876" s="38">
        <v>4.6710000000000003</v>
      </c>
      <c r="Q876" s="38">
        <v>0.19600000000000001</v>
      </c>
      <c r="R876" s="38">
        <v>1</v>
      </c>
      <c r="S876" s="38">
        <v>0</v>
      </c>
      <c r="T876" s="38">
        <v>0</v>
      </c>
      <c r="V876" s="38">
        <v>0</v>
      </c>
      <c r="Y876" s="38" t="s">
        <v>42</v>
      </c>
      <c r="Z876" s="42">
        <v>0.88674768518518521</v>
      </c>
    </row>
    <row r="877" spans="1:26">
      <c r="A877" s="38">
        <v>57</v>
      </c>
      <c r="B877" s="38">
        <v>25</v>
      </c>
      <c r="C877" s="38" t="s">
        <v>536</v>
      </c>
      <c r="D877" s="38" t="s">
        <v>25</v>
      </c>
      <c r="E877" s="38" t="s">
        <v>36</v>
      </c>
      <c r="G877" s="38">
        <v>0.5</v>
      </c>
      <c r="H877" s="38">
        <v>0.5</v>
      </c>
      <c r="I877" s="38">
        <v>3004</v>
      </c>
      <c r="J877" s="38">
        <v>5318</v>
      </c>
      <c r="L877" s="38">
        <v>997</v>
      </c>
      <c r="M877" s="38">
        <v>3.738</v>
      </c>
      <c r="N877" s="38">
        <v>6.5949999999999998</v>
      </c>
      <c r="O877" s="38">
        <v>2.8570000000000002</v>
      </c>
      <c r="Q877" s="38">
        <v>0.14399999999999999</v>
      </c>
      <c r="R877" s="38">
        <v>1</v>
      </c>
      <c r="S877" s="38">
        <v>0</v>
      </c>
      <c r="T877" s="38">
        <v>0</v>
      </c>
      <c r="V877" s="38">
        <v>0</v>
      </c>
      <c r="Y877" s="38" t="s">
        <v>42</v>
      </c>
      <c r="Z877" s="42">
        <v>0.89777777777777779</v>
      </c>
    </row>
    <row r="878" spans="1:26">
      <c r="A878" s="38">
        <v>57</v>
      </c>
      <c r="B878" s="38">
        <v>25</v>
      </c>
      <c r="C878" s="38" t="s">
        <v>537</v>
      </c>
      <c r="D878" s="38" t="s">
        <v>25</v>
      </c>
      <c r="E878" s="38" t="s">
        <v>36</v>
      </c>
      <c r="G878" s="38">
        <v>0.5</v>
      </c>
      <c r="H878" s="38">
        <v>0.5</v>
      </c>
      <c r="I878" s="38">
        <v>3530</v>
      </c>
      <c r="J878" s="38">
        <v>6281</v>
      </c>
      <c r="L878" s="38">
        <v>1449</v>
      </c>
      <c r="M878" s="38">
        <v>4.423</v>
      </c>
      <c r="N878" s="38">
        <v>7.806</v>
      </c>
      <c r="O878" s="38">
        <v>3.383</v>
      </c>
      <c r="Q878" s="38">
        <v>0.20399999999999999</v>
      </c>
      <c r="R878" s="38">
        <v>1</v>
      </c>
      <c r="S878" s="38">
        <v>0</v>
      </c>
      <c r="T878" s="38">
        <v>0</v>
      </c>
      <c r="V878" s="38">
        <v>0</v>
      </c>
      <c r="Y878" s="38" t="s">
        <v>42</v>
      </c>
      <c r="Z878" s="42">
        <v>5.6608796296296303E-2</v>
      </c>
    </row>
    <row r="879" spans="1:26">
      <c r="A879" s="38">
        <v>58</v>
      </c>
      <c r="B879" s="38">
        <v>25</v>
      </c>
      <c r="C879" s="38" t="s">
        <v>536</v>
      </c>
      <c r="D879" s="38" t="s">
        <v>25</v>
      </c>
      <c r="E879" s="38" t="s">
        <v>36</v>
      </c>
      <c r="G879" s="38">
        <v>0.5</v>
      </c>
      <c r="H879" s="38">
        <v>0.5</v>
      </c>
      <c r="I879" s="38">
        <v>3094</v>
      </c>
      <c r="J879" s="38">
        <v>5405</v>
      </c>
      <c r="L879" s="38">
        <v>1085</v>
      </c>
      <c r="M879" s="38">
        <v>3.855</v>
      </c>
      <c r="N879" s="38">
        <v>6.7050000000000001</v>
      </c>
      <c r="O879" s="38">
        <v>2.85</v>
      </c>
      <c r="Q879" s="38">
        <v>0.156</v>
      </c>
      <c r="R879" s="38">
        <v>1</v>
      </c>
      <c r="S879" s="38">
        <v>0</v>
      </c>
      <c r="T879" s="38">
        <v>0</v>
      </c>
      <c r="V879" s="38">
        <v>0</v>
      </c>
      <c r="Y879" s="38" t="s">
        <v>42</v>
      </c>
      <c r="Z879" s="42">
        <v>0.90407407407407403</v>
      </c>
    </row>
    <row r="880" spans="1:26">
      <c r="A880" s="38">
        <v>58</v>
      </c>
      <c r="B880" s="38">
        <v>25</v>
      </c>
      <c r="C880" s="38" t="s">
        <v>537</v>
      </c>
      <c r="D880" s="38" t="s">
        <v>25</v>
      </c>
      <c r="E880" s="38" t="s">
        <v>36</v>
      </c>
      <c r="G880" s="38">
        <v>0.5</v>
      </c>
      <c r="H880" s="38">
        <v>0.5</v>
      </c>
      <c r="I880" s="38">
        <v>3459</v>
      </c>
      <c r="J880" s="38">
        <v>6284</v>
      </c>
      <c r="L880" s="38">
        <v>1459</v>
      </c>
      <c r="M880" s="38">
        <v>4.33</v>
      </c>
      <c r="N880" s="38">
        <v>7.8090000000000002</v>
      </c>
      <c r="O880" s="38">
        <v>3.4790000000000001</v>
      </c>
      <c r="Q880" s="38">
        <v>0.20499999999999999</v>
      </c>
      <c r="R880" s="38">
        <v>1</v>
      </c>
      <c r="S880" s="38">
        <v>0</v>
      </c>
      <c r="T880" s="38">
        <v>0</v>
      </c>
      <c r="V880" s="38">
        <v>0</v>
      </c>
      <c r="Y880" s="38" t="s">
        <v>42</v>
      </c>
      <c r="Z880" s="42">
        <v>6.3321759259259258E-2</v>
      </c>
    </row>
    <row r="881" spans="1:26">
      <c r="A881" s="38">
        <v>59</v>
      </c>
      <c r="B881" s="38">
        <v>26</v>
      </c>
      <c r="C881" s="38" t="s">
        <v>538</v>
      </c>
      <c r="D881" s="38" t="s">
        <v>25</v>
      </c>
      <c r="E881" s="38" t="s">
        <v>36</v>
      </c>
      <c r="G881" s="38">
        <v>0.5</v>
      </c>
      <c r="H881" s="38">
        <v>0.5</v>
      </c>
      <c r="I881" s="38">
        <v>2646</v>
      </c>
      <c r="J881" s="38">
        <v>7694</v>
      </c>
      <c r="L881" s="38">
        <v>2495</v>
      </c>
      <c r="M881" s="38">
        <v>3.2730000000000001</v>
      </c>
      <c r="N881" s="38">
        <v>9.5630000000000006</v>
      </c>
      <c r="O881" s="38">
        <v>6.29</v>
      </c>
      <c r="Q881" s="38">
        <v>0.34200000000000003</v>
      </c>
      <c r="R881" s="38">
        <v>1</v>
      </c>
      <c r="S881" s="38">
        <v>0</v>
      </c>
      <c r="T881" s="38">
        <v>0</v>
      </c>
      <c r="V881" s="38">
        <v>0</v>
      </c>
      <c r="Y881" s="38" t="s">
        <v>42</v>
      </c>
      <c r="Z881" s="42">
        <v>0.91513888888888895</v>
      </c>
    </row>
    <row r="882" spans="1:26">
      <c r="A882" s="38">
        <v>59</v>
      </c>
      <c r="B882" s="38">
        <v>26</v>
      </c>
      <c r="C882" s="38" t="s">
        <v>539</v>
      </c>
      <c r="D882" s="38" t="s">
        <v>25</v>
      </c>
      <c r="E882" s="38" t="s">
        <v>36</v>
      </c>
      <c r="G882" s="38">
        <v>0.5</v>
      </c>
      <c r="H882" s="38">
        <v>0.5</v>
      </c>
      <c r="I882" s="38">
        <v>4409</v>
      </c>
      <c r="J882" s="38">
        <v>7105</v>
      </c>
      <c r="L882" s="38">
        <v>1344</v>
      </c>
      <c r="M882" s="38">
        <v>5.5679999999999996</v>
      </c>
      <c r="N882" s="38">
        <v>8.8330000000000002</v>
      </c>
      <c r="O882" s="38">
        <v>3.2650000000000001</v>
      </c>
      <c r="Q882" s="38">
        <v>0.19</v>
      </c>
      <c r="R882" s="38">
        <v>1</v>
      </c>
      <c r="S882" s="38">
        <v>0</v>
      </c>
      <c r="T882" s="38">
        <v>0</v>
      </c>
      <c r="V882" s="38">
        <v>0</v>
      </c>
      <c r="Y882" s="38" t="s">
        <v>42</v>
      </c>
      <c r="Z882" s="42">
        <v>7.4861111111111114E-2</v>
      </c>
    </row>
    <row r="883" spans="1:26">
      <c r="A883" s="38">
        <v>60</v>
      </c>
      <c r="B883" s="38">
        <v>26</v>
      </c>
      <c r="C883" s="38" t="s">
        <v>538</v>
      </c>
      <c r="D883" s="38" t="s">
        <v>25</v>
      </c>
      <c r="E883" s="38" t="s">
        <v>36</v>
      </c>
      <c r="G883" s="38">
        <v>0.5</v>
      </c>
      <c r="H883" s="38">
        <v>0.5</v>
      </c>
      <c r="I883" s="38">
        <v>2652</v>
      </c>
      <c r="J883" s="38">
        <v>7659</v>
      </c>
      <c r="L883" s="38">
        <v>2453</v>
      </c>
      <c r="M883" s="38">
        <v>3.28</v>
      </c>
      <c r="N883" s="38">
        <v>9.52</v>
      </c>
      <c r="O883" s="38">
        <v>6.24</v>
      </c>
      <c r="Q883" s="38">
        <v>0.33700000000000002</v>
      </c>
      <c r="R883" s="38">
        <v>1</v>
      </c>
      <c r="S883" s="38">
        <v>0</v>
      </c>
      <c r="T883" s="38">
        <v>0</v>
      </c>
      <c r="V883" s="38">
        <v>0</v>
      </c>
      <c r="Y883" s="38" t="s">
        <v>42</v>
      </c>
      <c r="Z883" s="42">
        <v>0.92156249999999995</v>
      </c>
    </row>
    <row r="884" spans="1:26">
      <c r="A884" s="38">
        <v>60</v>
      </c>
      <c r="B884" s="38">
        <v>26</v>
      </c>
      <c r="C884" s="38" t="s">
        <v>539</v>
      </c>
      <c r="D884" s="38" t="s">
        <v>25</v>
      </c>
      <c r="E884" s="38" t="s">
        <v>36</v>
      </c>
      <c r="G884" s="38">
        <v>0.5</v>
      </c>
      <c r="H884" s="38">
        <v>0.5</v>
      </c>
      <c r="I884" s="38">
        <v>4529</v>
      </c>
      <c r="J884" s="38">
        <v>7679</v>
      </c>
      <c r="L884" s="38">
        <v>1367</v>
      </c>
      <c r="M884" s="38">
        <v>5.7240000000000002</v>
      </c>
      <c r="N884" s="38">
        <v>9.5449999999999999</v>
      </c>
      <c r="O884" s="38">
        <v>3.82</v>
      </c>
      <c r="Q884" s="38">
        <v>0.193</v>
      </c>
      <c r="R884" s="38">
        <v>1</v>
      </c>
      <c r="S884" s="38">
        <v>0</v>
      </c>
      <c r="T884" s="38">
        <v>0</v>
      </c>
      <c r="V884" s="38">
        <v>0</v>
      </c>
      <c r="Y884" s="38" t="s">
        <v>42</v>
      </c>
      <c r="Z884" s="42">
        <v>8.1493055555555555E-2</v>
      </c>
    </row>
    <row r="885" spans="1:26">
      <c r="A885" s="38">
        <v>61</v>
      </c>
      <c r="B885" s="38">
        <v>27</v>
      </c>
      <c r="C885" s="38" t="s">
        <v>540</v>
      </c>
      <c r="D885" s="38" t="s">
        <v>25</v>
      </c>
      <c r="E885" s="38" t="s">
        <v>36</v>
      </c>
      <c r="G885" s="38">
        <v>0.5</v>
      </c>
      <c r="H885" s="38">
        <v>0.5</v>
      </c>
      <c r="I885" s="38">
        <v>3408</v>
      </c>
      <c r="J885" s="38">
        <v>6901</v>
      </c>
      <c r="L885" s="38">
        <v>1931</v>
      </c>
      <c r="M885" s="38">
        <v>4.2640000000000002</v>
      </c>
      <c r="N885" s="38">
        <v>8.58</v>
      </c>
      <c r="O885" s="38">
        <v>4.3159999999999998</v>
      </c>
      <c r="Q885" s="38">
        <v>0.26800000000000002</v>
      </c>
      <c r="R885" s="38">
        <v>1</v>
      </c>
      <c r="S885" s="38">
        <v>0</v>
      </c>
      <c r="T885" s="38">
        <v>0</v>
      </c>
      <c r="V885" s="38">
        <v>0</v>
      </c>
      <c r="Y885" s="38" t="s">
        <v>42</v>
      </c>
      <c r="Z885" s="42">
        <v>9.3275462962962963E-2</v>
      </c>
    </row>
    <row r="886" spans="1:26">
      <c r="A886" s="38">
        <v>61</v>
      </c>
      <c r="B886" s="38">
        <v>27</v>
      </c>
      <c r="C886" s="38" t="s">
        <v>541</v>
      </c>
      <c r="D886" s="38" t="s">
        <v>25</v>
      </c>
      <c r="E886" s="38" t="s">
        <v>36</v>
      </c>
      <c r="G886" s="38">
        <v>0.5</v>
      </c>
      <c r="H886" s="38">
        <v>0.5</v>
      </c>
      <c r="I886" s="38">
        <v>3488</v>
      </c>
      <c r="J886" s="38">
        <v>9615</v>
      </c>
      <c r="L886" s="38">
        <v>1617</v>
      </c>
      <c r="M886" s="38">
        <v>4.3689999999999998</v>
      </c>
      <c r="N886" s="38">
        <v>11.919</v>
      </c>
      <c r="O886" s="38">
        <v>7.55</v>
      </c>
      <c r="Q886" s="38">
        <v>0.22600000000000001</v>
      </c>
      <c r="R886" s="38">
        <v>1</v>
      </c>
      <c r="S886" s="38">
        <v>0</v>
      </c>
      <c r="T886" s="38">
        <v>0</v>
      </c>
      <c r="V886" s="38">
        <v>0</v>
      </c>
      <c r="Y886" s="38" t="s">
        <v>42</v>
      </c>
      <c r="Z886" s="42">
        <v>0.93278935185185186</v>
      </c>
    </row>
    <row r="887" spans="1:26">
      <c r="A887" s="38">
        <v>62</v>
      </c>
      <c r="B887" s="38">
        <v>27</v>
      </c>
      <c r="C887" s="38" t="s">
        <v>540</v>
      </c>
      <c r="D887" s="38" t="s">
        <v>25</v>
      </c>
      <c r="E887" s="38" t="s">
        <v>36</v>
      </c>
      <c r="G887" s="38">
        <v>0.5</v>
      </c>
      <c r="H887" s="38">
        <v>0.5</v>
      </c>
      <c r="I887" s="38">
        <v>3374</v>
      </c>
      <c r="J887" s="38">
        <v>6674</v>
      </c>
      <c r="L887" s="38">
        <v>1878</v>
      </c>
      <c r="M887" s="38">
        <v>4.22</v>
      </c>
      <c r="N887" s="38">
        <v>8.2970000000000006</v>
      </c>
      <c r="O887" s="38">
        <v>4.077</v>
      </c>
      <c r="Q887" s="38">
        <v>0.26100000000000001</v>
      </c>
      <c r="R887" s="38">
        <v>1</v>
      </c>
      <c r="S887" s="38">
        <v>0</v>
      </c>
      <c r="T887" s="38">
        <v>0</v>
      </c>
      <c r="V887" s="38">
        <v>0</v>
      </c>
      <c r="Y887" s="38" t="s">
        <v>42</v>
      </c>
      <c r="Z887" s="42">
        <v>9.9965277777777792E-2</v>
      </c>
    </row>
    <row r="888" spans="1:26">
      <c r="A888" s="38">
        <v>62</v>
      </c>
      <c r="B888" s="38">
        <v>27</v>
      </c>
      <c r="C888" s="38" t="s">
        <v>541</v>
      </c>
      <c r="D888" s="38" t="s">
        <v>25</v>
      </c>
      <c r="E888" s="38" t="s">
        <v>36</v>
      </c>
      <c r="G888" s="38">
        <v>0.5</v>
      </c>
      <c r="H888" s="38">
        <v>0.5</v>
      </c>
      <c r="I888" s="38">
        <v>3478</v>
      </c>
      <c r="J888" s="38">
        <v>9595</v>
      </c>
      <c r="L888" s="38">
        <v>1622</v>
      </c>
      <c r="M888" s="38">
        <v>4.3559999999999999</v>
      </c>
      <c r="N888" s="38">
        <v>11.895</v>
      </c>
      <c r="O888" s="38">
        <v>7.5389999999999997</v>
      </c>
      <c r="Q888" s="38">
        <v>0.22700000000000001</v>
      </c>
      <c r="R888" s="38">
        <v>1</v>
      </c>
      <c r="S888" s="38">
        <v>0</v>
      </c>
      <c r="T888" s="38">
        <v>0</v>
      </c>
      <c r="V888" s="38">
        <v>0</v>
      </c>
      <c r="Y888" s="38" t="s">
        <v>42</v>
      </c>
      <c r="Z888" s="42">
        <v>0.93921296296296297</v>
      </c>
    </row>
    <row r="889" spans="1:26">
      <c r="A889" s="38">
        <v>63</v>
      </c>
      <c r="B889" s="38">
        <v>28</v>
      </c>
      <c r="C889" s="38" t="s">
        <v>542</v>
      </c>
      <c r="D889" s="38" t="s">
        <v>25</v>
      </c>
      <c r="E889" s="38" t="s">
        <v>36</v>
      </c>
      <c r="G889" s="38">
        <v>0.5</v>
      </c>
      <c r="H889" s="38">
        <v>0.5</v>
      </c>
      <c r="I889" s="38">
        <v>6045</v>
      </c>
      <c r="J889" s="38">
        <v>10190</v>
      </c>
      <c r="L889" s="38">
        <v>10844</v>
      </c>
      <c r="M889" s="38">
        <v>7.7009999999999996</v>
      </c>
      <c r="N889" s="38">
        <v>12.616</v>
      </c>
      <c r="O889" s="38">
        <v>4.915</v>
      </c>
      <c r="Q889" s="38">
        <v>1.423</v>
      </c>
      <c r="R889" s="38">
        <v>1</v>
      </c>
      <c r="S889" s="38">
        <v>0</v>
      </c>
      <c r="T889" s="38">
        <v>0</v>
      </c>
      <c r="V889" s="38">
        <v>0</v>
      </c>
      <c r="Y889" s="38" t="s">
        <v>42</v>
      </c>
      <c r="Z889" s="42">
        <v>0.11143518518518519</v>
      </c>
    </row>
    <row r="890" spans="1:26">
      <c r="A890" s="38">
        <v>63</v>
      </c>
      <c r="B890" s="38">
        <v>28</v>
      </c>
      <c r="C890" s="38" t="s">
        <v>543</v>
      </c>
      <c r="D890" s="38" t="s">
        <v>25</v>
      </c>
      <c r="E890" s="38" t="s">
        <v>36</v>
      </c>
      <c r="G890" s="38">
        <v>0.5</v>
      </c>
      <c r="H890" s="38">
        <v>0.5</v>
      </c>
      <c r="I890" s="38">
        <v>3048</v>
      </c>
      <c r="J890" s="38">
        <v>7781</v>
      </c>
      <c r="L890" s="38">
        <v>1077</v>
      </c>
      <c r="M890" s="38">
        <v>3.7959999999999998</v>
      </c>
      <c r="N890" s="38">
        <v>9.6709999999999994</v>
      </c>
      <c r="O890" s="38">
        <v>5.875</v>
      </c>
      <c r="Q890" s="38">
        <v>0.155</v>
      </c>
      <c r="R890" s="38">
        <v>1</v>
      </c>
      <c r="S890" s="38">
        <v>0</v>
      </c>
      <c r="T890" s="38">
        <v>0</v>
      </c>
      <c r="V890" s="38">
        <v>0</v>
      </c>
      <c r="Y890" s="38" t="s">
        <v>42</v>
      </c>
      <c r="Z890" s="42">
        <v>0.9503125</v>
      </c>
    </row>
    <row r="891" spans="1:26">
      <c r="A891" s="38">
        <v>64</v>
      </c>
      <c r="B891" s="38">
        <v>28</v>
      </c>
      <c r="C891" s="38" t="s">
        <v>542</v>
      </c>
      <c r="D891" s="38" t="s">
        <v>25</v>
      </c>
      <c r="E891" s="38" t="s">
        <v>36</v>
      </c>
      <c r="G891" s="38">
        <v>0.5</v>
      </c>
      <c r="H891" s="38">
        <v>0.5</v>
      </c>
      <c r="I891" s="38">
        <v>6061</v>
      </c>
      <c r="J891" s="38">
        <v>10121</v>
      </c>
      <c r="L891" s="38">
        <v>10896</v>
      </c>
      <c r="M891" s="38">
        <v>7.7220000000000004</v>
      </c>
      <c r="N891" s="38">
        <v>12.532</v>
      </c>
      <c r="O891" s="38">
        <v>4.8099999999999996</v>
      </c>
      <c r="Q891" s="38">
        <v>1.43</v>
      </c>
      <c r="R891" s="38">
        <v>1</v>
      </c>
      <c r="S891" s="38">
        <v>0</v>
      </c>
      <c r="T891" s="38">
        <v>0</v>
      </c>
      <c r="V891" s="38">
        <v>0</v>
      </c>
      <c r="Y891" s="38" t="s">
        <v>42</v>
      </c>
      <c r="Z891" s="42">
        <v>0.11802083333333334</v>
      </c>
    </row>
    <row r="892" spans="1:26">
      <c r="A892" s="38">
        <v>64</v>
      </c>
      <c r="B892" s="38">
        <v>28</v>
      </c>
      <c r="C892" s="38" t="s">
        <v>543</v>
      </c>
      <c r="D892" s="38" t="s">
        <v>25</v>
      </c>
      <c r="E892" s="38" t="s">
        <v>36</v>
      </c>
      <c r="G892" s="38">
        <v>0.5</v>
      </c>
      <c r="H892" s="38">
        <v>0.5</v>
      </c>
      <c r="I892" s="38">
        <v>3075</v>
      </c>
      <c r="J892" s="38">
        <v>7675</v>
      </c>
      <c r="L892" s="38">
        <v>1075</v>
      </c>
      <c r="M892" s="38">
        <v>3.831</v>
      </c>
      <c r="N892" s="38">
        <v>9.5399999999999991</v>
      </c>
      <c r="O892" s="38">
        <v>5.7089999999999996</v>
      </c>
      <c r="Q892" s="38">
        <v>0.154</v>
      </c>
      <c r="R892" s="38">
        <v>1</v>
      </c>
      <c r="S892" s="38">
        <v>0</v>
      </c>
      <c r="T892" s="38">
        <v>0</v>
      </c>
      <c r="V892" s="38">
        <v>0</v>
      </c>
      <c r="Y892" s="38" t="s">
        <v>42</v>
      </c>
      <c r="Z892" s="42">
        <v>0.95659722222222221</v>
      </c>
    </row>
    <row r="893" spans="1:26">
      <c r="A893" s="38">
        <v>65</v>
      </c>
      <c r="B893" s="38">
        <v>29</v>
      </c>
      <c r="C893" s="38" t="s">
        <v>544</v>
      </c>
      <c r="D893" s="38" t="s">
        <v>25</v>
      </c>
      <c r="E893" s="38" t="s">
        <v>36</v>
      </c>
      <c r="G893" s="38">
        <v>0.5</v>
      </c>
      <c r="H893" s="38">
        <v>0.5</v>
      </c>
      <c r="I893" s="38">
        <v>4688</v>
      </c>
      <c r="J893" s="38">
        <v>6866</v>
      </c>
      <c r="L893" s="38">
        <v>1471</v>
      </c>
      <c r="M893" s="38">
        <v>5.931</v>
      </c>
      <c r="N893" s="38">
        <v>8.5359999999999996</v>
      </c>
      <c r="O893" s="38">
        <v>2.605</v>
      </c>
      <c r="Q893" s="38">
        <v>0.20699999999999999</v>
      </c>
      <c r="R893" s="38">
        <v>1</v>
      </c>
      <c r="S893" s="38">
        <v>0</v>
      </c>
      <c r="T893" s="38">
        <v>0</v>
      </c>
      <c r="V893" s="38">
        <v>0</v>
      </c>
      <c r="Y893" s="38" t="s">
        <v>42</v>
      </c>
      <c r="Z893" s="42">
        <v>0.12938657407407408</v>
      </c>
    </row>
    <row r="894" spans="1:26">
      <c r="A894" s="38">
        <v>65</v>
      </c>
      <c r="B894" s="38">
        <v>29</v>
      </c>
      <c r="C894" s="38" t="s">
        <v>545</v>
      </c>
      <c r="D894" s="38" t="s">
        <v>25</v>
      </c>
      <c r="E894" s="38" t="s">
        <v>36</v>
      </c>
      <c r="G894" s="38">
        <v>0.5</v>
      </c>
      <c r="H894" s="38">
        <v>0.5</v>
      </c>
      <c r="I894" s="38">
        <v>3482</v>
      </c>
      <c r="J894" s="38">
        <v>8867</v>
      </c>
      <c r="L894" s="38">
        <v>1569</v>
      </c>
      <c r="M894" s="38">
        <v>4.3609999999999998</v>
      </c>
      <c r="N894" s="38">
        <v>11.006</v>
      </c>
      <c r="O894" s="38">
        <v>6.6459999999999999</v>
      </c>
      <c r="Q894" s="38">
        <v>0.22</v>
      </c>
      <c r="R894" s="38">
        <v>1</v>
      </c>
      <c r="S894" s="38">
        <v>0</v>
      </c>
      <c r="T894" s="38">
        <v>0</v>
      </c>
      <c r="V894" s="38">
        <v>0</v>
      </c>
      <c r="Y894" s="38" t="s">
        <v>42</v>
      </c>
      <c r="Z894" s="42">
        <v>0.96793981481481473</v>
      </c>
    </row>
    <row r="895" spans="1:26">
      <c r="A895" s="38">
        <v>66</v>
      </c>
      <c r="B895" s="38">
        <v>29</v>
      </c>
      <c r="C895" s="38" t="s">
        <v>544</v>
      </c>
      <c r="D895" s="38" t="s">
        <v>25</v>
      </c>
      <c r="E895" s="38" t="s">
        <v>36</v>
      </c>
      <c r="G895" s="38">
        <v>0.5</v>
      </c>
      <c r="H895" s="38">
        <v>0.5</v>
      </c>
      <c r="I895" s="38">
        <v>4727</v>
      </c>
      <c r="J895" s="38">
        <v>7393</v>
      </c>
      <c r="L895" s="38">
        <v>1499</v>
      </c>
      <c r="M895" s="38">
        <v>5.9829999999999997</v>
      </c>
      <c r="N895" s="38">
        <v>9.1910000000000007</v>
      </c>
      <c r="O895" s="38">
        <v>3.2080000000000002</v>
      </c>
      <c r="Q895" s="38">
        <v>0.21099999999999999</v>
      </c>
      <c r="R895" s="38">
        <v>1</v>
      </c>
      <c r="S895" s="38">
        <v>0</v>
      </c>
      <c r="T895" s="38">
        <v>0</v>
      </c>
      <c r="V895" s="38">
        <v>0</v>
      </c>
      <c r="Y895" s="38" t="s">
        <v>42</v>
      </c>
      <c r="Z895" s="42">
        <v>0.13598379629629628</v>
      </c>
    </row>
    <row r="896" spans="1:26">
      <c r="A896" s="38">
        <v>66</v>
      </c>
      <c r="B896" s="38">
        <v>29</v>
      </c>
      <c r="C896" s="38" t="s">
        <v>545</v>
      </c>
      <c r="D896" s="38" t="s">
        <v>25</v>
      </c>
      <c r="E896" s="38" t="s">
        <v>36</v>
      </c>
      <c r="G896" s="38">
        <v>0.5</v>
      </c>
      <c r="H896" s="38">
        <v>0.5</v>
      </c>
      <c r="I896" s="38">
        <v>3486</v>
      </c>
      <c r="J896" s="38">
        <v>8761</v>
      </c>
      <c r="L896" s="38">
        <v>1603</v>
      </c>
      <c r="M896" s="38">
        <v>4.3659999999999997</v>
      </c>
      <c r="N896" s="38">
        <v>10.877000000000001</v>
      </c>
      <c r="O896" s="38">
        <v>6.5110000000000001</v>
      </c>
      <c r="Q896" s="38">
        <v>0.224</v>
      </c>
      <c r="R896" s="38">
        <v>1</v>
      </c>
      <c r="S896" s="38">
        <v>0</v>
      </c>
      <c r="T896" s="38">
        <v>0</v>
      </c>
      <c r="V896" s="38">
        <v>0</v>
      </c>
      <c r="Y896" s="38" t="s">
        <v>42</v>
      </c>
      <c r="Z896" s="42">
        <v>0.97420138888888896</v>
      </c>
    </row>
    <row r="897" spans="1:26">
      <c r="A897" s="38">
        <v>67</v>
      </c>
      <c r="B897" s="38">
        <v>30</v>
      </c>
      <c r="C897" s="38" t="s">
        <v>546</v>
      </c>
      <c r="D897" s="38" t="s">
        <v>25</v>
      </c>
      <c r="E897" s="38" t="s">
        <v>36</v>
      </c>
      <c r="G897" s="38">
        <v>0.5</v>
      </c>
      <c r="H897" s="38">
        <v>0.5</v>
      </c>
      <c r="I897" s="38">
        <v>3119</v>
      </c>
      <c r="J897" s="38">
        <v>6097</v>
      </c>
      <c r="L897" s="38">
        <v>2690</v>
      </c>
      <c r="M897" s="38">
        <v>3.8879999999999999</v>
      </c>
      <c r="N897" s="38">
        <v>7.5750000000000002</v>
      </c>
      <c r="O897" s="38">
        <v>3.6869999999999998</v>
      </c>
      <c r="Q897" s="38">
        <v>0.36799999999999999</v>
      </c>
      <c r="R897" s="38">
        <v>1</v>
      </c>
      <c r="S897" s="38">
        <v>0</v>
      </c>
      <c r="T897" s="38">
        <v>0</v>
      </c>
      <c r="V897" s="38">
        <v>0</v>
      </c>
      <c r="Y897" s="38" t="s">
        <v>42</v>
      </c>
      <c r="Z897" s="42">
        <v>0.14736111111111111</v>
      </c>
    </row>
    <row r="898" spans="1:26">
      <c r="A898" s="38">
        <v>67</v>
      </c>
      <c r="B898" s="38">
        <v>30</v>
      </c>
      <c r="C898" s="38" t="s">
        <v>547</v>
      </c>
      <c r="D898" s="38" t="s">
        <v>25</v>
      </c>
      <c r="E898" s="38" t="s">
        <v>36</v>
      </c>
      <c r="G898" s="38">
        <v>0.5</v>
      </c>
      <c r="H898" s="38">
        <v>0.5</v>
      </c>
      <c r="I898" s="38">
        <v>3052</v>
      </c>
      <c r="J898" s="38">
        <v>8302</v>
      </c>
      <c r="L898" s="38">
        <v>1127</v>
      </c>
      <c r="M898" s="38">
        <v>3.8010000000000002</v>
      </c>
      <c r="N898" s="38">
        <v>10.313000000000001</v>
      </c>
      <c r="O898" s="38">
        <v>6.5119999999999996</v>
      </c>
      <c r="Q898" s="38">
        <v>0.161</v>
      </c>
      <c r="R898" s="38">
        <v>1</v>
      </c>
      <c r="S898" s="38">
        <v>0</v>
      </c>
      <c r="T898" s="38">
        <v>0</v>
      </c>
      <c r="V898" s="38">
        <v>0</v>
      </c>
      <c r="Y898" s="38" t="s">
        <v>42</v>
      </c>
      <c r="Z898" s="42">
        <v>0.98515046296296294</v>
      </c>
    </row>
    <row r="899" spans="1:26">
      <c r="A899" s="38">
        <v>68</v>
      </c>
      <c r="B899" s="38">
        <v>30</v>
      </c>
      <c r="C899" s="38" t="s">
        <v>546</v>
      </c>
      <c r="D899" s="38" t="s">
        <v>25</v>
      </c>
      <c r="E899" s="38" t="s">
        <v>36</v>
      </c>
      <c r="G899" s="38">
        <v>0.5</v>
      </c>
      <c r="H899" s="38">
        <v>0.5</v>
      </c>
      <c r="I899" s="38">
        <v>3115</v>
      </c>
      <c r="J899" s="38">
        <v>6134</v>
      </c>
      <c r="L899" s="38">
        <v>2664</v>
      </c>
      <c r="M899" s="38">
        <v>3.883</v>
      </c>
      <c r="N899" s="38">
        <v>7.6210000000000004</v>
      </c>
      <c r="O899" s="38">
        <v>3.738</v>
      </c>
      <c r="Q899" s="38">
        <v>0.36499999999999999</v>
      </c>
      <c r="R899" s="38">
        <v>1</v>
      </c>
      <c r="S899" s="38">
        <v>0</v>
      </c>
      <c r="T899" s="38">
        <v>0</v>
      </c>
      <c r="V899" s="38">
        <v>0</v>
      </c>
      <c r="Y899" s="38" t="s">
        <v>42</v>
      </c>
      <c r="Z899" s="42">
        <v>0.15398148148148147</v>
      </c>
    </row>
    <row r="900" spans="1:26">
      <c r="A900" s="38">
        <v>68</v>
      </c>
      <c r="B900" s="38">
        <v>30</v>
      </c>
      <c r="C900" s="38" t="s">
        <v>547</v>
      </c>
      <c r="D900" s="38" t="s">
        <v>25</v>
      </c>
      <c r="E900" s="38" t="s">
        <v>36</v>
      </c>
      <c r="G900" s="38">
        <v>0.5</v>
      </c>
      <c r="H900" s="38">
        <v>0.5</v>
      </c>
      <c r="I900" s="38">
        <v>3035</v>
      </c>
      <c r="J900" s="38">
        <v>9246</v>
      </c>
      <c r="L900" s="38">
        <v>1246</v>
      </c>
      <c r="M900" s="38">
        <v>3.7789999999999999</v>
      </c>
      <c r="N900" s="38">
        <v>11.468999999999999</v>
      </c>
      <c r="O900" s="38">
        <v>7.69</v>
      </c>
      <c r="Q900" s="38">
        <v>0.17699999999999999</v>
      </c>
      <c r="R900" s="38">
        <v>1</v>
      </c>
      <c r="S900" s="38">
        <v>0</v>
      </c>
      <c r="T900" s="38">
        <v>0</v>
      </c>
      <c r="V900" s="38">
        <v>0</v>
      </c>
      <c r="Y900" s="38" t="s">
        <v>42</v>
      </c>
      <c r="Z900" s="42">
        <v>0.99143518518518514</v>
      </c>
    </row>
    <row r="901" spans="1:26">
      <c r="A901" s="38">
        <v>10</v>
      </c>
      <c r="B901" s="38">
        <v>5</v>
      </c>
      <c r="C901" s="38" t="s">
        <v>548</v>
      </c>
      <c r="D901" s="38" t="s">
        <v>25</v>
      </c>
      <c r="E901" s="38" t="s">
        <v>36</v>
      </c>
      <c r="G901" s="38">
        <v>0.5</v>
      </c>
      <c r="H901" s="38">
        <v>0.5</v>
      </c>
      <c r="I901" s="38">
        <v>2755</v>
      </c>
      <c r="J901" s="38">
        <v>6002</v>
      </c>
      <c r="L901" s="38">
        <v>1867</v>
      </c>
      <c r="M901" s="38">
        <v>3.415</v>
      </c>
      <c r="N901" s="38">
        <v>7.4550000000000001</v>
      </c>
      <c r="O901" s="38">
        <v>4.0410000000000004</v>
      </c>
      <c r="Q901" s="38">
        <v>0.25900000000000001</v>
      </c>
      <c r="R901" s="38">
        <v>1</v>
      </c>
      <c r="S901" s="38">
        <v>0</v>
      </c>
      <c r="T901" s="38">
        <v>0</v>
      </c>
      <c r="V901" s="38">
        <v>0</v>
      </c>
      <c r="Y901" s="38" t="s">
        <v>43</v>
      </c>
      <c r="Z901" s="42">
        <v>0.86291666666666667</v>
      </c>
    </row>
    <row r="902" spans="1:26">
      <c r="A902" s="38">
        <v>11</v>
      </c>
      <c r="B902" s="38">
        <v>5</v>
      </c>
      <c r="C902" s="38" t="s">
        <v>548</v>
      </c>
      <c r="D902" s="38" t="s">
        <v>25</v>
      </c>
      <c r="E902" s="38" t="s">
        <v>36</v>
      </c>
      <c r="G902" s="38">
        <v>0.5</v>
      </c>
      <c r="H902" s="38">
        <v>0.5</v>
      </c>
      <c r="I902" s="38">
        <v>2781</v>
      </c>
      <c r="J902" s="38">
        <v>5929</v>
      </c>
      <c r="L902" s="38">
        <v>1798</v>
      </c>
      <c r="M902" s="38">
        <v>3.448</v>
      </c>
      <c r="N902" s="38">
        <v>7.3639999999999999</v>
      </c>
      <c r="O902" s="38">
        <v>3.9159999999999999</v>
      </c>
      <c r="Q902" s="38">
        <v>0.25</v>
      </c>
      <c r="R902" s="38">
        <v>1</v>
      </c>
      <c r="S902" s="38">
        <v>0</v>
      </c>
      <c r="T902" s="38">
        <v>0</v>
      </c>
      <c r="V902" s="38">
        <v>0</v>
      </c>
      <c r="Y902" s="38" t="s">
        <v>43</v>
      </c>
      <c r="Z902" s="42">
        <v>0.86920138888888887</v>
      </c>
    </row>
    <row r="903" spans="1:26">
      <c r="A903" s="38">
        <v>12</v>
      </c>
      <c r="B903" s="38">
        <v>6</v>
      </c>
      <c r="C903" s="38" t="s">
        <v>549</v>
      </c>
      <c r="D903" s="38" t="s">
        <v>25</v>
      </c>
      <c r="E903" s="38" t="s">
        <v>36</v>
      </c>
      <c r="G903" s="38">
        <v>0.5</v>
      </c>
      <c r="H903" s="38">
        <v>0.5</v>
      </c>
      <c r="I903" s="38">
        <v>5004</v>
      </c>
      <c r="J903" s="38">
        <v>7460</v>
      </c>
      <c r="L903" s="38">
        <v>3280</v>
      </c>
      <c r="M903" s="38">
        <v>6.3440000000000003</v>
      </c>
      <c r="N903" s="38">
        <v>9.2739999999999991</v>
      </c>
      <c r="O903" s="38">
        <v>2.93</v>
      </c>
      <c r="Q903" s="38">
        <v>0.44600000000000001</v>
      </c>
      <c r="R903" s="38">
        <v>1</v>
      </c>
      <c r="S903" s="38">
        <v>0</v>
      </c>
      <c r="T903" s="38">
        <v>0</v>
      </c>
      <c r="V903" s="38">
        <v>0</v>
      </c>
      <c r="Y903" s="38" t="s">
        <v>43</v>
      </c>
      <c r="Z903" s="42">
        <v>0.88023148148148145</v>
      </c>
    </row>
    <row r="904" spans="1:26">
      <c r="A904" s="38">
        <v>13</v>
      </c>
      <c r="B904" s="38">
        <v>6</v>
      </c>
      <c r="C904" s="38" t="s">
        <v>549</v>
      </c>
      <c r="D904" s="38" t="s">
        <v>25</v>
      </c>
      <c r="E904" s="38" t="s">
        <v>36</v>
      </c>
      <c r="G904" s="38">
        <v>0.5</v>
      </c>
      <c r="H904" s="38">
        <v>0.5</v>
      </c>
      <c r="I904" s="38">
        <v>4967</v>
      </c>
      <c r="J904" s="38">
        <v>7412</v>
      </c>
      <c r="L904" s="38">
        <v>3275</v>
      </c>
      <c r="M904" s="38">
        <v>6.2949999999999999</v>
      </c>
      <c r="N904" s="38">
        <v>9.2149999999999999</v>
      </c>
      <c r="O904" s="38">
        <v>2.92</v>
      </c>
      <c r="Q904" s="38">
        <v>0.44500000000000001</v>
      </c>
      <c r="R904" s="38">
        <v>1</v>
      </c>
      <c r="S904" s="38">
        <v>0</v>
      </c>
      <c r="T904" s="38">
        <v>0</v>
      </c>
      <c r="V904" s="38">
        <v>0</v>
      </c>
      <c r="Y904" s="38" t="s">
        <v>43</v>
      </c>
      <c r="Z904" s="42">
        <v>0.88648148148148154</v>
      </c>
    </row>
    <row r="905" spans="1:26">
      <c r="A905" s="38">
        <v>14</v>
      </c>
      <c r="B905" s="38">
        <v>7</v>
      </c>
      <c r="C905" s="38" t="s">
        <v>550</v>
      </c>
      <c r="D905" s="38" t="s">
        <v>25</v>
      </c>
      <c r="E905" s="38" t="s">
        <v>36</v>
      </c>
      <c r="G905" s="38">
        <v>0.5</v>
      </c>
      <c r="H905" s="38">
        <v>0.5</v>
      </c>
      <c r="I905" s="38">
        <v>4266</v>
      </c>
      <c r="J905" s="38">
        <v>6119</v>
      </c>
      <c r="L905" s="38">
        <v>3666</v>
      </c>
      <c r="M905" s="38">
        <v>5.3819999999999997</v>
      </c>
      <c r="N905" s="38">
        <v>7.6029999999999998</v>
      </c>
      <c r="O905" s="38">
        <v>2.2210000000000001</v>
      </c>
      <c r="Q905" s="38">
        <v>0.496</v>
      </c>
      <c r="R905" s="38">
        <v>1</v>
      </c>
      <c r="S905" s="38">
        <v>0</v>
      </c>
      <c r="T905" s="38">
        <v>0</v>
      </c>
      <c r="V905" s="38">
        <v>0</v>
      </c>
      <c r="Y905" s="38" t="s">
        <v>43</v>
      </c>
      <c r="Z905" s="42">
        <v>0.89753472222222219</v>
      </c>
    </row>
    <row r="906" spans="1:26">
      <c r="A906" s="38">
        <v>15</v>
      </c>
      <c r="B906" s="38">
        <v>7</v>
      </c>
      <c r="C906" s="38" t="s">
        <v>550</v>
      </c>
      <c r="D906" s="38" t="s">
        <v>25</v>
      </c>
      <c r="E906" s="38" t="s">
        <v>36</v>
      </c>
      <c r="G906" s="38">
        <v>0.5</v>
      </c>
      <c r="H906" s="38">
        <v>0.5</v>
      </c>
      <c r="I906" s="38">
        <v>4253</v>
      </c>
      <c r="J906" s="38">
        <v>5952</v>
      </c>
      <c r="L906" s="38">
        <v>3603</v>
      </c>
      <c r="M906" s="38">
        <v>5.3650000000000002</v>
      </c>
      <c r="N906" s="38">
        <v>7.3929999999999998</v>
      </c>
      <c r="O906" s="38">
        <v>2.028</v>
      </c>
      <c r="Q906" s="38">
        <v>0.48799999999999999</v>
      </c>
      <c r="R906" s="38">
        <v>1</v>
      </c>
      <c r="S906" s="38">
        <v>0</v>
      </c>
      <c r="T906" s="38">
        <v>0</v>
      </c>
      <c r="V906" s="38">
        <v>0</v>
      </c>
      <c r="Y906" s="38" t="s">
        <v>43</v>
      </c>
      <c r="Z906" s="42">
        <v>0.90383101851851855</v>
      </c>
    </row>
    <row r="907" spans="1:26">
      <c r="A907" s="38">
        <v>16</v>
      </c>
      <c r="B907" s="38">
        <v>8</v>
      </c>
      <c r="C907" s="38" t="s">
        <v>551</v>
      </c>
      <c r="D907" s="38" t="s">
        <v>25</v>
      </c>
      <c r="E907" s="38" t="s">
        <v>36</v>
      </c>
      <c r="G907" s="38">
        <v>0.5</v>
      </c>
      <c r="H907" s="38">
        <v>0.5</v>
      </c>
      <c r="I907" s="38">
        <v>2871</v>
      </c>
      <c r="J907" s="38">
        <v>5604</v>
      </c>
      <c r="L907" s="38">
        <v>2478</v>
      </c>
      <c r="M907" s="38">
        <v>3.5659999999999998</v>
      </c>
      <c r="N907" s="38">
        <v>6.9560000000000004</v>
      </c>
      <c r="O907" s="38">
        <v>3.39</v>
      </c>
      <c r="Q907" s="38">
        <v>0.34</v>
      </c>
      <c r="R907" s="38">
        <v>1</v>
      </c>
      <c r="S907" s="38">
        <v>0</v>
      </c>
      <c r="T907" s="38">
        <v>0</v>
      </c>
      <c r="V907" s="38">
        <v>0</v>
      </c>
      <c r="Y907" s="38" t="s">
        <v>43</v>
      </c>
      <c r="Z907" s="42">
        <v>0.91483796296296294</v>
      </c>
    </row>
    <row r="908" spans="1:26">
      <c r="A908" s="38">
        <v>17</v>
      </c>
      <c r="B908" s="38">
        <v>8</v>
      </c>
      <c r="C908" s="38" t="s">
        <v>551</v>
      </c>
      <c r="D908" s="38" t="s">
        <v>25</v>
      </c>
      <c r="E908" s="38" t="s">
        <v>36</v>
      </c>
      <c r="G908" s="38">
        <v>0.5</v>
      </c>
      <c r="H908" s="38">
        <v>0.5</v>
      </c>
      <c r="I908" s="38">
        <v>2822</v>
      </c>
      <c r="J908" s="38">
        <v>5665</v>
      </c>
      <c r="L908" s="38">
        <v>2526</v>
      </c>
      <c r="M908" s="38">
        <v>3.5009999999999999</v>
      </c>
      <c r="N908" s="38">
        <v>7.032</v>
      </c>
      <c r="O908" s="38">
        <v>3.5310000000000001</v>
      </c>
      <c r="Q908" s="38">
        <v>0.34599999999999997</v>
      </c>
      <c r="R908" s="38">
        <v>1</v>
      </c>
      <c r="S908" s="38">
        <v>0</v>
      </c>
      <c r="T908" s="38">
        <v>0</v>
      </c>
      <c r="V908" s="38">
        <v>0</v>
      </c>
      <c r="Y908" s="38" t="s">
        <v>43</v>
      </c>
      <c r="Z908" s="42">
        <v>0.92114583333333344</v>
      </c>
    </row>
    <row r="909" spans="1:26">
      <c r="A909" s="38">
        <v>18</v>
      </c>
      <c r="B909" s="38">
        <v>9</v>
      </c>
      <c r="C909" s="38" t="s">
        <v>552</v>
      </c>
      <c r="D909" s="38" t="s">
        <v>25</v>
      </c>
      <c r="E909" s="38" t="s">
        <v>36</v>
      </c>
      <c r="G909" s="38">
        <v>0.5</v>
      </c>
      <c r="H909" s="38">
        <v>0.5</v>
      </c>
      <c r="I909" s="38">
        <v>5875</v>
      </c>
      <c r="J909" s="38">
        <v>7086</v>
      </c>
      <c r="L909" s="38">
        <v>3207</v>
      </c>
      <c r="M909" s="38">
        <v>7.48</v>
      </c>
      <c r="N909" s="38">
        <v>8.81</v>
      </c>
      <c r="O909" s="38">
        <v>1.33</v>
      </c>
      <c r="Q909" s="38">
        <v>0.436</v>
      </c>
      <c r="R909" s="38">
        <v>1</v>
      </c>
      <c r="S909" s="38">
        <v>0</v>
      </c>
      <c r="T909" s="38">
        <v>0</v>
      </c>
      <c r="V909" s="38">
        <v>0</v>
      </c>
      <c r="Y909" s="38" t="s">
        <v>43</v>
      </c>
      <c r="Z909" s="42">
        <v>0.93221064814814814</v>
      </c>
    </row>
    <row r="910" spans="1:26">
      <c r="A910" s="38">
        <v>19</v>
      </c>
      <c r="B910" s="38">
        <v>9</v>
      </c>
      <c r="C910" s="38" t="s">
        <v>552</v>
      </c>
      <c r="D910" s="38" t="s">
        <v>25</v>
      </c>
      <c r="E910" s="38" t="s">
        <v>36</v>
      </c>
      <c r="G910" s="38">
        <v>0.5</v>
      </c>
      <c r="H910" s="38">
        <v>0.5</v>
      </c>
      <c r="I910" s="38">
        <v>5887</v>
      </c>
      <c r="J910" s="38">
        <v>7116</v>
      </c>
      <c r="L910" s="38">
        <v>3251</v>
      </c>
      <c r="M910" s="38">
        <v>7.4950000000000001</v>
      </c>
      <c r="N910" s="38">
        <v>8.8469999999999995</v>
      </c>
      <c r="O910" s="38">
        <v>1.3520000000000001</v>
      </c>
      <c r="Q910" s="38">
        <v>0.442</v>
      </c>
      <c r="R910" s="38">
        <v>1</v>
      </c>
      <c r="S910" s="38">
        <v>0</v>
      </c>
      <c r="T910" s="38">
        <v>0</v>
      </c>
      <c r="V910" s="38">
        <v>0</v>
      </c>
      <c r="Y910" s="38" t="s">
        <v>43</v>
      </c>
      <c r="Z910" s="42">
        <v>0.93844907407407396</v>
      </c>
    </row>
    <row r="911" spans="1:26">
      <c r="A911" s="38">
        <v>20</v>
      </c>
      <c r="B911" s="38">
        <v>10</v>
      </c>
      <c r="C911" s="38" t="s">
        <v>553</v>
      </c>
      <c r="D911" s="38" t="s">
        <v>25</v>
      </c>
      <c r="E911" s="38" t="s">
        <v>36</v>
      </c>
      <c r="G911" s="38">
        <v>0.5</v>
      </c>
      <c r="H911" s="38">
        <v>0.5</v>
      </c>
      <c r="I911" s="38">
        <v>3367</v>
      </c>
      <c r="J911" s="38">
        <v>6912</v>
      </c>
      <c r="L911" s="38">
        <v>1652</v>
      </c>
      <c r="M911" s="38">
        <v>4.21</v>
      </c>
      <c r="N911" s="38">
        <v>8.593</v>
      </c>
      <c r="O911" s="38">
        <v>4.3819999999999997</v>
      </c>
      <c r="Q911" s="38">
        <v>0.23100000000000001</v>
      </c>
      <c r="R911" s="38">
        <v>1</v>
      </c>
      <c r="S911" s="38">
        <v>0</v>
      </c>
      <c r="T911" s="38">
        <v>0</v>
      </c>
      <c r="V911" s="38">
        <v>0</v>
      </c>
      <c r="Y911" s="38" t="s">
        <v>43</v>
      </c>
      <c r="Z911" s="42">
        <v>0.94945601851851846</v>
      </c>
    </row>
    <row r="912" spans="1:26">
      <c r="A912" s="38">
        <v>21</v>
      </c>
      <c r="B912" s="38">
        <v>10</v>
      </c>
      <c r="C912" s="38" t="s">
        <v>553</v>
      </c>
      <c r="D912" s="38" t="s">
        <v>25</v>
      </c>
      <c r="E912" s="38" t="s">
        <v>36</v>
      </c>
      <c r="G912" s="38">
        <v>0.5</v>
      </c>
      <c r="H912" s="38">
        <v>0.5</v>
      </c>
      <c r="I912" s="38">
        <v>3459</v>
      </c>
      <c r="J912" s="38">
        <v>7001</v>
      </c>
      <c r="L912" s="38">
        <v>1697</v>
      </c>
      <c r="M912" s="38">
        <v>4.3310000000000004</v>
      </c>
      <c r="N912" s="38">
        <v>8.7040000000000006</v>
      </c>
      <c r="O912" s="38">
        <v>4.3730000000000002</v>
      </c>
      <c r="Q912" s="38">
        <v>0.23699999999999999</v>
      </c>
      <c r="R912" s="38">
        <v>1</v>
      </c>
      <c r="S912" s="38">
        <v>0</v>
      </c>
      <c r="T912" s="38">
        <v>0</v>
      </c>
      <c r="V912" s="38">
        <v>0</v>
      </c>
      <c r="Y912" s="38" t="s">
        <v>43</v>
      </c>
      <c r="Z912" s="42">
        <v>0.95571759259259259</v>
      </c>
    </row>
    <row r="913" spans="1:26">
      <c r="A913" s="38">
        <v>22</v>
      </c>
      <c r="B913" s="38">
        <v>11</v>
      </c>
      <c r="C913" s="38" t="s">
        <v>554</v>
      </c>
      <c r="D913" s="38" t="s">
        <v>25</v>
      </c>
      <c r="E913" s="38" t="s">
        <v>36</v>
      </c>
      <c r="G913" s="38">
        <v>0.5</v>
      </c>
      <c r="H913" s="38">
        <v>0.5</v>
      </c>
      <c r="I913" s="38">
        <v>3412</v>
      </c>
      <c r="J913" s="38">
        <v>6954</v>
      </c>
      <c r="L913" s="38">
        <v>1611</v>
      </c>
      <c r="M913" s="38">
        <v>4.2699999999999996</v>
      </c>
      <c r="N913" s="38">
        <v>8.6460000000000008</v>
      </c>
      <c r="O913" s="38">
        <v>4.3760000000000003</v>
      </c>
      <c r="Q913" s="38">
        <v>0.22600000000000001</v>
      </c>
      <c r="R913" s="38">
        <v>1</v>
      </c>
      <c r="S913" s="38">
        <v>0</v>
      </c>
      <c r="T913" s="38">
        <v>0</v>
      </c>
      <c r="V913" s="38">
        <v>0</v>
      </c>
      <c r="Y913" s="38" t="s">
        <v>43</v>
      </c>
      <c r="Z913" s="42">
        <v>0.9666435185185186</v>
      </c>
    </row>
    <row r="914" spans="1:26">
      <c r="A914" s="38">
        <v>23</v>
      </c>
      <c r="B914" s="38">
        <v>11</v>
      </c>
      <c r="C914" s="38" t="s">
        <v>554</v>
      </c>
      <c r="D914" s="38" t="s">
        <v>25</v>
      </c>
      <c r="E914" s="38" t="s">
        <v>36</v>
      </c>
      <c r="G914" s="38">
        <v>0.5</v>
      </c>
      <c r="H914" s="38">
        <v>0.5</v>
      </c>
      <c r="I914" s="38">
        <v>3483</v>
      </c>
      <c r="J914" s="38">
        <v>6876</v>
      </c>
      <c r="L914" s="38">
        <v>1635</v>
      </c>
      <c r="M914" s="38">
        <v>4.3630000000000004</v>
      </c>
      <c r="N914" s="38">
        <v>8.548</v>
      </c>
      <c r="O914" s="38">
        <v>4.1859999999999999</v>
      </c>
      <c r="Q914" s="38">
        <v>0.22900000000000001</v>
      </c>
      <c r="R914" s="38">
        <v>1</v>
      </c>
      <c r="S914" s="38">
        <v>0</v>
      </c>
      <c r="T914" s="38">
        <v>0</v>
      </c>
      <c r="V914" s="38">
        <v>0</v>
      </c>
      <c r="Y914" s="38" t="s">
        <v>43</v>
      </c>
      <c r="Z914" s="42">
        <v>0.97298611111111111</v>
      </c>
    </row>
    <row r="915" spans="1:26">
      <c r="A915" s="38">
        <v>24</v>
      </c>
      <c r="B915" s="38">
        <v>12</v>
      </c>
      <c r="C915" s="38" t="s">
        <v>555</v>
      </c>
      <c r="D915" s="38" t="s">
        <v>25</v>
      </c>
      <c r="E915" s="38" t="s">
        <v>36</v>
      </c>
      <c r="G915" s="38">
        <v>0.5</v>
      </c>
      <c r="H915" s="38">
        <v>0.5</v>
      </c>
      <c r="I915" s="38">
        <v>3421</v>
      </c>
      <c r="J915" s="38">
        <v>7432</v>
      </c>
      <c r="L915" s="38">
        <v>1930</v>
      </c>
      <c r="M915" s="38">
        <v>4.2809999999999997</v>
      </c>
      <c r="N915" s="38">
        <v>9.2390000000000008</v>
      </c>
      <c r="O915" s="38">
        <v>4.9580000000000002</v>
      </c>
      <c r="Q915" s="38">
        <v>0.26800000000000002</v>
      </c>
      <c r="R915" s="38">
        <v>1</v>
      </c>
      <c r="S915" s="38">
        <v>0</v>
      </c>
      <c r="T915" s="38">
        <v>0</v>
      </c>
      <c r="V915" s="38">
        <v>0</v>
      </c>
      <c r="Y915" s="38" t="s">
        <v>43</v>
      </c>
      <c r="Z915" s="42">
        <v>0.98403935185185187</v>
      </c>
    </row>
    <row r="916" spans="1:26">
      <c r="A916" s="38">
        <v>25</v>
      </c>
      <c r="B916" s="38">
        <v>12</v>
      </c>
      <c r="C916" s="38" t="s">
        <v>555</v>
      </c>
      <c r="D916" s="38" t="s">
        <v>25</v>
      </c>
      <c r="E916" s="38" t="s">
        <v>36</v>
      </c>
      <c r="G916" s="38">
        <v>0.5</v>
      </c>
      <c r="H916" s="38">
        <v>0.5</v>
      </c>
      <c r="I916" s="38">
        <v>3482</v>
      </c>
      <c r="J916" s="38">
        <v>7448</v>
      </c>
      <c r="L916" s="38">
        <v>1923</v>
      </c>
      <c r="M916" s="38">
        <v>4.3600000000000003</v>
      </c>
      <c r="N916" s="38">
        <v>9.2590000000000003</v>
      </c>
      <c r="O916" s="38">
        <v>4.899</v>
      </c>
      <c r="Q916" s="38">
        <v>0.26700000000000002</v>
      </c>
      <c r="R916" s="38">
        <v>1</v>
      </c>
      <c r="S916" s="38">
        <v>0</v>
      </c>
      <c r="T916" s="38">
        <v>0</v>
      </c>
      <c r="V916" s="38">
        <v>0</v>
      </c>
      <c r="Y916" s="38" t="s">
        <v>43</v>
      </c>
      <c r="Z916" s="42">
        <v>0.99034722222222227</v>
      </c>
    </row>
    <row r="917" spans="1:26">
      <c r="A917" s="38">
        <v>12</v>
      </c>
      <c r="B917" s="38">
        <v>6</v>
      </c>
      <c r="C917" s="38" t="s">
        <v>557</v>
      </c>
      <c r="D917" s="38" t="s">
        <v>25</v>
      </c>
      <c r="E917" s="38" t="s">
        <v>36</v>
      </c>
      <c r="G917" s="38">
        <v>0.5</v>
      </c>
      <c r="H917" s="38">
        <v>0.5</v>
      </c>
      <c r="I917" s="38">
        <v>2944</v>
      </c>
      <c r="J917" s="38">
        <v>5132</v>
      </c>
      <c r="L917" s="38">
        <v>1208</v>
      </c>
      <c r="M917" s="38">
        <v>3.661</v>
      </c>
      <c r="N917" s="38">
        <v>6.36</v>
      </c>
      <c r="O917" s="38">
        <v>2.7</v>
      </c>
      <c r="Q917" s="38">
        <v>0.17199999999999999</v>
      </c>
      <c r="R917" s="38">
        <v>1</v>
      </c>
      <c r="S917" s="38">
        <v>0</v>
      </c>
      <c r="T917" s="38">
        <v>0</v>
      </c>
      <c r="V917" s="38">
        <v>0</v>
      </c>
      <c r="Y917" s="38" t="s">
        <v>44</v>
      </c>
      <c r="Z917" s="42">
        <v>0.58137731481481481</v>
      </c>
    </row>
    <row r="918" spans="1:26">
      <c r="A918" s="38">
        <v>13</v>
      </c>
      <c r="B918" s="38">
        <v>6</v>
      </c>
      <c r="C918" s="38" t="s">
        <v>557</v>
      </c>
      <c r="D918" s="38" t="s">
        <v>25</v>
      </c>
      <c r="E918" s="38" t="s">
        <v>36</v>
      </c>
      <c r="G918" s="38">
        <v>0.5</v>
      </c>
      <c r="H918" s="38">
        <v>0.5</v>
      </c>
      <c r="I918" s="38">
        <v>3015</v>
      </c>
      <c r="J918" s="38">
        <v>5194</v>
      </c>
      <c r="L918" s="38">
        <v>1287</v>
      </c>
      <c r="M918" s="38">
        <v>3.7530000000000001</v>
      </c>
      <c r="N918" s="38">
        <v>6.4379999999999997</v>
      </c>
      <c r="O918" s="38">
        <v>2.6850000000000001</v>
      </c>
      <c r="Q918" s="38">
        <v>0.183</v>
      </c>
      <c r="R918" s="38">
        <v>1</v>
      </c>
      <c r="S918" s="38">
        <v>0</v>
      </c>
      <c r="T918" s="38">
        <v>0</v>
      </c>
      <c r="V918" s="38">
        <v>0</v>
      </c>
      <c r="Y918" s="38" t="s">
        <v>44</v>
      </c>
      <c r="Z918" s="42">
        <v>0.58746527777777779</v>
      </c>
    </row>
    <row r="919" spans="1:26">
      <c r="A919" s="38">
        <v>14</v>
      </c>
      <c r="B919" s="38">
        <v>7</v>
      </c>
      <c r="C919" s="38" t="s">
        <v>558</v>
      </c>
      <c r="D919" s="38" t="s">
        <v>25</v>
      </c>
      <c r="E919" s="38" t="s">
        <v>36</v>
      </c>
      <c r="G919" s="38">
        <v>0.5</v>
      </c>
      <c r="H919" s="38">
        <v>0.5</v>
      </c>
      <c r="I919" s="38">
        <v>4502</v>
      </c>
      <c r="J919" s="38">
        <v>6318</v>
      </c>
      <c r="L919" s="38">
        <v>1204</v>
      </c>
      <c r="M919" s="38">
        <v>5.6890000000000001</v>
      </c>
      <c r="N919" s="38">
        <v>7.8520000000000003</v>
      </c>
      <c r="O919" s="38">
        <v>2.1619999999999999</v>
      </c>
      <c r="Q919" s="38">
        <v>0.17199999999999999</v>
      </c>
      <c r="R919" s="38">
        <v>1</v>
      </c>
      <c r="S919" s="38">
        <v>0</v>
      </c>
      <c r="T919" s="38">
        <v>0</v>
      </c>
      <c r="V919" s="38">
        <v>0</v>
      </c>
      <c r="Y919" s="38" t="s">
        <v>44</v>
      </c>
      <c r="Z919" s="42">
        <v>0.59826388888888882</v>
      </c>
    </row>
    <row r="920" spans="1:26">
      <c r="A920" s="38">
        <v>15</v>
      </c>
      <c r="B920" s="38">
        <v>7</v>
      </c>
      <c r="C920" s="38" t="s">
        <v>558</v>
      </c>
      <c r="D920" s="38" t="s">
        <v>25</v>
      </c>
      <c r="E920" s="38" t="s">
        <v>36</v>
      </c>
      <c r="G920" s="38">
        <v>0.5</v>
      </c>
      <c r="H920" s="38">
        <v>0.5</v>
      </c>
      <c r="I920" s="38">
        <v>4489</v>
      </c>
      <c r="J920" s="38">
        <v>6315</v>
      </c>
      <c r="L920" s="38">
        <v>1247</v>
      </c>
      <c r="M920" s="38">
        <v>5.6719999999999997</v>
      </c>
      <c r="N920" s="38">
        <v>7.8479999999999999</v>
      </c>
      <c r="O920" s="38">
        <v>2.1760000000000002</v>
      </c>
      <c r="Q920" s="38">
        <v>0.17699999999999999</v>
      </c>
      <c r="R920" s="38">
        <v>1</v>
      </c>
      <c r="S920" s="38">
        <v>0</v>
      </c>
      <c r="T920" s="38">
        <v>0</v>
      </c>
      <c r="V920" s="38">
        <v>0</v>
      </c>
      <c r="Y920" s="38" t="s">
        <v>44</v>
      </c>
      <c r="Z920" s="42">
        <v>0.60451388888888891</v>
      </c>
    </row>
    <row r="921" spans="1:26">
      <c r="A921" s="38">
        <v>16</v>
      </c>
      <c r="B921" s="38">
        <v>8</v>
      </c>
      <c r="C921" s="38" t="s">
        <v>559</v>
      </c>
      <c r="D921" s="38" t="s">
        <v>25</v>
      </c>
      <c r="E921" s="38" t="s">
        <v>36</v>
      </c>
      <c r="G921" s="38">
        <v>0.5</v>
      </c>
      <c r="H921" s="38">
        <v>0.5</v>
      </c>
      <c r="I921" s="38">
        <v>5175</v>
      </c>
      <c r="J921" s="38">
        <v>7763</v>
      </c>
      <c r="L921" s="38">
        <v>13285</v>
      </c>
      <c r="M921" s="38">
        <v>6.5670000000000002</v>
      </c>
      <c r="N921" s="38">
        <v>9.6489999999999991</v>
      </c>
      <c r="O921" s="38">
        <v>3.0830000000000002</v>
      </c>
      <c r="Q921" s="38">
        <v>1.7310000000000001</v>
      </c>
      <c r="R921" s="38">
        <v>1</v>
      </c>
      <c r="S921" s="38">
        <v>0</v>
      </c>
      <c r="T921" s="38">
        <v>0</v>
      </c>
      <c r="V921" s="38">
        <v>0</v>
      </c>
      <c r="Y921" s="38" t="s">
        <v>44</v>
      </c>
      <c r="Z921" s="42">
        <v>0.61555555555555552</v>
      </c>
    </row>
    <row r="922" spans="1:26">
      <c r="A922" s="38">
        <v>17</v>
      </c>
      <c r="B922" s="38">
        <v>8</v>
      </c>
      <c r="C922" s="38" t="s">
        <v>559</v>
      </c>
      <c r="D922" s="38" t="s">
        <v>25</v>
      </c>
      <c r="E922" s="38" t="s">
        <v>36</v>
      </c>
      <c r="G922" s="38">
        <v>0.5</v>
      </c>
      <c r="H922" s="38">
        <v>0.5</v>
      </c>
      <c r="I922" s="38">
        <v>5110</v>
      </c>
      <c r="J922" s="38">
        <v>8664</v>
      </c>
      <c r="L922" s="38">
        <v>15481</v>
      </c>
      <c r="M922" s="38">
        <v>6.4820000000000002</v>
      </c>
      <c r="N922" s="38">
        <v>10.757</v>
      </c>
      <c r="O922" s="38">
        <v>4.2750000000000004</v>
      </c>
      <c r="Q922" s="38">
        <v>2.0059999999999998</v>
      </c>
      <c r="R922" s="38">
        <v>1</v>
      </c>
      <c r="S922" s="38">
        <v>0</v>
      </c>
      <c r="T922" s="38">
        <v>0</v>
      </c>
      <c r="V922" s="38">
        <v>0</v>
      </c>
      <c r="Y922" s="38" t="s">
        <v>44</v>
      </c>
      <c r="Z922" s="42">
        <v>0.62197916666666664</v>
      </c>
    </row>
    <row r="923" spans="1:26">
      <c r="A923" s="38">
        <v>18</v>
      </c>
      <c r="B923" s="38">
        <v>9</v>
      </c>
      <c r="C923" s="38" t="s">
        <v>560</v>
      </c>
      <c r="D923" s="38" t="s">
        <v>25</v>
      </c>
      <c r="E923" s="38" t="s">
        <v>36</v>
      </c>
      <c r="G923" s="38">
        <v>0.5</v>
      </c>
      <c r="H923" s="38">
        <v>0.5</v>
      </c>
      <c r="I923" s="38">
        <v>3434</v>
      </c>
      <c r="J923" s="38">
        <v>6119</v>
      </c>
      <c r="L923" s="38">
        <v>1782</v>
      </c>
      <c r="M923" s="38">
        <v>4.298</v>
      </c>
      <c r="N923" s="38">
        <v>7.6029999999999998</v>
      </c>
      <c r="O923" s="38">
        <v>3.306</v>
      </c>
      <c r="Q923" s="38">
        <v>0.248</v>
      </c>
      <c r="R923" s="38">
        <v>1</v>
      </c>
      <c r="S923" s="38">
        <v>0</v>
      </c>
      <c r="T923" s="38">
        <v>0</v>
      </c>
      <c r="V923" s="38">
        <v>0</v>
      </c>
      <c r="Y923" s="38" t="s">
        <v>44</v>
      </c>
      <c r="Z923" s="42">
        <v>0.63287037037037031</v>
      </c>
    </row>
    <row r="924" spans="1:26">
      <c r="A924" s="38">
        <v>19</v>
      </c>
      <c r="B924" s="38">
        <v>9</v>
      </c>
      <c r="C924" s="38" t="s">
        <v>560</v>
      </c>
      <c r="D924" s="38" t="s">
        <v>25</v>
      </c>
      <c r="E924" s="38" t="s">
        <v>36</v>
      </c>
      <c r="G924" s="38">
        <v>0.5</v>
      </c>
      <c r="H924" s="38">
        <v>0.5</v>
      </c>
      <c r="I924" s="38">
        <v>3412</v>
      </c>
      <c r="J924" s="38">
        <v>6113</v>
      </c>
      <c r="L924" s="38">
        <v>1784</v>
      </c>
      <c r="M924" s="38">
        <v>4.2699999999999996</v>
      </c>
      <c r="N924" s="38">
        <v>7.5949999999999998</v>
      </c>
      <c r="O924" s="38">
        <v>3.3260000000000001</v>
      </c>
      <c r="Q924" s="38">
        <v>0.248</v>
      </c>
      <c r="R924" s="38">
        <v>1</v>
      </c>
      <c r="S924" s="38">
        <v>0</v>
      </c>
      <c r="T924" s="38">
        <v>0</v>
      </c>
      <c r="V924" s="38">
        <v>0</v>
      </c>
      <c r="Y924" s="38" t="s">
        <v>44</v>
      </c>
      <c r="Z924" s="42">
        <v>0.6390393518518519</v>
      </c>
    </row>
    <row r="925" spans="1:26">
      <c r="A925" s="38">
        <v>20</v>
      </c>
      <c r="B925" s="38">
        <v>10</v>
      </c>
      <c r="C925" s="38" t="s">
        <v>561</v>
      </c>
      <c r="D925" s="38" t="s">
        <v>25</v>
      </c>
      <c r="E925" s="38" t="s">
        <v>36</v>
      </c>
      <c r="G925" s="38">
        <v>0.5</v>
      </c>
      <c r="H925" s="38">
        <v>0.5</v>
      </c>
      <c r="I925" s="38">
        <v>2785</v>
      </c>
      <c r="J925" s="38">
        <v>5473</v>
      </c>
      <c r="L925" s="38">
        <v>2388</v>
      </c>
      <c r="M925" s="38">
        <v>3.4540000000000002</v>
      </c>
      <c r="N925" s="38">
        <v>6.7910000000000004</v>
      </c>
      <c r="O925" s="38">
        <v>3.3370000000000002</v>
      </c>
      <c r="Q925" s="38">
        <v>0.32800000000000001</v>
      </c>
      <c r="R925" s="38">
        <v>1</v>
      </c>
      <c r="S925" s="38">
        <v>0</v>
      </c>
      <c r="T925" s="38">
        <v>0</v>
      </c>
      <c r="V925" s="38">
        <v>0</v>
      </c>
      <c r="Y925" s="38" t="s">
        <v>44</v>
      </c>
      <c r="Z925" s="42">
        <v>0.64976851851851858</v>
      </c>
    </row>
    <row r="926" spans="1:26">
      <c r="A926" s="38">
        <v>21</v>
      </c>
      <c r="B926" s="38">
        <v>10</v>
      </c>
      <c r="C926" s="38" t="s">
        <v>561</v>
      </c>
      <c r="D926" s="38" t="s">
        <v>25</v>
      </c>
      <c r="E926" s="38" t="s">
        <v>36</v>
      </c>
      <c r="G926" s="38">
        <v>0.5</v>
      </c>
      <c r="H926" s="38">
        <v>0.5</v>
      </c>
      <c r="I926" s="38">
        <v>2805</v>
      </c>
      <c r="J926" s="38">
        <v>5460</v>
      </c>
      <c r="L926" s="38">
        <v>2311</v>
      </c>
      <c r="M926" s="38">
        <v>3.48</v>
      </c>
      <c r="N926" s="38">
        <v>6.7750000000000004</v>
      </c>
      <c r="O926" s="38">
        <v>3.2949999999999999</v>
      </c>
      <c r="Q926" s="38">
        <v>0.318</v>
      </c>
      <c r="R926" s="38">
        <v>1</v>
      </c>
      <c r="S926" s="38">
        <v>0</v>
      </c>
      <c r="T926" s="38">
        <v>0</v>
      </c>
      <c r="V926" s="38">
        <v>0</v>
      </c>
      <c r="Y926" s="38" t="s">
        <v>44</v>
      </c>
      <c r="Z926" s="42">
        <v>0.65585648148148146</v>
      </c>
    </row>
    <row r="927" spans="1:26">
      <c r="A927" s="38">
        <v>22</v>
      </c>
      <c r="B927" s="38">
        <v>11</v>
      </c>
      <c r="C927" s="38" t="s">
        <v>562</v>
      </c>
      <c r="D927" s="38" t="s">
        <v>25</v>
      </c>
      <c r="E927" s="38" t="s">
        <v>36</v>
      </c>
      <c r="G927" s="38">
        <v>0.5</v>
      </c>
      <c r="H927" s="38">
        <v>0.5</v>
      </c>
      <c r="I927" s="38">
        <v>3424</v>
      </c>
      <c r="J927" s="38">
        <v>6085</v>
      </c>
      <c r="L927" s="38">
        <v>1518</v>
      </c>
      <c r="M927" s="38">
        <v>4.2850000000000001</v>
      </c>
      <c r="N927" s="38">
        <v>7.56</v>
      </c>
      <c r="O927" s="38">
        <v>3.2749999999999999</v>
      </c>
      <c r="Q927" s="38">
        <v>0.21299999999999999</v>
      </c>
      <c r="R927" s="38">
        <v>1</v>
      </c>
      <c r="S927" s="38">
        <v>0</v>
      </c>
      <c r="T927" s="38">
        <v>0</v>
      </c>
      <c r="V927" s="38">
        <v>0</v>
      </c>
      <c r="Y927" s="38" t="s">
        <v>44</v>
      </c>
      <c r="Z927" s="42">
        <v>0.66673611111111108</v>
      </c>
    </row>
    <row r="928" spans="1:26">
      <c r="A928" s="38">
        <v>23</v>
      </c>
      <c r="B928" s="38">
        <v>11</v>
      </c>
      <c r="C928" s="38" t="s">
        <v>562</v>
      </c>
      <c r="D928" s="38" t="s">
        <v>25</v>
      </c>
      <c r="E928" s="38" t="s">
        <v>36</v>
      </c>
      <c r="G928" s="38">
        <v>0.5</v>
      </c>
      <c r="H928" s="38">
        <v>0.5</v>
      </c>
      <c r="I928" s="38">
        <v>3503</v>
      </c>
      <c r="J928" s="38">
        <v>6130</v>
      </c>
      <c r="L928" s="38">
        <v>1500</v>
      </c>
      <c r="M928" s="38">
        <v>4.3879999999999999</v>
      </c>
      <c r="N928" s="38">
        <v>7.6159999999999997</v>
      </c>
      <c r="O928" s="38">
        <v>3.2290000000000001</v>
      </c>
      <c r="Q928" s="38">
        <v>0.21099999999999999</v>
      </c>
      <c r="R928" s="38">
        <v>1</v>
      </c>
      <c r="S928" s="38">
        <v>0</v>
      </c>
      <c r="T928" s="38">
        <v>0</v>
      </c>
      <c r="V928" s="38">
        <v>0</v>
      </c>
      <c r="Y928" s="38" t="s">
        <v>44</v>
      </c>
      <c r="Z928" s="42">
        <v>0.67292824074074076</v>
      </c>
    </row>
    <row r="929" spans="1:26">
      <c r="A929" s="38">
        <v>24</v>
      </c>
      <c r="B929" s="38">
        <v>12</v>
      </c>
      <c r="C929" s="38" t="s">
        <v>563</v>
      </c>
      <c r="D929" s="38" t="s">
        <v>25</v>
      </c>
      <c r="E929" s="38" t="s">
        <v>36</v>
      </c>
      <c r="G929" s="38">
        <v>0.5</v>
      </c>
      <c r="H929" s="38">
        <v>0.5</v>
      </c>
      <c r="I929" s="38">
        <v>2501</v>
      </c>
      <c r="J929" s="38">
        <v>6757</v>
      </c>
      <c r="L929" s="38">
        <v>2426</v>
      </c>
      <c r="M929" s="38">
        <v>3.0830000000000002</v>
      </c>
      <c r="N929" s="38">
        <v>8.4</v>
      </c>
      <c r="O929" s="38">
        <v>5.3170000000000002</v>
      </c>
      <c r="Q929" s="38">
        <v>0.33300000000000002</v>
      </c>
      <c r="R929" s="38">
        <v>1</v>
      </c>
      <c r="S929" s="38">
        <v>0</v>
      </c>
      <c r="T929" s="38">
        <v>0</v>
      </c>
      <c r="V929" s="38">
        <v>0</v>
      </c>
      <c r="Y929" s="38" t="s">
        <v>44</v>
      </c>
      <c r="Z929" s="42">
        <v>0.68383101851851846</v>
      </c>
    </row>
    <row r="930" spans="1:26">
      <c r="A930" s="38">
        <v>25</v>
      </c>
      <c r="B930" s="38">
        <v>12</v>
      </c>
      <c r="C930" s="38" t="s">
        <v>563</v>
      </c>
      <c r="D930" s="38" t="s">
        <v>25</v>
      </c>
      <c r="E930" s="38" t="s">
        <v>36</v>
      </c>
      <c r="G930" s="38">
        <v>0.5</v>
      </c>
      <c r="H930" s="38">
        <v>0.5</v>
      </c>
      <c r="I930" s="38">
        <v>2563</v>
      </c>
      <c r="J930" s="38">
        <v>6887</v>
      </c>
      <c r="L930" s="38">
        <v>2437</v>
      </c>
      <c r="M930" s="38">
        <v>3.1640000000000001</v>
      </c>
      <c r="N930" s="38">
        <v>8.5619999999999994</v>
      </c>
      <c r="O930" s="38">
        <v>5.3970000000000002</v>
      </c>
      <c r="Q930" s="38">
        <v>0.33500000000000002</v>
      </c>
      <c r="R930" s="38">
        <v>1</v>
      </c>
      <c r="S930" s="38">
        <v>0</v>
      </c>
      <c r="T930" s="38">
        <v>0</v>
      </c>
      <c r="V930" s="38">
        <v>0</v>
      </c>
      <c r="Y930" s="38" t="s">
        <v>44</v>
      </c>
      <c r="Z930" s="42">
        <v>0.69005787037037036</v>
      </c>
    </row>
    <row r="931" spans="1:26">
      <c r="A931" s="38">
        <v>26</v>
      </c>
      <c r="B931" s="38">
        <v>13</v>
      </c>
      <c r="C931" s="38" t="s">
        <v>564</v>
      </c>
      <c r="D931" s="38" t="s">
        <v>25</v>
      </c>
      <c r="E931" s="38" t="s">
        <v>36</v>
      </c>
      <c r="G931" s="38">
        <v>0.5</v>
      </c>
      <c r="H931" s="38">
        <v>0.5</v>
      </c>
      <c r="I931" s="38">
        <v>2824</v>
      </c>
      <c r="J931" s="38">
        <v>5029</v>
      </c>
      <c r="L931" s="38">
        <v>1200</v>
      </c>
      <c r="M931" s="38">
        <v>3.504</v>
      </c>
      <c r="N931" s="38">
        <v>6.23</v>
      </c>
      <c r="O931" s="38">
        <v>2.726</v>
      </c>
      <c r="Q931" s="38">
        <v>0.17100000000000001</v>
      </c>
      <c r="R931" s="38">
        <v>1</v>
      </c>
      <c r="S931" s="38">
        <v>0</v>
      </c>
      <c r="T931" s="38">
        <v>0</v>
      </c>
      <c r="V931" s="38">
        <v>0</v>
      </c>
      <c r="Y931" s="38" t="s">
        <v>44</v>
      </c>
      <c r="Z931" s="42">
        <v>0.70083333333333331</v>
      </c>
    </row>
    <row r="932" spans="1:26">
      <c r="A932" s="38">
        <v>26</v>
      </c>
      <c r="B932" s="38">
        <v>13</v>
      </c>
      <c r="C932" s="38" t="s">
        <v>565</v>
      </c>
      <c r="D932" s="38" t="s">
        <v>25</v>
      </c>
      <c r="E932" s="38" t="s">
        <v>36</v>
      </c>
      <c r="G932" s="38">
        <v>0.5</v>
      </c>
      <c r="H932" s="38">
        <v>0.5</v>
      </c>
      <c r="I932" s="38">
        <v>3365</v>
      </c>
      <c r="J932" s="38">
        <v>6767</v>
      </c>
      <c r="L932" s="38">
        <v>1724</v>
      </c>
      <c r="M932" s="38">
        <v>4.2080000000000002</v>
      </c>
      <c r="N932" s="38">
        <v>8.4120000000000008</v>
      </c>
      <c r="O932" s="38">
        <v>4.2039999999999997</v>
      </c>
      <c r="Q932" s="38">
        <v>0.24</v>
      </c>
      <c r="R932" s="38">
        <v>1</v>
      </c>
      <c r="S932" s="38">
        <v>0</v>
      </c>
      <c r="T932" s="38">
        <v>0</v>
      </c>
      <c r="V932" s="38">
        <v>0</v>
      </c>
      <c r="Y932" s="38" t="s">
        <v>44</v>
      </c>
      <c r="Z932" s="42">
        <v>1.2847222222222223E-3</v>
      </c>
    </row>
    <row r="933" spans="1:26">
      <c r="A933" s="38">
        <v>27</v>
      </c>
      <c r="B933" s="38">
        <v>13</v>
      </c>
      <c r="C933" s="38" t="s">
        <v>564</v>
      </c>
      <c r="D933" s="38" t="s">
        <v>25</v>
      </c>
      <c r="E933" s="38" t="s">
        <v>36</v>
      </c>
      <c r="G933" s="38">
        <v>0.5</v>
      </c>
      <c r="H933" s="38">
        <v>0.5</v>
      </c>
      <c r="I933" s="38">
        <v>2874</v>
      </c>
      <c r="J933" s="38">
        <v>5080</v>
      </c>
      <c r="L933" s="38">
        <v>1178</v>
      </c>
      <c r="M933" s="38">
        <v>3.569</v>
      </c>
      <c r="N933" s="38">
        <v>6.2939999999999996</v>
      </c>
      <c r="O933" s="38">
        <v>2.7250000000000001</v>
      </c>
      <c r="Q933" s="38">
        <v>0.16800000000000001</v>
      </c>
      <c r="R933" s="38">
        <v>1</v>
      </c>
      <c r="S933" s="38">
        <v>0</v>
      </c>
      <c r="T933" s="38">
        <v>0</v>
      </c>
      <c r="V933" s="38">
        <v>0</v>
      </c>
      <c r="Y933" s="38" t="s">
        <v>44</v>
      </c>
      <c r="Z933" s="42">
        <v>0.70694444444444438</v>
      </c>
    </row>
    <row r="934" spans="1:26">
      <c r="A934" s="38">
        <v>27</v>
      </c>
      <c r="B934" s="38">
        <v>13</v>
      </c>
      <c r="C934" s="38" t="s">
        <v>565</v>
      </c>
      <c r="D934" s="38" t="s">
        <v>25</v>
      </c>
      <c r="E934" s="38" t="s">
        <v>36</v>
      </c>
      <c r="G934" s="38">
        <v>0.5</v>
      </c>
      <c r="H934" s="38">
        <v>0.5</v>
      </c>
      <c r="I934" s="38">
        <v>3428</v>
      </c>
      <c r="J934" s="38">
        <v>6816</v>
      </c>
      <c r="L934" s="38">
        <v>1758</v>
      </c>
      <c r="M934" s="38">
        <v>4.29</v>
      </c>
      <c r="N934" s="38">
        <v>8.4740000000000002</v>
      </c>
      <c r="O934" s="38">
        <v>4.1840000000000002</v>
      </c>
      <c r="Q934" s="38">
        <v>0.245</v>
      </c>
      <c r="R934" s="38">
        <v>1</v>
      </c>
      <c r="S934" s="38">
        <v>0</v>
      </c>
      <c r="T934" s="38">
        <v>0</v>
      </c>
      <c r="V934" s="38">
        <v>0</v>
      </c>
      <c r="Y934" s="38" t="s">
        <v>44</v>
      </c>
      <c r="Z934" s="42">
        <v>7.6041666666666662E-3</v>
      </c>
    </row>
    <row r="935" spans="1:26">
      <c r="A935" s="38">
        <v>28</v>
      </c>
      <c r="B935" s="38">
        <v>14</v>
      </c>
      <c r="C935" s="38" t="s">
        <v>566</v>
      </c>
      <c r="D935" s="38" t="s">
        <v>25</v>
      </c>
      <c r="E935" s="38" t="s">
        <v>36</v>
      </c>
      <c r="G935" s="38">
        <v>0.5</v>
      </c>
      <c r="H935" s="38">
        <v>0.5</v>
      </c>
      <c r="I935" s="38">
        <v>2641</v>
      </c>
      <c r="J935" s="38">
        <v>5206</v>
      </c>
      <c r="L935" s="38">
        <v>2149</v>
      </c>
      <c r="M935" s="38">
        <v>3.266</v>
      </c>
      <c r="N935" s="38">
        <v>6.4530000000000003</v>
      </c>
      <c r="O935" s="38">
        <v>3.1880000000000002</v>
      </c>
      <c r="Q935" s="38">
        <v>0.29699999999999999</v>
      </c>
      <c r="R935" s="38">
        <v>1</v>
      </c>
      <c r="S935" s="38">
        <v>0</v>
      </c>
      <c r="T935" s="38">
        <v>0</v>
      </c>
      <c r="V935" s="38">
        <v>0</v>
      </c>
      <c r="Y935" s="38" t="s">
        <v>44</v>
      </c>
      <c r="Z935" s="42">
        <v>0.71753472222222225</v>
      </c>
    </row>
    <row r="936" spans="1:26">
      <c r="A936" s="38">
        <v>28</v>
      </c>
      <c r="B936" s="38">
        <v>14</v>
      </c>
      <c r="C936" s="38" t="s">
        <v>567</v>
      </c>
      <c r="D936" s="38" t="s">
        <v>25</v>
      </c>
      <c r="E936" s="38" t="s">
        <v>36</v>
      </c>
      <c r="G936" s="38">
        <v>0.5</v>
      </c>
      <c r="H936" s="38">
        <v>0.5</v>
      </c>
      <c r="I936" s="38">
        <v>3345</v>
      </c>
      <c r="J936" s="38">
        <v>5897</v>
      </c>
      <c r="L936" s="38">
        <v>1519</v>
      </c>
      <c r="M936" s="38">
        <v>4.1820000000000004</v>
      </c>
      <c r="N936" s="38">
        <v>7.3239999999999998</v>
      </c>
      <c r="O936" s="38">
        <v>3.1419999999999999</v>
      </c>
      <c r="Q936" s="38">
        <v>0.21299999999999999</v>
      </c>
      <c r="R936" s="38">
        <v>1</v>
      </c>
      <c r="S936" s="38">
        <v>0</v>
      </c>
      <c r="T936" s="38">
        <v>0</v>
      </c>
      <c r="V936" s="38">
        <v>0</v>
      </c>
      <c r="Y936" s="38" t="s">
        <v>44</v>
      </c>
      <c r="Z936" s="42">
        <v>1.8472222222222223E-2</v>
      </c>
    </row>
    <row r="937" spans="1:26">
      <c r="A937" s="38">
        <v>29</v>
      </c>
      <c r="B937" s="38">
        <v>14</v>
      </c>
      <c r="C937" s="38" t="s">
        <v>566</v>
      </c>
      <c r="D937" s="38" t="s">
        <v>25</v>
      </c>
      <c r="E937" s="38" t="s">
        <v>36</v>
      </c>
      <c r="G937" s="38">
        <v>0.5</v>
      </c>
      <c r="H937" s="38">
        <v>0.5</v>
      </c>
      <c r="I937" s="38">
        <v>2713</v>
      </c>
      <c r="J937" s="38">
        <v>5306</v>
      </c>
      <c r="L937" s="38">
        <v>2196</v>
      </c>
      <c r="M937" s="38">
        <v>3.359</v>
      </c>
      <c r="N937" s="38">
        <v>6.58</v>
      </c>
      <c r="O937" s="38">
        <v>3.22</v>
      </c>
      <c r="Q937" s="38">
        <v>0.30299999999999999</v>
      </c>
      <c r="R937" s="38">
        <v>1</v>
      </c>
      <c r="S937" s="38">
        <v>0</v>
      </c>
      <c r="T937" s="38">
        <v>0</v>
      </c>
      <c r="V937" s="38">
        <v>0</v>
      </c>
      <c r="Y937" s="38" t="s">
        <v>44</v>
      </c>
      <c r="Z937" s="42">
        <v>0.72363425925925917</v>
      </c>
    </row>
    <row r="938" spans="1:26">
      <c r="A938" s="38">
        <v>29</v>
      </c>
      <c r="B938" s="38">
        <v>14</v>
      </c>
      <c r="C938" s="38" t="s">
        <v>567</v>
      </c>
      <c r="D938" s="38" t="s">
        <v>25</v>
      </c>
      <c r="E938" s="38" t="s">
        <v>36</v>
      </c>
      <c r="G938" s="38">
        <v>0.5</v>
      </c>
      <c r="H938" s="38">
        <v>0.5</v>
      </c>
      <c r="I938" s="38">
        <v>3475</v>
      </c>
      <c r="J938" s="38">
        <v>6011</v>
      </c>
      <c r="L938" s="38">
        <v>1509</v>
      </c>
      <c r="M938" s="38">
        <v>4.351</v>
      </c>
      <c r="N938" s="38">
        <v>7.4669999999999996</v>
      </c>
      <c r="O938" s="38">
        <v>3.1160000000000001</v>
      </c>
      <c r="Q938" s="38">
        <v>0.21199999999999999</v>
      </c>
      <c r="R938" s="38">
        <v>1</v>
      </c>
      <c r="S938" s="38">
        <v>0</v>
      </c>
      <c r="T938" s="38">
        <v>0</v>
      </c>
      <c r="V938" s="38">
        <v>0</v>
      </c>
      <c r="Y938" s="38" t="s">
        <v>44</v>
      </c>
      <c r="Z938" s="42">
        <v>2.4722222222222225E-2</v>
      </c>
    </row>
    <row r="939" spans="1:26">
      <c r="A939" s="38">
        <v>30</v>
      </c>
      <c r="B939" s="38">
        <v>15</v>
      </c>
      <c r="C939" s="38" t="s">
        <v>568</v>
      </c>
      <c r="D939" s="38" t="s">
        <v>25</v>
      </c>
      <c r="E939" s="38" t="s">
        <v>36</v>
      </c>
      <c r="G939" s="38">
        <v>0.5</v>
      </c>
      <c r="H939" s="38">
        <v>0.5</v>
      </c>
      <c r="I939" s="38">
        <v>2744</v>
      </c>
      <c r="J939" s="38">
        <v>5449</v>
      </c>
      <c r="L939" s="38">
        <v>2422</v>
      </c>
      <c r="M939" s="38">
        <v>3.4</v>
      </c>
      <c r="N939" s="38">
        <v>6.7610000000000001</v>
      </c>
      <c r="O939" s="38">
        <v>3.3610000000000002</v>
      </c>
      <c r="Q939" s="38">
        <v>0.33300000000000002</v>
      </c>
      <c r="R939" s="38">
        <v>1</v>
      </c>
      <c r="S939" s="38">
        <v>0</v>
      </c>
      <c r="T939" s="38">
        <v>0</v>
      </c>
      <c r="V939" s="38">
        <v>0</v>
      </c>
      <c r="Y939" s="38" t="s">
        <v>44</v>
      </c>
      <c r="Z939" s="42">
        <v>3.5578703703703703E-2</v>
      </c>
    </row>
    <row r="940" spans="1:26">
      <c r="A940" s="38">
        <v>30</v>
      </c>
      <c r="B940" s="38">
        <v>15</v>
      </c>
      <c r="C940" s="38" t="s">
        <v>569</v>
      </c>
      <c r="D940" s="38" t="s">
        <v>25</v>
      </c>
      <c r="E940" s="38" t="s">
        <v>36</v>
      </c>
      <c r="G940" s="38">
        <v>0.5</v>
      </c>
      <c r="H940" s="38">
        <v>0.5</v>
      </c>
      <c r="I940" s="38">
        <v>2926</v>
      </c>
      <c r="J940" s="38">
        <v>4843</v>
      </c>
      <c r="L940" s="38">
        <v>1088</v>
      </c>
      <c r="M940" s="38">
        <v>3.637</v>
      </c>
      <c r="N940" s="38">
        <v>5.9950000000000001</v>
      </c>
      <c r="O940" s="38">
        <v>2.3580000000000001</v>
      </c>
      <c r="Q940" s="38">
        <v>0.156</v>
      </c>
      <c r="R940" s="38">
        <v>1</v>
      </c>
      <c r="S940" s="38">
        <v>0</v>
      </c>
      <c r="T940" s="38">
        <v>0</v>
      </c>
      <c r="V940" s="38">
        <v>0</v>
      </c>
      <c r="Y940" s="38" t="s">
        <v>44</v>
      </c>
      <c r="Z940" s="42">
        <v>0.73436342592592585</v>
      </c>
    </row>
    <row r="941" spans="1:26">
      <c r="A941" s="38">
        <v>31</v>
      </c>
      <c r="B941" s="38">
        <v>15</v>
      </c>
      <c r="C941" s="38" t="s">
        <v>568</v>
      </c>
      <c r="D941" s="38" t="s">
        <v>25</v>
      </c>
      <c r="E941" s="38" t="s">
        <v>36</v>
      </c>
      <c r="G941" s="38">
        <v>0.5</v>
      </c>
      <c r="H941" s="38">
        <v>0.5</v>
      </c>
      <c r="I941" s="38">
        <v>2796</v>
      </c>
      <c r="J941" s="38">
        <v>5524</v>
      </c>
      <c r="L941" s="38">
        <v>2459</v>
      </c>
      <c r="M941" s="38">
        <v>3.468</v>
      </c>
      <c r="N941" s="38">
        <v>6.8540000000000001</v>
      </c>
      <c r="O941" s="38">
        <v>3.387</v>
      </c>
      <c r="Q941" s="38">
        <v>0.33800000000000002</v>
      </c>
      <c r="R941" s="38">
        <v>1</v>
      </c>
      <c r="S941" s="38">
        <v>0</v>
      </c>
      <c r="T941" s="38">
        <v>0</v>
      </c>
      <c r="V941" s="38">
        <v>0</v>
      </c>
      <c r="Y941" s="38" t="s">
        <v>44</v>
      </c>
      <c r="Z941" s="42">
        <v>4.1724537037037039E-2</v>
      </c>
    </row>
    <row r="942" spans="1:26">
      <c r="A942" s="38">
        <v>31</v>
      </c>
      <c r="B942" s="38">
        <v>15</v>
      </c>
      <c r="C942" s="38" t="s">
        <v>569</v>
      </c>
      <c r="D942" s="38" t="s">
        <v>25</v>
      </c>
      <c r="E942" s="38" t="s">
        <v>36</v>
      </c>
      <c r="G942" s="38">
        <v>0.5</v>
      </c>
      <c r="H942" s="38">
        <v>0.5</v>
      </c>
      <c r="I942" s="38">
        <v>2985</v>
      </c>
      <c r="J942" s="38">
        <v>4878</v>
      </c>
      <c r="L942" s="38">
        <v>1145</v>
      </c>
      <c r="M942" s="38">
        <v>3.714</v>
      </c>
      <c r="N942" s="38">
        <v>6.0389999999999997</v>
      </c>
      <c r="O942" s="38">
        <v>2.3260000000000001</v>
      </c>
      <c r="Q942" s="38">
        <v>0.16400000000000001</v>
      </c>
      <c r="R942" s="38">
        <v>1</v>
      </c>
      <c r="S942" s="38">
        <v>0</v>
      </c>
      <c r="T942" s="38">
        <v>0</v>
      </c>
      <c r="V942" s="38">
        <v>0</v>
      </c>
      <c r="Y942" s="38" t="s">
        <v>44</v>
      </c>
      <c r="Z942" s="42">
        <v>0.74045138888888884</v>
      </c>
    </row>
    <row r="943" spans="1:26">
      <c r="A943" s="38">
        <v>32</v>
      </c>
      <c r="B943" s="38">
        <v>16</v>
      </c>
      <c r="C943" s="38" t="s">
        <v>570</v>
      </c>
      <c r="D943" s="38" t="s">
        <v>25</v>
      </c>
      <c r="E943" s="38" t="s">
        <v>36</v>
      </c>
      <c r="G943" s="38">
        <v>0.5</v>
      </c>
      <c r="H943" s="38">
        <v>0.5</v>
      </c>
      <c r="I943" s="38">
        <v>2544</v>
      </c>
      <c r="J943" s="38">
        <v>7039</v>
      </c>
      <c r="L943" s="38">
        <v>2491</v>
      </c>
      <c r="M943" s="38">
        <v>3.1389999999999998</v>
      </c>
      <c r="N943" s="38">
        <v>8.7509999999999994</v>
      </c>
      <c r="O943" s="38">
        <v>5.6120000000000001</v>
      </c>
      <c r="Q943" s="38">
        <v>0.34200000000000003</v>
      </c>
      <c r="R943" s="38">
        <v>1</v>
      </c>
      <c r="S943" s="38">
        <v>0</v>
      </c>
      <c r="T943" s="38">
        <v>0</v>
      </c>
      <c r="V943" s="38">
        <v>0</v>
      </c>
      <c r="Y943" s="38" t="s">
        <v>44</v>
      </c>
      <c r="Z943" s="42">
        <v>5.2708333333333336E-2</v>
      </c>
    </row>
    <row r="944" spans="1:26">
      <c r="A944" s="38">
        <v>32</v>
      </c>
      <c r="B944" s="38">
        <v>16</v>
      </c>
      <c r="C944" s="38" t="s">
        <v>571</v>
      </c>
      <c r="D944" s="38" t="s">
        <v>25</v>
      </c>
      <c r="E944" s="38" t="s">
        <v>36</v>
      </c>
      <c r="G944" s="38">
        <v>0.5</v>
      </c>
      <c r="H944" s="38">
        <v>0.5</v>
      </c>
      <c r="I944" s="38">
        <v>3177</v>
      </c>
      <c r="J944" s="38">
        <v>5493</v>
      </c>
      <c r="L944" s="38">
        <v>1817</v>
      </c>
      <c r="M944" s="38">
        <v>3.9630000000000001</v>
      </c>
      <c r="N944" s="38">
        <v>6.8159999999999998</v>
      </c>
      <c r="O944" s="38">
        <v>2.8519999999999999</v>
      </c>
      <c r="Q944" s="38">
        <v>0.253</v>
      </c>
      <c r="R944" s="38">
        <v>1</v>
      </c>
      <c r="S944" s="38">
        <v>0</v>
      </c>
      <c r="T944" s="38">
        <v>0</v>
      </c>
      <c r="V944" s="38">
        <v>0</v>
      </c>
      <c r="Y944" s="38" t="s">
        <v>44</v>
      </c>
      <c r="Z944" s="42">
        <v>0.75125000000000008</v>
      </c>
    </row>
    <row r="945" spans="1:26">
      <c r="A945" s="38">
        <v>33</v>
      </c>
      <c r="B945" s="38">
        <v>16</v>
      </c>
      <c r="C945" s="38" t="s">
        <v>570</v>
      </c>
      <c r="D945" s="38" t="s">
        <v>25</v>
      </c>
      <c r="E945" s="38" t="s">
        <v>36</v>
      </c>
      <c r="G945" s="38">
        <v>0.5</v>
      </c>
      <c r="H945" s="38">
        <v>0.5</v>
      </c>
      <c r="I945" s="38">
        <v>2559</v>
      </c>
      <c r="J945" s="38">
        <v>7022</v>
      </c>
      <c r="L945" s="38">
        <v>2495</v>
      </c>
      <c r="M945" s="38">
        <v>3.16</v>
      </c>
      <c r="N945" s="38">
        <v>8.7309999999999999</v>
      </c>
      <c r="O945" s="38">
        <v>5.5709999999999997</v>
      </c>
      <c r="Q945" s="38">
        <v>0.34200000000000003</v>
      </c>
      <c r="R945" s="38">
        <v>1</v>
      </c>
      <c r="S945" s="38">
        <v>0</v>
      </c>
      <c r="T945" s="38">
        <v>0</v>
      </c>
      <c r="V945" s="38">
        <v>0</v>
      </c>
      <c r="Y945" s="38" t="s">
        <v>44</v>
      </c>
      <c r="Z945" s="42">
        <v>5.8935185185185181E-2</v>
      </c>
    </row>
    <row r="946" spans="1:26">
      <c r="A946" s="38">
        <v>33</v>
      </c>
      <c r="B946" s="38">
        <v>16</v>
      </c>
      <c r="C946" s="38" t="s">
        <v>571</v>
      </c>
      <c r="D946" s="38" t="s">
        <v>25</v>
      </c>
      <c r="E946" s="38" t="s">
        <v>36</v>
      </c>
      <c r="G946" s="38">
        <v>0.5</v>
      </c>
      <c r="H946" s="38">
        <v>0.5</v>
      </c>
      <c r="I946" s="38">
        <v>3210</v>
      </c>
      <c r="J946" s="38">
        <v>5612</v>
      </c>
      <c r="L946" s="38">
        <v>1375</v>
      </c>
      <c r="M946" s="38">
        <v>4.0060000000000002</v>
      </c>
      <c r="N946" s="38">
        <v>6.9660000000000002</v>
      </c>
      <c r="O946" s="38">
        <v>2.9590000000000001</v>
      </c>
      <c r="Q946" s="38">
        <v>0.19400000000000001</v>
      </c>
      <c r="R946" s="38">
        <v>1</v>
      </c>
      <c r="S946" s="38">
        <v>0</v>
      </c>
      <c r="T946" s="38">
        <v>0</v>
      </c>
      <c r="V946" s="38">
        <v>0</v>
      </c>
      <c r="Y946" s="38" t="s">
        <v>44</v>
      </c>
      <c r="Z946" s="42">
        <v>0.75746527777777783</v>
      </c>
    </row>
    <row r="947" spans="1:26">
      <c r="A947" s="38">
        <v>45</v>
      </c>
      <c r="B947" s="38">
        <v>19</v>
      </c>
      <c r="C947" s="38" t="s">
        <v>572</v>
      </c>
      <c r="D947" s="38" t="s">
        <v>25</v>
      </c>
      <c r="E947" s="38" t="s">
        <v>36</v>
      </c>
      <c r="G947" s="38">
        <v>0.5</v>
      </c>
      <c r="H947" s="38">
        <v>0.5</v>
      </c>
      <c r="I947" s="38">
        <v>4907</v>
      </c>
      <c r="J947" s="38">
        <v>6762</v>
      </c>
      <c r="L947" s="38">
        <v>1507</v>
      </c>
      <c r="M947" s="38">
        <v>6.2169999999999996</v>
      </c>
      <c r="N947" s="38">
        <v>8.407</v>
      </c>
      <c r="O947" s="38">
        <v>2.19</v>
      </c>
      <c r="Q947" s="38">
        <v>0.21199999999999999</v>
      </c>
      <c r="R947" s="38">
        <v>1</v>
      </c>
      <c r="S947" s="38">
        <v>0</v>
      </c>
      <c r="T947" s="38">
        <v>0</v>
      </c>
      <c r="V947" s="38">
        <v>0</v>
      </c>
      <c r="Y947" s="38" t="s">
        <v>44</v>
      </c>
      <c r="Z947" s="42">
        <v>0.16050925925925927</v>
      </c>
    </row>
    <row r="948" spans="1:26">
      <c r="A948" s="38">
        <v>45</v>
      </c>
      <c r="B948" s="38">
        <v>19</v>
      </c>
      <c r="C948" s="38" t="s">
        <v>573</v>
      </c>
      <c r="D948" s="38" t="s">
        <v>25</v>
      </c>
      <c r="E948" s="38" t="s">
        <v>36</v>
      </c>
      <c r="G948" s="38">
        <v>0.5</v>
      </c>
      <c r="H948" s="38">
        <v>0.5</v>
      </c>
      <c r="I948" s="38">
        <v>3530</v>
      </c>
      <c r="J948" s="38">
        <v>6273</v>
      </c>
      <c r="L948" s="38">
        <v>1657</v>
      </c>
      <c r="M948" s="38">
        <v>4.423</v>
      </c>
      <c r="N948" s="38">
        <v>7.7949999999999999</v>
      </c>
      <c r="O948" s="38">
        <v>3.3719999999999999</v>
      </c>
      <c r="Q948" s="38">
        <v>0.23200000000000001</v>
      </c>
      <c r="R948" s="38">
        <v>1</v>
      </c>
      <c r="S948" s="38">
        <v>0</v>
      </c>
      <c r="T948" s="38">
        <v>0</v>
      </c>
      <c r="V948" s="38">
        <v>0</v>
      </c>
      <c r="Y948" s="38" t="s">
        <v>44</v>
      </c>
      <c r="Z948" s="42">
        <v>0.85752314814814812</v>
      </c>
    </row>
    <row r="949" spans="1:26">
      <c r="A949" s="38">
        <v>46</v>
      </c>
      <c r="B949" s="38">
        <v>19</v>
      </c>
      <c r="C949" s="38" t="s">
        <v>572</v>
      </c>
      <c r="D949" s="38" t="s">
        <v>25</v>
      </c>
      <c r="E949" s="38" t="s">
        <v>36</v>
      </c>
      <c r="G949" s="38">
        <v>0.5</v>
      </c>
      <c r="H949" s="38">
        <v>0.5</v>
      </c>
      <c r="I949" s="38">
        <v>5039</v>
      </c>
      <c r="J949" s="38">
        <v>6866</v>
      </c>
      <c r="L949" s="38">
        <v>1494</v>
      </c>
      <c r="M949" s="38">
        <v>6.3890000000000002</v>
      </c>
      <c r="N949" s="38">
        <v>8.5359999999999996</v>
      </c>
      <c r="O949" s="38">
        <v>2.1469999999999998</v>
      </c>
      <c r="Q949" s="38">
        <v>0.21</v>
      </c>
      <c r="R949" s="38">
        <v>1</v>
      </c>
      <c r="S949" s="38">
        <v>0</v>
      </c>
      <c r="T949" s="38">
        <v>0</v>
      </c>
      <c r="V949" s="38">
        <v>0</v>
      </c>
      <c r="Y949" s="38" t="s">
        <v>44</v>
      </c>
      <c r="Z949" s="42">
        <v>0.16671296296296298</v>
      </c>
    </row>
    <row r="950" spans="1:26">
      <c r="A950" s="38">
        <v>46</v>
      </c>
      <c r="B950" s="38">
        <v>19</v>
      </c>
      <c r="C950" s="38" t="s">
        <v>573</v>
      </c>
      <c r="D950" s="38" t="s">
        <v>25</v>
      </c>
      <c r="E950" s="38" t="s">
        <v>36</v>
      </c>
      <c r="G950" s="38">
        <v>0.5</v>
      </c>
      <c r="H950" s="38">
        <v>0.5</v>
      </c>
      <c r="I950" s="38">
        <v>3532</v>
      </c>
      <c r="J950" s="38">
        <v>6365</v>
      </c>
      <c r="L950" s="38">
        <v>1820</v>
      </c>
      <c r="M950" s="38">
        <v>4.4249999999999998</v>
      </c>
      <c r="N950" s="38">
        <v>7.9109999999999996</v>
      </c>
      <c r="O950" s="38">
        <v>3.4849999999999999</v>
      </c>
      <c r="Q950" s="38">
        <v>0.253</v>
      </c>
      <c r="R950" s="38">
        <v>1</v>
      </c>
      <c r="S950" s="38">
        <v>0</v>
      </c>
      <c r="T950" s="38">
        <v>0</v>
      </c>
      <c r="V950" s="38">
        <v>0</v>
      </c>
      <c r="Y950" s="38" t="s">
        <v>44</v>
      </c>
      <c r="Z950" s="42">
        <v>0.86373842592592587</v>
      </c>
    </row>
    <row r="951" spans="1:26">
      <c r="A951" s="38">
        <v>47</v>
      </c>
      <c r="B951" s="38">
        <v>20</v>
      </c>
      <c r="C951" s="38" t="s">
        <v>574</v>
      </c>
      <c r="D951" s="38" t="s">
        <v>25</v>
      </c>
      <c r="E951" s="38" t="s">
        <v>36</v>
      </c>
      <c r="G951" s="38">
        <v>0.5</v>
      </c>
      <c r="H951" s="38">
        <v>0.5</v>
      </c>
      <c r="I951" s="38">
        <v>3063</v>
      </c>
      <c r="J951" s="38">
        <v>5072</v>
      </c>
      <c r="L951" s="38">
        <v>1112</v>
      </c>
      <c r="M951" s="38">
        <v>3.8149999999999999</v>
      </c>
      <c r="N951" s="38">
        <v>6.2850000000000001</v>
      </c>
      <c r="O951" s="38">
        <v>2.4700000000000002</v>
      </c>
      <c r="Q951" s="38">
        <v>0.159</v>
      </c>
      <c r="R951" s="38">
        <v>1</v>
      </c>
      <c r="S951" s="38">
        <v>0</v>
      </c>
      <c r="T951" s="38">
        <v>0</v>
      </c>
      <c r="V951" s="38">
        <v>0</v>
      </c>
      <c r="Y951" s="38" t="s">
        <v>44</v>
      </c>
      <c r="Z951" s="42">
        <v>0.87451388888888892</v>
      </c>
    </row>
    <row r="952" spans="1:26">
      <c r="A952" s="38">
        <v>47</v>
      </c>
      <c r="B952" s="38">
        <v>20</v>
      </c>
      <c r="C952" s="38" t="s">
        <v>575</v>
      </c>
      <c r="D952" s="38" t="s">
        <v>25</v>
      </c>
      <c r="E952" s="38" t="s">
        <v>36</v>
      </c>
      <c r="G952" s="38">
        <v>0.5</v>
      </c>
      <c r="H952" s="38">
        <v>0.5</v>
      </c>
      <c r="I952" s="38">
        <v>3426</v>
      </c>
      <c r="J952" s="38">
        <v>6386</v>
      </c>
      <c r="L952" s="38">
        <v>1549</v>
      </c>
      <c r="M952" s="38">
        <v>4.2880000000000003</v>
      </c>
      <c r="N952" s="38">
        <v>7.9370000000000003</v>
      </c>
      <c r="O952" s="38">
        <v>3.65</v>
      </c>
      <c r="Q952" s="38">
        <v>0.217</v>
      </c>
      <c r="R952" s="38">
        <v>1</v>
      </c>
      <c r="S952" s="38">
        <v>0</v>
      </c>
      <c r="T952" s="38">
        <v>0</v>
      </c>
      <c r="V952" s="38">
        <v>0</v>
      </c>
      <c r="Y952" s="38" t="s">
        <v>44</v>
      </c>
      <c r="Z952" s="42">
        <v>0.1777199074074074</v>
      </c>
    </row>
    <row r="953" spans="1:26">
      <c r="A953" s="38">
        <v>48</v>
      </c>
      <c r="B953" s="38">
        <v>20</v>
      </c>
      <c r="C953" s="38" t="s">
        <v>574</v>
      </c>
      <c r="D953" s="38" t="s">
        <v>25</v>
      </c>
      <c r="E953" s="38" t="s">
        <v>36</v>
      </c>
      <c r="G953" s="38">
        <v>0.5</v>
      </c>
      <c r="H953" s="38">
        <v>0.5</v>
      </c>
      <c r="I953" s="38">
        <v>3077</v>
      </c>
      <c r="J953" s="38">
        <v>5082</v>
      </c>
      <c r="L953" s="38">
        <v>1113</v>
      </c>
      <c r="M953" s="38">
        <v>3.8330000000000002</v>
      </c>
      <c r="N953" s="38">
        <v>6.2969999999999997</v>
      </c>
      <c r="O953" s="38">
        <v>2.464</v>
      </c>
      <c r="Q953" s="38">
        <v>0.159</v>
      </c>
      <c r="R953" s="38">
        <v>1</v>
      </c>
      <c r="S953" s="38">
        <v>0</v>
      </c>
      <c r="T953" s="38">
        <v>0</v>
      </c>
      <c r="V953" s="38">
        <v>0</v>
      </c>
      <c r="Y953" s="38" t="s">
        <v>44</v>
      </c>
      <c r="Z953" s="42">
        <v>0.8807060185185186</v>
      </c>
    </row>
    <row r="954" spans="1:26">
      <c r="A954" s="38">
        <v>48</v>
      </c>
      <c r="B954" s="38">
        <v>20</v>
      </c>
      <c r="C954" s="38" t="s">
        <v>575</v>
      </c>
      <c r="D954" s="38" t="s">
        <v>25</v>
      </c>
      <c r="E954" s="38" t="s">
        <v>36</v>
      </c>
      <c r="G954" s="38">
        <v>0.5</v>
      </c>
      <c r="H954" s="38">
        <v>0.5</v>
      </c>
      <c r="I954" s="38">
        <v>3499</v>
      </c>
      <c r="J954" s="38">
        <v>6555</v>
      </c>
      <c r="L954" s="38">
        <v>1613</v>
      </c>
      <c r="M954" s="38">
        <v>4.3819999999999997</v>
      </c>
      <c r="N954" s="38">
        <v>8.1479999999999997</v>
      </c>
      <c r="O954" s="38">
        <v>3.7650000000000001</v>
      </c>
      <c r="Q954" s="38">
        <v>0.22600000000000001</v>
      </c>
      <c r="R954" s="38">
        <v>1</v>
      </c>
      <c r="S954" s="38">
        <v>0</v>
      </c>
      <c r="T954" s="38">
        <v>0</v>
      </c>
      <c r="V954" s="38">
        <v>0</v>
      </c>
      <c r="Y954" s="38" t="s">
        <v>44</v>
      </c>
      <c r="Z954" s="42">
        <v>0.18392361111111111</v>
      </c>
    </row>
    <row r="955" spans="1:26">
      <c r="A955" s="38">
        <v>49</v>
      </c>
      <c r="B955" s="38">
        <v>21</v>
      </c>
      <c r="C955" s="38" t="s">
        <v>576</v>
      </c>
      <c r="D955" s="38" t="s">
        <v>25</v>
      </c>
      <c r="E955" s="38" t="s">
        <v>36</v>
      </c>
      <c r="G955" s="38">
        <v>0.5</v>
      </c>
      <c r="H955" s="38">
        <v>0.5</v>
      </c>
      <c r="I955" s="38">
        <v>3504</v>
      </c>
      <c r="J955" s="38">
        <v>6217</v>
      </c>
      <c r="L955" s="38">
        <v>1524</v>
      </c>
      <c r="M955" s="38">
        <v>4.3899999999999997</v>
      </c>
      <c r="N955" s="38">
        <v>7.726</v>
      </c>
      <c r="O955" s="38">
        <v>3.3359999999999999</v>
      </c>
      <c r="Q955" s="38">
        <v>0.214</v>
      </c>
      <c r="R955" s="38">
        <v>1</v>
      </c>
      <c r="S955" s="38">
        <v>0</v>
      </c>
      <c r="T955" s="38">
        <v>0</v>
      </c>
      <c r="V955" s="38">
        <v>0</v>
      </c>
      <c r="Y955" s="38" t="s">
        <v>44</v>
      </c>
      <c r="Z955" s="42">
        <v>0.89156250000000004</v>
      </c>
    </row>
    <row r="956" spans="1:26">
      <c r="A956" s="38">
        <v>49</v>
      </c>
      <c r="B956" s="38">
        <v>21</v>
      </c>
      <c r="C956" s="38" t="s">
        <v>577</v>
      </c>
      <c r="D956" s="38" t="s">
        <v>25</v>
      </c>
      <c r="E956" s="38" t="s">
        <v>36</v>
      </c>
      <c r="G956" s="38">
        <v>0.5</v>
      </c>
      <c r="H956" s="38">
        <v>0.5</v>
      </c>
      <c r="I956" s="38">
        <v>4462</v>
      </c>
      <c r="J956" s="38">
        <v>6911</v>
      </c>
      <c r="L956" s="38">
        <v>1057</v>
      </c>
      <c r="M956" s="38">
        <v>5.6369999999999996</v>
      </c>
      <c r="N956" s="38">
        <v>8.5920000000000005</v>
      </c>
      <c r="O956" s="38">
        <v>2.9540000000000002</v>
      </c>
      <c r="Q956" s="38">
        <v>0.152</v>
      </c>
      <c r="R956" s="38">
        <v>1</v>
      </c>
      <c r="S956" s="38">
        <v>0</v>
      </c>
      <c r="T956" s="38">
        <v>0</v>
      </c>
      <c r="V956" s="38">
        <v>0</v>
      </c>
      <c r="Y956" s="38" t="s">
        <v>44</v>
      </c>
      <c r="Z956" s="42">
        <v>0.19498842592592591</v>
      </c>
    </row>
    <row r="957" spans="1:26">
      <c r="A957" s="38">
        <v>50</v>
      </c>
      <c r="B957" s="38">
        <v>21</v>
      </c>
      <c r="C957" s="38" t="s">
        <v>576</v>
      </c>
      <c r="D957" s="38" t="s">
        <v>25</v>
      </c>
      <c r="E957" s="38" t="s">
        <v>36</v>
      </c>
      <c r="G957" s="38">
        <v>0.5</v>
      </c>
      <c r="H957" s="38">
        <v>0.5</v>
      </c>
      <c r="I957" s="38">
        <v>3496</v>
      </c>
      <c r="J957" s="38">
        <v>6202</v>
      </c>
      <c r="L957" s="38">
        <v>1525</v>
      </c>
      <c r="M957" s="38">
        <v>4.3789999999999996</v>
      </c>
      <c r="N957" s="38">
        <v>7.7060000000000004</v>
      </c>
      <c r="O957" s="38">
        <v>3.327</v>
      </c>
      <c r="Q957" s="38">
        <v>0.214</v>
      </c>
      <c r="R957" s="38">
        <v>1</v>
      </c>
      <c r="S957" s="38">
        <v>0</v>
      </c>
      <c r="T957" s="38">
        <v>0</v>
      </c>
      <c r="V957" s="38">
        <v>0</v>
      </c>
      <c r="Y957" s="38" t="s">
        <v>44</v>
      </c>
      <c r="Z957" s="42">
        <v>0.89780092592592586</v>
      </c>
    </row>
    <row r="958" spans="1:26">
      <c r="A958" s="38">
        <v>50</v>
      </c>
      <c r="B958" s="38">
        <v>21</v>
      </c>
      <c r="C958" s="38" t="s">
        <v>577</v>
      </c>
      <c r="D958" s="38" t="s">
        <v>25</v>
      </c>
      <c r="E958" s="38" t="s">
        <v>36</v>
      </c>
      <c r="G958" s="38">
        <v>0.5</v>
      </c>
      <c r="H958" s="38">
        <v>0.5</v>
      </c>
      <c r="I958" s="38">
        <v>4517</v>
      </c>
      <c r="J958" s="38">
        <v>6871</v>
      </c>
      <c r="L958" s="38">
        <v>1089</v>
      </c>
      <c r="M958" s="38">
        <v>5.7089999999999996</v>
      </c>
      <c r="N958" s="38">
        <v>8.5419999999999998</v>
      </c>
      <c r="O958" s="38">
        <v>2.8330000000000002</v>
      </c>
      <c r="Q958" s="38">
        <v>0.156</v>
      </c>
      <c r="R958" s="38">
        <v>1</v>
      </c>
      <c r="S958" s="38">
        <v>0</v>
      </c>
      <c r="T958" s="38">
        <v>0</v>
      </c>
      <c r="V958" s="38">
        <v>0</v>
      </c>
      <c r="Y958" s="38" t="s">
        <v>44</v>
      </c>
      <c r="Z958" s="42">
        <v>0.20125000000000001</v>
      </c>
    </row>
    <row r="959" spans="1:26">
      <c r="A959" s="38">
        <v>51</v>
      </c>
      <c r="B959" s="38">
        <v>22</v>
      </c>
      <c r="C959" s="38" t="s">
        <v>578</v>
      </c>
      <c r="D959" s="38" t="s">
        <v>25</v>
      </c>
      <c r="E959" s="38" t="s">
        <v>36</v>
      </c>
      <c r="G959" s="38">
        <v>0.5</v>
      </c>
      <c r="H959" s="38">
        <v>0.5</v>
      </c>
      <c r="I959" s="38">
        <v>5280</v>
      </c>
      <c r="J959" s="38">
        <v>6883</v>
      </c>
      <c r="L959" s="38">
        <v>1024</v>
      </c>
      <c r="M959" s="38">
        <v>6.7030000000000003</v>
      </c>
      <c r="N959" s="38">
        <v>8.5570000000000004</v>
      </c>
      <c r="O959" s="38">
        <v>1.8540000000000001</v>
      </c>
      <c r="Q959" s="38">
        <v>0.14799999999999999</v>
      </c>
      <c r="R959" s="38">
        <v>1</v>
      </c>
      <c r="S959" s="38">
        <v>0</v>
      </c>
      <c r="T959" s="38">
        <v>0</v>
      </c>
      <c r="V959" s="38">
        <v>0</v>
      </c>
      <c r="Y959" s="38" t="s">
        <v>44</v>
      </c>
      <c r="Z959" s="42">
        <v>0.21230324074074072</v>
      </c>
    </row>
    <row r="960" spans="1:26">
      <c r="A960" s="38">
        <v>51</v>
      </c>
      <c r="B960" s="38">
        <v>22</v>
      </c>
      <c r="C960" s="38" t="s">
        <v>579</v>
      </c>
      <c r="D960" s="38" t="s">
        <v>25</v>
      </c>
      <c r="E960" s="38" t="s">
        <v>36</v>
      </c>
      <c r="G960" s="38">
        <v>0.5</v>
      </c>
      <c r="H960" s="38">
        <v>0.5</v>
      </c>
      <c r="I960" s="38">
        <v>5838</v>
      </c>
      <c r="J960" s="38">
        <v>10322</v>
      </c>
      <c r="L960" s="38">
        <v>7488</v>
      </c>
      <c r="M960" s="38">
        <v>7.431</v>
      </c>
      <c r="N960" s="38">
        <v>12.776</v>
      </c>
      <c r="O960" s="38">
        <v>5.3449999999999998</v>
      </c>
      <c r="Q960" s="38">
        <v>0.99399999999999999</v>
      </c>
      <c r="R960" s="38">
        <v>1</v>
      </c>
      <c r="S960" s="38">
        <v>0</v>
      </c>
      <c r="T960" s="38">
        <v>0</v>
      </c>
      <c r="V960" s="38">
        <v>0</v>
      </c>
      <c r="Y960" s="38" t="s">
        <v>44</v>
      </c>
      <c r="Z960" s="42">
        <v>0.90871527777777772</v>
      </c>
    </row>
    <row r="961" spans="1:26">
      <c r="A961" s="38">
        <v>52</v>
      </c>
      <c r="B961" s="38">
        <v>22</v>
      </c>
      <c r="C961" s="38" t="s">
        <v>578</v>
      </c>
      <c r="D961" s="38" t="s">
        <v>25</v>
      </c>
      <c r="E961" s="38" t="s">
        <v>36</v>
      </c>
      <c r="G961" s="38">
        <v>0.5</v>
      </c>
      <c r="H961" s="38">
        <v>0.5</v>
      </c>
      <c r="I961" s="38">
        <v>5368</v>
      </c>
      <c r="J961" s="38">
        <v>7004</v>
      </c>
      <c r="L961" s="38">
        <v>1046</v>
      </c>
      <c r="M961" s="38">
        <v>6.8179999999999996</v>
      </c>
      <c r="N961" s="38">
        <v>8.7080000000000002</v>
      </c>
      <c r="O961" s="38">
        <v>1.89</v>
      </c>
      <c r="Q961" s="38">
        <v>0.151</v>
      </c>
      <c r="R961" s="38">
        <v>1</v>
      </c>
      <c r="S961" s="38">
        <v>0</v>
      </c>
      <c r="T961" s="38">
        <v>0</v>
      </c>
      <c r="V961" s="38">
        <v>0</v>
      </c>
      <c r="Y961" s="38" t="s">
        <v>44</v>
      </c>
      <c r="Z961" s="42">
        <v>0.21857638888888889</v>
      </c>
    </row>
    <row r="962" spans="1:26">
      <c r="A962" s="38">
        <v>52</v>
      </c>
      <c r="B962" s="38">
        <v>22</v>
      </c>
      <c r="C962" s="38" t="s">
        <v>579</v>
      </c>
      <c r="D962" s="38" t="s">
        <v>25</v>
      </c>
      <c r="E962" s="38" t="s">
        <v>36</v>
      </c>
      <c r="G962" s="38">
        <v>0.5</v>
      </c>
      <c r="H962" s="38">
        <v>0.5</v>
      </c>
      <c r="I962" s="38">
        <v>5856</v>
      </c>
      <c r="J962" s="38">
        <v>9434</v>
      </c>
      <c r="L962" s="38">
        <v>6669</v>
      </c>
      <c r="M962" s="38">
        <v>7.4550000000000001</v>
      </c>
      <c r="N962" s="38">
        <v>11.699</v>
      </c>
      <c r="O962" s="38">
        <v>4.2450000000000001</v>
      </c>
      <c r="Q962" s="38">
        <v>0.88800000000000001</v>
      </c>
      <c r="R962" s="38">
        <v>1</v>
      </c>
      <c r="S962" s="38">
        <v>0</v>
      </c>
      <c r="T962" s="38">
        <v>0</v>
      </c>
      <c r="V962" s="38">
        <v>0</v>
      </c>
      <c r="Y962" s="38" t="s">
        <v>44</v>
      </c>
      <c r="Z962" s="42">
        <v>0.91493055555555547</v>
      </c>
    </row>
    <row r="963" spans="1:26">
      <c r="A963" s="38">
        <v>53</v>
      </c>
      <c r="B963" s="38">
        <v>23</v>
      </c>
      <c r="C963" s="38" t="s">
        <v>580</v>
      </c>
      <c r="D963" s="38" t="s">
        <v>25</v>
      </c>
      <c r="E963" s="38" t="s">
        <v>36</v>
      </c>
      <c r="G963" s="38">
        <v>0.5</v>
      </c>
      <c r="H963" s="38">
        <v>0.5</v>
      </c>
      <c r="I963" s="38">
        <v>2665</v>
      </c>
      <c r="J963" s="38">
        <v>7322</v>
      </c>
      <c r="L963" s="38">
        <v>2318</v>
      </c>
      <c r="M963" s="38">
        <v>3.2970000000000002</v>
      </c>
      <c r="N963" s="38">
        <v>9.1029999999999998</v>
      </c>
      <c r="O963" s="38">
        <v>5.806</v>
      </c>
      <c r="Q963" s="38">
        <v>0.31900000000000001</v>
      </c>
      <c r="R963" s="38">
        <v>1</v>
      </c>
      <c r="S963" s="38">
        <v>0</v>
      </c>
      <c r="T963" s="38">
        <v>0</v>
      </c>
      <c r="V963" s="38">
        <v>0</v>
      </c>
      <c r="Y963" s="38" t="s">
        <v>44</v>
      </c>
      <c r="Z963" s="42">
        <v>0.92596064814814805</v>
      </c>
    </row>
    <row r="964" spans="1:26">
      <c r="A964" s="38">
        <v>53</v>
      </c>
      <c r="B964" s="38">
        <v>23</v>
      </c>
      <c r="C964" s="38" t="s">
        <v>581</v>
      </c>
      <c r="D964" s="38" t="s">
        <v>25</v>
      </c>
      <c r="E964" s="38" t="s">
        <v>36</v>
      </c>
      <c r="G964" s="38">
        <v>0.5</v>
      </c>
      <c r="H964" s="38">
        <v>0.5</v>
      </c>
      <c r="I964" s="38">
        <v>6160</v>
      </c>
      <c r="J964" s="38">
        <v>11971</v>
      </c>
      <c r="L964" s="38">
        <v>15939</v>
      </c>
      <c r="M964" s="38">
        <v>7.851</v>
      </c>
      <c r="N964" s="38">
        <v>14.754</v>
      </c>
      <c r="O964" s="38">
        <v>6.9029999999999996</v>
      </c>
      <c r="Q964" s="38">
        <v>2.0619999999999998</v>
      </c>
      <c r="R964" s="38">
        <v>1</v>
      </c>
      <c r="S964" s="38">
        <v>0</v>
      </c>
      <c r="T964" s="38">
        <v>0</v>
      </c>
      <c r="V964" s="38">
        <v>0</v>
      </c>
      <c r="Y964" s="38" t="s">
        <v>44</v>
      </c>
      <c r="Z964" s="42">
        <v>0.22994212962962965</v>
      </c>
    </row>
    <row r="965" spans="1:26">
      <c r="A965" s="38">
        <v>54</v>
      </c>
      <c r="B965" s="38">
        <v>23</v>
      </c>
      <c r="C965" s="38" t="s">
        <v>580</v>
      </c>
      <c r="D965" s="38" t="s">
        <v>25</v>
      </c>
      <c r="E965" s="38" t="s">
        <v>36</v>
      </c>
      <c r="G965" s="38">
        <v>0.5</v>
      </c>
      <c r="H965" s="38">
        <v>0.5</v>
      </c>
      <c r="I965" s="38">
        <v>2676</v>
      </c>
      <c r="J965" s="38">
        <v>7316</v>
      </c>
      <c r="L965" s="38">
        <v>2314</v>
      </c>
      <c r="M965" s="38">
        <v>3.3119999999999998</v>
      </c>
      <c r="N965" s="38">
        <v>9.0960000000000001</v>
      </c>
      <c r="O965" s="38">
        <v>5.7839999999999998</v>
      </c>
      <c r="Q965" s="38">
        <v>0.318</v>
      </c>
      <c r="R965" s="38">
        <v>1</v>
      </c>
      <c r="S965" s="38">
        <v>0</v>
      </c>
      <c r="T965" s="38">
        <v>0</v>
      </c>
      <c r="V965" s="38">
        <v>0</v>
      </c>
      <c r="Y965" s="38" t="s">
        <v>44</v>
      </c>
      <c r="Z965" s="42">
        <v>0.93214120370370368</v>
      </c>
    </row>
    <row r="966" spans="1:26">
      <c r="A966" s="38">
        <v>54</v>
      </c>
      <c r="B966" s="38">
        <v>23</v>
      </c>
      <c r="C966" s="38" t="s">
        <v>581</v>
      </c>
      <c r="D966" s="38" t="s">
        <v>25</v>
      </c>
      <c r="E966" s="38" t="s">
        <v>36</v>
      </c>
      <c r="G966" s="38">
        <v>0.5</v>
      </c>
      <c r="H966" s="38">
        <v>0.5</v>
      </c>
      <c r="I966" s="38">
        <v>6330</v>
      </c>
      <c r="J966" s="38">
        <v>12103</v>
      </c>
      <c r="L966" s="38">
        <v>16339</v>
      </c>
      <c r="M966" s="38">
        <v>8.0730000000000004</v>
      </c>
      <c r="N966" s="38">
        <v>14.911</v>
      </c>
      <c r="O966" s="38">
        <v>6.8380000000000001</v>
      </c>
      <c r="Q966" s="38">
        <v>2.1120000000000001</v>
      </c>
      <c r="R966" s="38">
        <v>1</v>
      </c>
      <c r="S966" s="38">
        <v>0</v>
      </c>
      <c r="T966" s="38">
        <v>0</v>
      </c>
      <c r="V966" s="38">
        <v>0</v>
      </c>
      <c r="Y966" s="38" t="s">
        <v>44</v>
      </c>
      <c r="Z966" s="42">
        <v>0.23643518518518516</v>
      </c>
    </row>
    <row r="967" spans="1:26">
      <c r="A967" s="38">
        <v>55</v>
      </c>
      <c r="B967" s="38">
        <v>24</v>
      </c>
      <c r="C967" s="38" t="s">
        <v>583</v>
      </c>
      <c r="D967" s="38" t="s">
        <v>25</v>
      </c>
      <c r="E967" s="38" t="s">
        <v>36</v>
      </c>
      <c r="G967" s="38">
        <v>0.5</v>
      </c>
      <c r="H967" s="38">
        <v>0.5</v>
      </c>
      <c r="I967" s="38">
        <v>5145</v>
      </c>
      <c r="J967" s="38">
        <v>8219</v>
      </c>
      <c r="L967" s="38">
        <v>5490</v>
      </c>
      <c r="M967" s="38">
        <v>6.5270000000000001</v>
      </c>
      <c r="N967" s="38">
        <v>10.211</v>
      </c>
      <c r="O967" s="38">
        <v>3.6840000000000002</v>
      </c>
      <c r="Q967" s="38">
        <v>0.73499999999999999</v>
      </c>
      <c r="R967" s="38">
        <v>1</v>
      </c>
      <c r="S967" s="38">
        <v>0</v>
      </c>
      <c r="T967" s="38">
        <v>0</v>
      </c>
      <c r="V967" s="38">
        <v>0</v>
      </c>
      <c r="Y967" s="38" t="s">
        <v>44</v>
      </c>
      <c r="Z967" s="42">
        <v>0.24754629629629629</v>
      </c>
    </row>
    <row r="968" spans="1:26">
      <c r="A968" s="38">
        <v>56</v>
      </c>
      <c r="B968" s="38">
        <v>24</v>
      </c>
      <c r="C968" s="38" t="s">
        <v>583</v>
      </c>
      <c r="D968" s="38" t="s">
        <v>25</v>
      </c>
      <c r="E968" s="38" t="s">
        <v>36</v>
      </c>
      <c r="G968" s="38">
        <v>0.5</v>
      </c>
      <c r="H968" s="38">
        <v>0.5</v>
      </c>
      <c r="I968" s="38">
        <v>5281</v>
      </c>
      <c r="J968" s="38">
        <v>8313</v>
      </c>
      <c r="L968" s="38">
        <v>5571</v>
      </c>
      <c r="M968" s="38">
        <v>6.7050000000000001</v>
      </c>
      <c r="N968" s="38">
        <v>10.327</v>
      </c>
      <c r="O968" s="38">
        <v>3.6219999999999999</v>
      </c>
      <c r="Q968" s="38">
        <v>0.745</v>
      </c>
      <c r="R968" s="38">
        <v>1</v>
      </c>
      <c r="S968" s="38">
        <v>0</v>
      </c>
      <c r="T968" s="38">
        <v>0</v>
      </c>
      <c r="V968" s="38">
        <v>0</v>
      </c>
      <c r="Y968" s="38" t="s">
        <v>44</v>
      </c>
      <c r="Z968" s="42">
        <v>0.25381944444444443</v>
      </c>
    </row>
    <row r="969" spans="1:26">
      <c r="A969" s="38">
        <v>57</v>
      </c>
      <c r="B969" s="38">
        <v>25</v>
      </c>
      <c r="C969" s="38" t="s">
        <v>584</v>
      </c>
      <c r="D969" s="38" t="s">
        <v>25</v>
      </c>
      <c r="E969" s="38" t="s">
        <v>36</v>
      </c>
      <c r="G969" s="38">
        <v>0.5</v>
      </c>
      <c r="H969" s="38">
        <v>0.5</v>
      </c>
      <c r="I969" s="38">
        <v>5899</v>
      </c>
      <c r="J969" s="38">
        <v>8076</v>
      </c>
      <c r="L969" s="38">
        <v>15903</v>
      </c>
      <c r="M969" s="38">
        <v>7.51</v>
      </c>
      <c r="N969" s="38">
        <v>10.035</v>
      </c>
      <c r="O969" s="38">
        <v>2.524</v>
      </c>
      <c r="Q969" s="38">
        <v>2.0579999999999998</v>
      </c>
      <c r="R969" s="38">
        <v>1</v>
      </c>
      <c r="S969" s="38">
        <v>0</v>
      </c>
      <c r="T969" s="38">
        <v>0</v>
      </c>
      <c r="V969" s="38">
        <v>0</v>
      </c>
      <c r="Y969" s="38" t="s">
        <v>44</v>
      </c>
      <c r="Z969" s="42">
        <v>0.96027777777777779</v>
      </c>
    </row>
    <row r="970" spans="1:26">
      <c r="A970" s="38">
        <v>57</v>
      </c>
      <c r="B970" s="38">
        <v>25</v>
      </c>
      <c r="C970" s="38" t="s">
        <v>585</v>
      </c>
      <c r="D970" s="38" t="s">
        <v>25</v>
      </c>
      <c r="E970" s="38" t="s">
        <v>36</v>
      </c>
      <c r="G970" s="38">
        <v>0.5</v>
      </c>
      <c r="H970" s="38">
        <v>0.5</v>
      </c>
      <c r="I970" s="38">
        <v>5121</v>
      </c>
      <c r="J970" s="38">
        <v>7037</v>
      </c>
      <c r="L970" s="38">
        <v>1663</v>
      </c>
      <c r="M970" s="38">
        <v>6.4960000000000004</v>
      </c>
      <c r="N970" s="38">
        <v>8.7479999999999993</v>
      </c>
      <c r="O970" s="38">
        <v>2.2519999999999998</v>
      </c>
      <c r="Q970" s="38">
        <v>0.23200000000000001</v>
      </c>
      <c r="R970" s="38">
        <v>1</v>
      </c>
      <c r="S970" s="38">
        <v>0</v>
      </c>
      <c r="T970" s="38">
        <v>0</v>
      </c>
      <c r="V970" s="38">
        <v>0</v>
      </c>
      <c r="Y970" s="38" t="s">
        <v>44</v>
      </c>
      <c r="Z970" s="42">
        <v>0.26484953703703701</v>
      </c>
    </row>
    <row r="971" spans="1:26">
      <c r="A971" s="38">
        <v>58</v>
      </c>
      <c r="B971" s="38">
        <v>25</v>
      </c>
      <c r="C971" s="38" t="s">
        <v>584</v>
      </c>
      <c r="D971" s="38" t="s">
        <v>25</v>
      </c>
      <c r="E971" s="38" t="s">
        <v>36</v>
      </c>
      <c r="G971" s="38">
        <v>0.5</v>
      </c>
      <c r="H971" s="38">
        <v>0.5</v>
      </c>
      <c r="I971" s="38">
        <v>5870</v>
      </c>
      <c r="J971" s="38">
        <v>8027</v>
      </c>
      <c r="L971" s="38">
        <v>15918</v>
      </c>
      <c r="M971" s="38">
        <v>7.4729999999999999</v>
      </c>
      <c r="N971" s="38">
        <v>9.9749999999999996</v>
      </c>
      <c r="O971" s="38">
        <v>2.5019999999999998</v>
      </c>
      <c r="Q971" s="38">
        <v>2.06</v>
      </c>
      <c r="R971" s="38">
        <v>1</v>
      </c>
      <c r="S971" s="38">
        <v>0</v>
      </c>
      <c r="T971" s="38">
        <v>0</v>
      </c>
      <c r="V971" s="38">
        <v>0</v>
      </c>
      <c r="Y971" s="38" t="s">
        <v>44</v>
      </c>
      <c r="Z971" s="42">
        <v>0.96678240740740751</v>
      </c>
    </row>
    <row r="972" spans="1:26">
      <c r="A972" s="38">
        <v>58</v>
      </c>
      <c r="B972" s="38">
        <v>25</v>
      </c>
      <c r="C972" s="38" t="s">
        <v>585</v>
      </c>
      <c r="D972" s="38" t="s">
        <v>25</v>
      </c>
      <c r="E972" s="38" t="s">
        <v>36</v>
      </c>
      <c r="G972" s="38">
        <v>0.5</v>
      </c>
      <c r="H972" s="38">
        <v>0.5</v>
      </c>
      <c r="I972" s="38">
        <v>5211</v>
      </c>
      <c r="J972" s="38">
        <v>7036</v>
      </c>
      <c r="L972" s="38">
        <v>1706</v>
      </c>
      <c r="M972" s="38">
        <v>6.6130000000000004</v>
      </c>
      <c r="N972" s="38">
        <v>8.7469999999999999</v>
      </c>
      <c r="O972" s="38">
        <v>2.1339999999999999</v>
      </c>
      <c r="Q972" s="38">
        <v>0.23799999999999999</v>
      </c>
      <c r="R972" s="38">
        <v>1</v>
      </c>
      <c r="S972" s="38">
        <v>0</v>
      </c>
      <c r="T972" s="38">
        <v>0</v>
      </c>
      <c r="V972" s="38">
        <v>0</v>
      </c>
      <c r="Y972" s="38" t="s">
        <v>44</v>
      </c>
      <c r="Z972" s="42">
        <v>0.27105324074074072</v>
      </c>
    </row>
    <row r="973" spans="1:26">
      <c r="A973" s="38">
        <v>59</v>
      </c>
      <c r="B973" s="38">
        <v>26</v>
      </c>
      <c r="C973" s="38" t="s">
        <v>586</v>
      </c>
      <c r="D973" s="38" t="s">
        <v>25</v>
      </c>
      <c r="E973" s="38" t="s">
        <v>36</v>
      </c>
      <c r="G973" s="38">
        <v>0.5</v>
      </c>
      <c r="H973" s="38">
        <v>0.5</v>
      </c>
      <c r="I973" s="38">
        <v>3350</v>
      </c>
      <c r="J973" s="38">
        <v>6229</v>
      </c>
      <c r="L973" s="38">
        <v>1516</v>
      </c>
      <c r="M973" s="38">
        <v>4.1890000000000001</v>
      </c>
      <c r="N973" s="38">
        <v>7.7409999999999997</v>
      </c>
      <c r="O973" s="38">
        <v>3.552</v>
      </c>
      <c r="Q973" s="38">
        <v>0.21299999999999999</v>
      </c>
      <c r="R973" s="38">
        <v>1</v>
      </c>
      <c r="S973" s="38">
        <v>0</v>
      </c>
      <c r="T973" s="38">
        <v>0</v>
      </c>
      <c r="V973" s="38">
        <v>0</v>
      </c>
      <c r="Y973" s="38" t="s">
        <v>44</v>
      </c>
      <c r="Z973" s="42">
        <v>0.28212962962962962</v>
      </c>
    </row>
    <row r="974" spans="1:26">
      <c r="A974" s="38">
        <v>59</v>
      </c>
      <c r="B974" s="38">
        <v>26</v>
      </c>
      <c r="C974" s="38" t="s">
        <v>587</v>
      </c>
      <c r="D974" s="38" t="s">
        <v>25</v>
      </c>
      <c r="E974" s="38" t="s">
        <v>36</v>
      </c>
      <c r="G974" s="38">
        <v>0.5</v>
      </c>
      <c r="H974" s="38">
        <v>0.5</v>
      </c>
      <c r="I974" s="38">
        <v>3543</v>
      </c>
      <c r="J974" s="38">
        <v>6798</v>
      </c>
      <c r="L974" s="38">
        <v>1623</v>
      </c>
      <c r="M974" s="38">
        <v>4.4400000000000004</v>
      </c>
      <c r="N974" s="38">
        <v>8.4510000000000005</v>
      </c>
      <c r="O974" s="38">
        <v>4.0110000000000001</v>
      </c>
      <c r="Q974" s="38">
        <v>0.22700000000000001</v>
      </c>
      <c r="R974" s="38">
        <v>1</v>
      </c>
      <c r="S974" s="38">
        <v>0</v>
      </c>
      <c r="T974" s="38">
        <v>0</v>
      </c>
      <c r="V974" s="38">
        <v>0</v>
      </c>
      <c r="Y974" s="38" t="s">
        <v>44</v>
      </c>
      <c r="Z974" s="42">
        <v>0.97778935185185178</v>
      </c>
    </row>
    <row r="975" spans="1:26">
      <c r="A975" s="38">
        <v>60</v>
      </c>
      <c r="B975" s="38">
        <v>26</v>
      </c>
      <c r="C975" s="38" t="s">
        <v>586</v>
      </c>
      <c r="D975" s="38" t="s">
        <v>25</v>
      </c>
      <c r="E975" s="38" t="s">
        <v>36</v>
      </c>
      <c r="G975" s="38">
        <v>0.5</v>
      </c>
      <c r="H975" s="38">
        <v>0.5</v>
      </c>
      <c r="I975" s="38">
        <v>3415</v>
      </c>
      <c r="J975" s="38">
        <v>6100</v>
      </c>
      <c r="L975" s="38">
        <v>1565</v>
      </c>
      <c r="M975" s="38">
        <v>4.2729999999999997</v>
      </c>
      <c r="N975" s="38">
        <v>7.5789999999999997</v>
      </c>
      <c r="O975" s="38">
        <v>3.306</v>
      </c>
      <c r="Q975" s="38">
        <v>0.219</v>
      </c>
      <c r="R975" s="38">
        <v>1</v>
      </c>
      <c r="S975" s="38">
        <v>0</v>
      </c>
      <c r="T975" s="38">
        <v>0</v>
      </c>
      <c r="V975" s="38">
        <v>0</v>
      </c>
      <c r="Y975" s="38" t="s">
        <v>44</v>
      </c>
      <c r="Z975" s="42">
        <v>0.28832175925925924</v>
      </c>
    </row>
    <row r="976" spans="1:26">
      <c r="A976" s="38">
        <v>60</v>
      </c>
      <c r="B976" s="38">
        <v>26</v>
      </c>
      <c r="C976" s="38" t="s">
        <v>587</v>
      </c>
      <c r="D976" s="38" t="s">
        <v>25</v>
      </c>
      <c r="E976" s="38" t="s">
        <v>36</v>
      </c>
      <c r="G976" s="38">
        <v>0.5</v>
      </c>
      <c r="H976" s="38">
        <v>0.5</v>
      </c>
      <c r="I976" s="38">
        <v>3593</v>
      </c>
      <c r="J976" s="38">
        <v>6878</v>
      </c>
      <c r="L976" s="38">
        <v>1649</v>
      </c>
      <c r="M976" s="38">
        <v>4.5049999999999999</v>
      </c>
      <c r="N976" s="38">
        <v>8.5510000000000002</v>
      </c>
      <c r="O976" s="38">
        <v>4.0460000000000003</v>
      </c>
      <c r="Q976" s="38">
        <v>0.23100000000000001</v>
      </c>
      <c r="R976" s="38">
        <v>1</v>
      </c>
      <c r="S976" s="38">
        <v>0</v>
      </c>
      <c r="T976" s="38">
        <v>0</v>
      </c>
      <c r="V976" s="38">
        <v>0</v>
      </c>
      <c r="Y976" s="38" t="s">
        <v>44</v>
      </c>
      <c r="Z976" s="42">
        <v>0.98399305555555561</v>
      </c>
    </row>
    <row r="977" spans="1:26">
      <c r="A977" s="38">
        <v>61</v>
      </c>
      <c r="B977" s="38">
        <v>27</v>
      </c>
      <c r="C977" s="38" t="s">
        <v>588</v>
      </c>
      <c r="D977" s="38" t="s">
        <v>25</v>
      </c>
      <c r="E977" s="38" t="s">
        <v>36</v>
      </c>
      <c r="G977" s="38">
        <v>0.5</v>
      </c>
      <c r="H977" s="38">
        <v>0.5</v>
      </c>
      <c r="I977" s="38">
        <v>3392</v>
      </c>
      <c r="J977" s="38">
        <v>6226</v>
      </c>
      <c r="L977" s="38">
        <v>1675</v>
      </c>
      <c r="M977" s="38">
        <v>4.2430000000000003</v>
      </c>
      <c r="N977" s="38">
        <v>7.7370000000000001</v>
      </c>
      <c r="O977" s="38">
        <v>3.4940000000000002</v>
      </c>
      <c r="Q977" s="38">
        <v>0.23400000000000001</v>
      </c>
      <c r="R977" s="38">
        <v>1</v>
      </c>
      <c r="S977" s="38">
        <v>0</v>
      </c>
      <c r="T977" s="38">
        <v>0</v>
      </c>
      <c r="V977" s="38">
        <v>0</v>
      </c>
      <c r="Y977" s="38" t="s">
        <v>44</v>
      </c>
      <c r="Z977" s="42">
        <v>0.29929398148148151</v>
      </c>
    </row>
    <row r="978" spans="1:26">
      <c r="A978" s="38">
        <v>62</v>
      </c>
      <c r="B978" s="38">
        <v>27</v>
      </c>
      <c r="C978" s="38" t="s">
        <v>588</v>
      </c>
      <c r="D978" s="38" t="s">
        <v>25</v>
      </c>
      <c r="E978" s="38" t="s">
        <v>36</v>
      </c>
      <c r="G978" s="38">
        <v>0.5</v>
      </c>
      <c r="H978" s="38">
        <v>0.5</v>
      </c>
      <c r="I978" s="38">
        <v>3470</v>
      </c>
      <c r="J978" s="38">
        <v>6221</v>
      </c>
      <c r="L978" s="38">
        <v>1689</v>
      </c>
      <c r="M978" s="38">
        <v>4.3449999999999998</v>
      </c>
      <c r="N978" s="38">
        <v>7.7309999999999999</v>
      </c>
      <c r="O978" s="38">
        <v>3.3849999999999998</v>
      </c>
      <c r="Q978" s="38">
        <v>0.23599999999999999</v>
      </c>
      <c r="R978" s="38">
        <v>1</v>
      </c>
      <c r="S978" s="38">
        <v>0</v>
      </c>
      <c r="T978" s="38">
        <v>0</v>
      </c>
      <c r="V978" s="38">
        <v>0</v>
      </c>
      <c r="Y978" s="38" t="s">
        <v>44</v>
      </c>
      <c r="Z978" s="42">
        <v>0.30540509259259258</v>
      </c>
    </row>
    <row r="979" spans="1:26">
      <c r="A979" s="38">
        <v>65</v>
      </c>
      <c r="B979" s="38">
        <v>29</v>
      </c>
      <c r="C979" s="38" t="s">
        <v>591</v>
      </c>
      <c r="D979" s="38" t="s">
        <v>25</v>
      </c>
      <c r="E979" s="38" t="s">
        <v>36</v>
      </c>
      <c r="G979" s="38">
        <v>0.5</v>
      </c>
      <c r="H979" s="38">
        <v>0.5</v>
      </c>
      <c r="I979" s="38">
        <v>5089</v>
      </c>
      <c r="J979" s="38">
        <v>7256</v>
      </c>
      <c r="L979" s="38">
        <v>2491</v>
      </c>
      <c r="M979" s="38">
        <v>6.4550000000000001</v>
      </c>
      <c r="N979" s="38">
        <v>9.02</v>
      </c>
      <c r="O979" s="38">
        <v>2.5649999999999999</v>
      </c>
      <c r="Q979" s="38">
        <v>0.34200000000000003</v>
      </c>
      <c r="R979" s="38">
        <v>1</v>
      </c>
      <c r="S979" s="38">
        <v>0</v>
      </c>
      <c r="T979" s="38">
        <v>0</v>
      </c>
      <c r="V979" s="38">
        <v>0</v>
      </c>
      <c r="Y979" s="38" t="s">
        <v>44</v>
      </c>
      <c r="Z979" s="42">
        <v>0.33349537037037041</v>
      </c>
    </row>
    <row r="980" spans="1:26">
      <c r="A980" s="38">
        <v>66</v>
      </c>
      <c r="B980" s="38">
        <v>29</v>
      </c>
      <c r="C980" s="38" t="s">
        <v>591</v>
      </c>
      <c r="D980" s="38" t="s">
        <v>25</v>
      </c>
      <c r="E980" s="38" t="s">
        <v>36</v>
      </c>
      <c r="G980" s="38">
        <v>0.5</v>
      </c>
      <c r="H980" s="38">
        <v>0.5</v>
      </c>
      <c r="I980" s="38">
        <v>5220</v>
      </c>
      <c r="J980" s="38">
        <v>7219</v>
      </c>
      <c r="L980" s="38">
        <v>2497</v>
      </c>
      <c r="M980" s="38">
        <v>6.625</v>
      </c>
      <c r="N980" s="38">
        <v>8.9749999999999996</v>
      </c>
      <c r="O980" s="38">
        <v>2.35</v>
      </c>
      <c r="Q980" s="38">
        <v>0.34300000000000003</v>
      </c>
      <c r="R980" s="38">
        <v>1</v>
      </c>
      <c r="S980" s="38">
        <v>0</v>
      </c>
      <c r="T980" s="38">
        <v>0</v>
      </c>
      <c r="V980" s="38">
        <v>0</v>
      </c>
      <c r="Y980" s="38" t="s">
        <v>44</v>
      </c>
      <c r="Z980" s="42">
        <v>0.33976851851851847</v>
      </c>
    </row>
    <row r="981" spans="1:26">
      <c r="A981" s="38">
        <v>67</v>
      </c>
      <c r="B981" s="38">
        <v>30</v>
      </c>
      <c r="C981" s="38" t="s">
        <v>592</v>
      </c>
      <c r="D981" s="38" t="s">
        <v>25</v>
      </c>
      <c r="E981" s="38" t="s">
        <v>36</v>
      </c>
      <c r="G981" s="38">
        <v>0.5</v>
      </c>
      <c r="H981" s="38">
        <v>0.5</v>
      </c>
      <c r="I981" s="38">
        <v>4750</v>
      </c>
      <c r="J981" s="38">
        <v>6820</v>
      </c>
      <c r="L981" s="38">
        <v>1209</v>
      </c>
      <c r="M981" s="38">
        <v>6.0129999999999999</v>
      </c>
      <c r="N981" s="38">
        <v>8.4779999999999998</v>
      </c>
      <c r="O981" s="38">
        <v>2.4660000000000002</v>
      </c>
      <c r="Q981" s="38">
        <v>0.17199999999999999</v>
      </c>
      <c r="R981" s="38">
        <v>1</v>
      </c>
      <c r="S981" s="38">
        <v>0</v>
      </c>
      <c r="T981" s="38">
        <v>0</v>
      </c>
      <c r="V981" s="38">
        <v>0</v>
      </c>
      <c r="Y981" s="38" t="s">
        <v>44</v>
      </c>
      <c r="Z981" s="42">
        <v>0.35079861111111116</v>
      </c>
    </row>
    <row r="982" spans="1:26">
      <c r="A982" s="38">
        <v>68</v>
      </c>
      <c r="B982" s="38">
        <v>30</v>
      </c>
      <c r="C982" s="38" t="s">
        <v>592</v>
      </c>
      <c r="D982" s="38" t="s">
        <v>25</v>
      </c>
      <c r="E982" s="38" t="s">
        <v>36</v>
      </c>
      <c r="G982" s="38">
        <v>0.5</v>
      </c>
      <c r="H982" s="38">
        <v>0.5</v>
      </c>
      <c r="I982" s="38">
        <v>4825</v>
      </c>
      <c r="J982" s="38">
        <v>6825</v>
      </c>
      <c r="L982" s="38">
        <v>1266</v>
      </c>
      <c r="M982" s="38">
        <v>6.11</v>
      </c>
      <c r="N982" s="38">
        <v>8.4849999999999994</v>
      </c>
      <c r="O982" s="38">
        <v>2.3740000000000001</v>
      </c>
      <c r="Q982" s="38">
        <v>0.18</v>
      </c>
      <c r="R982" s="38">
        <v>1</v>
      </c>
      <c r="S982" s="38">
        <v>0</v>
      </c>
      <c r="T982" s="38">
        <v>0</v>
      </c>
      <c r="V982" s="38">
        <v>0</v>
      </c>
      <c r="Y982" s="38" t="s">
        <v>44</v>
      </c>
      <c r="Z982" s="42">
        <v>0.35697916666666668</v>
      </c>
    </row>
    <row r="983" spans="1:26">
      <c r="A983" s="38">
        <v>10</v>
      </c>
      <c r="B983" s="38">
        <v>5</v>
      </c>
      <c r="C983" s="38" t="s">
        <v>593</v>
      </c>
      <c r="D983" s="38" t="s">
        <v>25</v>
      </c>
      <c r="E983" s="38" t="s">
        <v>36</v>
      </c>
      <c r="G983" s="38">
        <v>0.5</v>
      </c>
      <c r="H983" s="38">
        <v>0.5</v>
      </c>
      <c r="I983" s="38">
        <v>5953</v>
      </c>
      <c r="J983" s="38">
        <v>8550</v>
      </c>
      <c r="L983" s="38">
        <v>5671</v>
      </c>
      <c r="M983" s="38">
        <v>7.5819999999999999</v>
      </c>
      <c r="N983" s="38">
        <v>10.618</v>
      </c>
      <c r="O983" s="38">
        <v>3.036</v>
      </c>
      <c r="Q983" s="38">
        <v>0.75800000000000001</v>
      </c>
      <c r="R983" s="38">
        <v>1</v>
      </c>
      <c r="S983" s="38">
        <v>0</v>
      </c>
      <c r="T983" s="38">
        <v>0</v>
      </c>
      <c r="V983" s="38">
        <v>0</v>
      </c>
      <c r="Y983" s="38" t="s">
        <v>45</v>
      </c>
      <c r="Z983" s="42">
        <v>0.55204861111111114</v>
      </c>
    </row>
    <row r="984" spans="1:26">
      <c r="A984" s="38">
        <v>11</v>
      </c>
      <c r="B984" s="38">
        <v>5</v>
      </c>
      <c r="C984" s="38" t="s">
        <v>593</v>
      </c>
      <c r="D984" s="38" t="s">
        <v>25</v>
      </c>
      <c r="E984" s="38" t="s">
        <v>36</v>
      </c>
      <c r="G984" s="38">
        <v>0.5</v>
      </c>
      <c r="H984" s="38">
        <v>0.5</v>
      </c>
      <c r="I984" s="38">
        <v>6048</v>
      </c>
      <c r="J984" s="38">
        <v>8515</v>
      </c>
      <c r="L984" s="38">
        <v>5684</v>
      </c>
      <c r="M984" s="38">
        <v>7.7050000000000001</v>
      </c>
      <c r="N984" s="38">
        <v>10.574999999999999</v>
      </c>
      <c r="O984" s="38">
        <v>2.87</v>
      </c>
      <c r="Q984" s="38">
        <v>0.76</v>
      </c>
      <c r="R984" s="38">
        <v>1</v>
      </c>
      <c r="S984" s="38">
        <v>0</v>
      </c>
      <c r="T984" s="38">
        <v>0</v>
      </c>
      <c r="V984" s="38">
        <v>0</v>
      </c>
      <c r="Y984" s="38" t="s">
        <v>45</v>
      </c>
      <c r="Z984" s="42">
        <v>0.55827546296296293</v>
      </c>
    </row>
    <row r="985" spans="1:26">
      <c r="A985" s="38">
        <v>12</v>
      </c>
      <c r="B985" s="38">
        <v>6</v>
      </c>
      <c r="C985" s="38" t="s">
        <v>594</v>
      </c>
      <c r="D985" s="38" t="s">
        <v>25</v>
      </c>
      <c r="E985" s="38" t="s">
        <v>36</v>
      </c>
      <c r="G985" s="38">
        <v>0.5</v>
      </c>
      <c r="H985" s="38">
        <v>0.5</v>
      </c>
      <c r="I985" s="38">
        <v>3553</v>
      </c>
      <c r="J985" s="38">
        <v>7555</v>
      </c>
      <c r="L985" s="38">
        <v>1731</v>
      </c>
      <c r="M985" s="38">
        <v>4.4530000000000003</v>
      </c>
      <c r="N985" s="38">
        <v>9.3919999999999995</v>
      </c>
      <c r="O985" s="38">
        <v>4.9390000000000001</v>
      </c>
      <c r="Q985" s="38">
        <v>0.24099999999999999</v>
      </c>
      <c r="R985" s="38">
        <v>1</v>
      </c>
      <c r="S985" s="38">
        <v>0</v>
      </c>
      <c r="T985" s="38">
        <v>0</v>
      </c>
      <c r="V985" s="38">
        <v>0</v>
      </c>
      <c r="Y985" s="38" t="s">
        <v>45</v>
      </c>
      <c r="Z985" s="42">
        <v>0.56935185185185189</v>
      </c>
    </row>
    <row r="986" spans="1:26">
      <c r="A986" s="38">
        <v>13</v>
      </c>
      <c r="B986" s="38">
        <v>6</v>
      </c>
      <c r="C986" s="38" t="s">
        <v>594</v>
      </c>
      <c r="D986" s="38" t="s">
        <v>25</v>
      </c>
      <c r="E986" s="38" t="s">
        <v>36</v>
      </c>
      <c r="G986" s="38">
        <v>0.5</v>
      </c>
      <c r="H986" s="38">
        <v>0.5</v>
      </c>
      <c r="I986" s="38">
        <v>3542</v>
      </c>
      <c r="J986" s="38">
        <v>7451</v>
      </c>
      <c r="L986" s="38">
        <v>1737</v>
      </c>
      <c r="M986" s="38">
        <v>4.4390000000000001</v>
      </c>
      <c r="N986" s="38">
        <v>9.2629999999999999</v>
      </c>
      <c r="O986" s="38">
        <v>4.8239999999999998</v>
      </c>
      <c r="Q986" s="38">
        <v>0.24199999999999999</v>
      </c>
      <c r="R986" s="38">
        <v>1</v>
      </c>
      <c r="S986" s="38">
        <v>0</v>
      </c>
      <c r="T986" s="38">
        <v>0</v>
      </c>
      <c r="V986" s="38">
        <v>0</v>
      </c>
      <c r="Y986" s="38" t="s">
        <v>45</v>
      </c>
      <c r="Z986" s="42">
        <v>0.5756134259259259</v>
      </c>
    </row>
    <row r="987" spans="1:26">
      <c r="A987" s="38">
        <v>14</v>
      </c>
      <c r="B987" s="38">
        <v>7</v>
      </c>
      <c r="C987" s="38" t="s">
        <v>595</v>
      </c>
      <c r="D987" s="38" t="s">
        <v>25</v>
      </c>
      <c r="E987" s="38" t="s">
        <v>36</v>
      </c>
      <c r="G987" s="38">
        <v>0.5</v>
      </c>
      <c r="H987" s="38">
        <v>0.5</v>
      </c>
      <c r="I987" s="38">
        <v>3427</v>
      </c>
      <c r="J987" s="38">
        <v>6766</v>
      </c>
      <c r="L987" s="38">
        <v>1435</v>
      </c>
      <c r="M987" s="38">
        <v>4.2889999999999997</v>
      </c>
      <c r="N987" s="38">
        <v>8.4120000000000008</v>
      </c>
      <c r="O987" s="38">
        <v>4.1219999999999999</v>
      </c>
      <c r="Q987" s="38">
        <v>0.20200000000000001</v>
      </c>
      <c r="R987" s="38">
        <v>1</v>
      </c>
      <c r="S987" s="38">
        <v>0</v>
      </c>
      <c r="T987" s="38">
        <v>0</v>
      </c>
      <c r="V987" s="38">
        <v>0</v>
      </c>
      <c r="Y987" s="38" t="s">
        <v>45</v>
      </c>
      <c r="Z987" s="42">
        <v>0.58665509259259252</v>
      </c>
    </row>
    <row r="988" spans="1:26">
      <c r="A988" s="38">
        <v>15</v>
      </c>
      <c r="B988" s="38">
        <v>7</v>
      </c>
      <c r="C988" s="38" t="s">
        <v>595</v>
      </c>
      <c r="D988" s="38" t="s">
        <v>25</v>
      </c>
      <c r="E988" s="38" t="s">
        <v>36</v>
      </c>
      <c r="G988" s="38">
        <v>0.5</v>
      </c>
      <c r="H988" s="38">
        <v>0.5</v>
      </c>
      <c r="I988" s="38">
        <v>3402</v>
      </c>
      <c r="J988" s="38">
        <v>6778</v>
      </c>
      <c r="L988" s="38">
        <v>1440</v>
      </c>
      <c r="M988" s="38">
        <v>4.2560000000000002</v>
      </c>
      <c r="N988" s="38">
        <v>8.4269999999999996</v>
      </c>
      <c r="O988" s="38">
        <v>4.17</v>
      </c>
      <c r="Q988" s="38">
        <v>0.20300000000000001</v>
      </c>
      <c r="R988" s="38">
        <v>1</v>
      </c>
      <c r="S988" s="38">
        <v>0</v>
      </c>
      <c r="T988" s="38">
        <v>0</v>
      </c>
      <c r="V988" s="38">
        <v>0</v>
      </c>
      <c r="Y988" s="38" t="s">
        <v>45</v>
      </c>
      <c r="Z988" s="42">
        <v>0.59290509259259261</v>
      </c>
    </row>
    <row r="989" spans="1:26">
      <c r="A989" s="38">
        <v>16</v>
      </c>
      <c r="B989" s="38">
        <v>8</v>
      </c>
      <c r="C989" s="38" t="s">
        <v>596</v>
      </c>
      <c r="D989" s="38" t="s">
        <v>25</v>
      </c>
      <c r="E989" s="38" t="s">
        <v>36</v>
      </c>
      <c r="G989" s="38">
        <v>0.5</v>
      </c>
      <c r="H989" s="38">
        <v>0.5</v>
      </c>
      <c r="I989" s="38">
        <v>2943</v>
      </c>
      <c r="J989" s="38">
        <v>5900</v>
      </c>
      <c r="L989" s="38">
        <v>984</v>
      </c>
      <c r="M989" s="38">
        <v>3.6589999999999998</v>
      </c>
      <c r="N989" s="38">
        <v>7.3280000000000003</v>
      </c>
      <c r="O989" s="38">
        <v>3.669</v>
      </c>
      <c r="Q989" s="38">
        <v>0.14199999999999999</v>
      </c>
      <c r="R989" s="38">
        <v>1</v>
      </c>
      <c r="S989" s="38">
        <v>0</v>
      </c>
      <c r="T989" s="38">
        <v>0</v>
      </c>
      <c r="V989" s="38">
        <v>0</v>
      </c>
      <c r="Y989" s="38" t="s">
        <v>45</v>
      </c>
      <c r="Z989" s="42">
        <v>0.60375000000000001</v>
      </c>
    </row>
    <row r="990" spans="1:26">
      <c r="A990" s="38">
        <v>17</v>
      </c>
      <c r="B990" s="38">
        <v>8</v>
      </c>
      <c r="C990" s="38" t="s">
        <v>596</v>
      </c>
      <c r="D990" s="38" t="s">
        <v>25</v>
      </c>
      <c r="E990" s="38" t="s">
        <v>36</v>
      </c>
      <c r="G990" s="38">
        <v>0.5</v>
      </c>
      <c r="H990" s="38">
        <v>0.5</v>
      </c>
      <c r="I990" s="38">
        <v>2934</v>
      </c>
      <c r="J990" s="38">
        <v>6527</v>
      </c>
      <c r="L990" s="38">
        <v>1107</v>
      </c>
      <c r="M990" s="38">
        <v>3.6469999999999998</v>
      </c>
      <c r="N990" s="38">
        <v>8.1129999999999995</v>
      </c>
      <c r="O990" s="38">
        <v>4.4660000000000002</v>
      </c>
      <c r="Q990" s="38">
        <v>0.159</v>
      </c>
      <c r="R990" s="38">
        <v>1</v>
      </c>
      <c r="S990" s="38">
        <v>0</v>
      </c>
      <c r="T990" s="38">
        <v>0</v>
      </c>
      <c r="V990" s="38">
        <v>0</v>
      </c>
      <c r="Y990" s="38" t="s">
        <v>45</v>
      </c>
      <c r="Z990" s="42">
        <v>0.6098958333333333</v>
      </c>
    </row>
    <row r="991" spans="1:26">
      <c r="A991" s="38">
        <v>22</v>
      </c>
      <c r="B991" s="38">
        <v>11</v>
      </c>
      <c r="C991" s="38" t="s">
        <v>599</v>
      </c>
      <c r="D991" s="38" t="s">
        <v>25</v>
      </c>
      <c r="E991" s="38" t="s">
        <v>36</v>
      </c>
      <c r="G991" s="38">
        <v>0.5</v>
      </c>
      <c r="H991" s="38">
        <v>0.5</v>
      </c>
      <c r="I991" s="38">
        <v>6807</v>
      </c>
      <c r="J991" s="38">
        <v>13171</v>
      </c>
      <c r="L991" s="38">
        <v>18557</v>
      </c>
      <c r="M991" s="38">
        <v>8.6959999999999997</v>
      </c>
      <c r="N991" s="38">
        <v>16.175000000000001</v>
      </c>
      <c r="O991" s="38">
        <v>7.4790000000000001</v>
      </c>
      <c r="Q991" s="38">
        <v>2.3849999999999998</v>
      </c>
      <c r="R991" s="38">
        <v>1</v>
      </c>
      <c r="S991" s="38">
        <v>0</v>
      </c>
      <c r="T991" s="38">
        <v>0</v>
      </c>
      <c r="V991" s="38">
        <v>0</v>
      </c>
      <c r="Y991" s="38" t="s">
        <v>45</v>
      </c>
      <c r="Z991" s="42">
        <v>0.65560185185185182</v>
      </c>
    </row>
    <row r="992" spans="1:26">
      <c r="A992" s="38">
        <v>23</v>
      </c>
      <c r="B992" s="38">
        <v>11</v>
      </c>
      <c r="C992" s="38" t="s">
        <v>599</v>
      </c>
      <c r="D992" s="38" t="s">
        <v>25</v>
      </c>
      <c r="E992" s="38" t="s">
        <v>36</v>
      </c>
      <c r="G992" s="38">
        <v>0.5</v>
      </c>
      <c r="H992" s="38">
        <v>0.5</v>
      </c>
      <c r="I992" s="38">
        <v>6827</v>
      </c>
      <c r="J992" s="38">
        <v>13187</v>
      </c>
      <c r="L992" s="38">
        <v>18802</v>
      </c>
      <c r="M992" s="38">
        <v>8.7219999999999995</v>
      </c>
      <c r="N992" s="38">
        <v>16.193999999999999</v>
      </c>
      <c r="O992" s="38">
        <v>7.4720000000000004</v>
      </c>
      <c r="Q992" s="38">
        <v>2.415</v>
      </c>
      <c r="R992" s="38">
        <v>1</v>
      </c>
      <c r="S992" s="38">
        <v>0</v>
      </c>
      <c r="T992" s="38">
        <v>0</v>
      </c>
      <c r="V992" s="38">
        <v>0</v>
      </c>
      <c r="Y992" s="38" t="s">
        <v>45</v>
      </c>
      <c r="Z992" s="42">
        <v>0.66260416666666666</v>
      </c>
    </row>
    <row r="993" spans="1:26">
      <c r="A993" s="38">
        <v>24</v>
      </c>
      <c r="B993" s="38">
        <v>12</v>
      </c>
      <c r="C993" s="38" t="s">
        <v>600</v>
      </c>
      <c r="D993" s="38" t="s">
        <v>25</v>
      </c>
      <c r="E993" s="38" t="s">
        <v>36</v>
      </c>
      <c r="G993" s="38">
        <v>0.5</v>
      </c>
      <c r="H993" s="38">
        <v>0.5</v>
      </c>
      <c r="I993" s="38">
        <v>3114</v>
      </c>
      <c r="J993" s="38">
        <v>6523</v>
      </c>
      <c r="L993" s="38">
        <v>1075</v>
      </c>
      <c r="M993" s="38">
        <v>3.8820000000000001</v>
      </c>
      <c r="N993" s="38">
        <v>8.1080000000000005</v>
      </c>
      <c r="O993" s="38">
        <v>4.2270000000000003</v>
      </c>
      <c r="Q993" s="38">
        <v>0.154</v>
      </c>
      <c r="R993" s="38">
        <v>1</v>
      </c>
      <c r="S993" s="38">
        <v>0</v>
      </c>
      <c r="T993" s="38">
        <v>0</v>
      </c>
      <c r="V993" s="38">
        <v>0</v>
      </c>
      <c r="Y993" s="38" t="s">
        <v>45</v>
      </c>
      <c r="Z993" s="42">
        <v>0.6734837962962964</v>
      </c>
    </row>
    <row r="994" spans="1:26">
      <c r="A994" s="38">
        <v>25</v>
      </c>
      <c r="B994" s="38">
        <v>12</v>
      </c>
      <c r="C994" s="38" t="s">
        <v>600</v>
      </c>
      <c r="D994" s="38" t="s">
        <v>25</v>
      </c>
      <c r="E994" s="38" t="s">
        <v>36</v>
      </c>
      <c r="G994" s="38">
        <v>0.5</v>
      </c>
      <c r="H994" s="38">
        <v>0.5</v>
      </c>
      <c r="I994" s="38">
        <v>3032</v>
      </c>
      <c r="J994" s="38">
        <v>6537</v>
      </c>
      <c r="L994" s="38">
        <v>1089</v>
      </c>
      <c r="M994" s="38">
        <v>3.7749999999999999</v>
      </c>
      <c r="N994" s="38">
        <v>8.1259999999999994</v>
      </c>
      <c r="O994" s="38">
        <v>4.351</v>
      </c>
      <c r="Q994" s="38">
        <v>0.156</v>
      </c>
      <c r="R994" s="38">
        <v>1</v>
      </c>
      <c r="S994" s="38">
        <v>0</v>
      </c>
      <c r="T994" s="38">
        <v>0</v>
      </c>
      <c r="V994" s="38">
        <v>0</v>
      </c>
      <c r="Y994" s="38" t="s">
        <v>45</v>
      </c>
      <c r="Z994" s="42">
        <v>0.67962962962962958</v>
      </c>
    </row>
    <row r="995" spans="1:26">
      <c r="A995" s="38">
        <v>26</v>
      </c>
      <c r="B995" s="38">
        <v>13</v>
      </c>
      <c r="C995" s="38" t="s">
        <v>601</v>
      </c>
      <c r="D995" s="38" t="s">
        <v>25</v>
      </c>
      <c r="E995" s="38" t="s">
        <v>36</v>
      </c>
      <c r="G995" s="38">
        <v>0.5</v>
      </c>
      <c r="H995" s="38">
        <v>0.5</v>
      </c>
      <c r="I995" s="38">
        <v>5650</v>
      </c>
      <c r="J995" s="38">
        <v>8418</v>
      </c>
      <c r="L995" s="38">
        <v>4771</v>
      </c>
      <c r="M995" s="38">
        <v>7.1859999999999999</v>
      </c>
      <c r="N995" s="38">
        <v>10.456</v>
      </c>
      <c r="O995" s="38">
        <v>3.27</v>
      </c>
      <c r="Q995" s="38">
        <v>0.64100000000000001</v>
      </c>
      <c r="R995" s="38">
        <v>1</v>
      </c>
      <c r="S995" s="38">
        <v>0</v>
      </c>
      <c r="T995" s="38">
        <v>0</v>
      </c>
      <c r="V995" s="38">
        <v>0</v>
      </c>
      <c r="Y995" s="38" t="s">
        <v>45</v>
      </c>
      <c r="Z995" s="42">
        <v>0.69059027777777782</v>
      </c>
    </row>
    <row r="996" spans="1:26">
      <c r="A996" s="38">
        <v>27</v>
      </c>
      <c r="B996" s="38">
        <v>13</v>
      </c>
      <c r="C996" s="38" t="s">
        <v>601</v>
      </c>
      <c r="D996" s="38" t="s">
        <v>25</v>
      </c>
      <c r="E996" s="38" t="s">
        <v>36</v>
      </c>
      <c r="G996" s="38">
        <v>0.5</v>
      </c>
      <c r="H996" s="38">
        <v>0.5</v>
      </c>
      <c r="I996" s="38">
        <v>5575</v>
      </c>
      <c r="J996" s="38">
        <v>8445</v>
      </c>
      <c r="L996" s="38">
        <v>4752</v>
      </c>
      <c r="M996" s="38">
        <v>7.0880000000000001</v>
      </c>
      <c r="N996" s="38">
        <v>10.488</v>
      </c>
      <c r="O996" s="38">
        <v>3.4</v>
      </c>
      <c r="Q996" s="38">
        <v>0.63900000000000001</v>
      </c>
      <c r="R996" s="38">
        <v>1</v>
      </c>
      <c r="S996" s="38">
        <v>0</v>
      </c>
      <c r="T996" s="38">
        <v>0</v>
      </c>
      <c r="V996" s="38">
        <v>0</v>
      </c>
      <c r="Y996" s="38" t="s">
        <v>45</v>
      </c>
      <c r="Z996" s="42">
        <v>0.69682870370370376</v>
      </c>
    </row>
    <row r="997" spans="1:26">
      <c r="A997" s="38">
        <v>28</v>
      </c>
      <c r="B997" s="38">
        <v>14</v>
      </c>
      <c r="C997" s="38" t="s">
        <v>602</v>
      </c>
      <c r="D997" s="38" t="s">
        <v>25</v>
      </c>
      <c r="E997" s="38" t="s">
        <v>36</v>
      </c>
      <c r="G997" s="38">
        <v>0.5</v>
      </c>
      <c r="H997" s="38">
        <v>0.5</v>
      </c>
      <c r="I997" s="38">
        <v>3719</v>
      </c>
      <c r="J997" s="38">
        <v>6433</v>
      </c>
      <c r="L997" s="38">
        <v>1579</v>
      </c>
      <c r="M997" s="38">
        <v>4.6689999999999996</v>
      </c>
      <c r="N997" s="38">
        <v>7.9960000000000004</v>
      </c>
      <c r="O997" s="38">
        <v>3.327</v>
      </c>
      <c r="Q997" s="38">
        <v>0.221</v>
      </c>
      <c r="R997" s="38">
        <v>1</v>
      </c>
      <c r="S997" s="38">
        <v>0</v>
      </c>
      <c r="T997" s="38">
        <v>0</v>
      </c>
      <c r="V997" s="38">
        <v>0</v>
      </c>
      <c r="Y997" s="38" t="s">
        <v>45</v>
      </c>
      <c r="Z997" s="42">
        <v>0.70768518518518519</v>
      </c>
    </row>
    <row r="998" spans="1:26">
      <c r="A998" s="38">
        <v>29</v>
      </c>
      <c r="B998" s="38">
        <v>14</v>
      </c>
      <c r="C998" s="38" t="s">
        <v>602</v>
      </c>
      <c r="D998" s="38" t="s">
        <v>25</v>
      </c>
      <c r="E998" s="38" t="s">
        <v>36</v>
      </c>
      <c r="G998" s="38">
        <v>0.5</v>
      </c>
      <c r="H998" s="38">
        <v>0.5</v>
      </c>
      <c r="I998" s="38">
        <v>3712</v>
      </c>
      <c r="J998" s="38">
        <v>6498</v>
      </c>
      <c r="L998" s="38">
        <v>1620</v>
      </c>
      <c r="M998" s="38">
        <v>4.66</v>
      </c>
      <c r="N998" s="38">
        <v>8.077</v>
      </c>
      <c r="O998" s="38">
        <v>3.4169999999999998</v>
      </c>
      <c r="Q998" s="38">
        <v>0.22700000000000001</v>
      </c>
      <c r="R998" s="38">
        <v>1</v>
      </c>
      <c r="S998" s="38">
        <v>0</v>
      </c>
      <c r="T998" s="38">
        <v>0</v>
      </c>
      <c r="V998" s="38">
        <v>0</v>
      </c>
      <c r="Y998" s="38" t="s">
        <v>45</v>
      </c>
      <c r="Z998" s="42">
        <v>0.71388888888888891</v>
      </c>
    </row>
    <row r="999" spans="1:26">
      <c r="A999" s="38">
        <v>30</v>
      </c>
      <c r="B999" s="38">
        <v>15</v>
      </c>
      <c r="C999" s="38" t="s">
        <v>603</v>
      </c>
      <c r="D999" s="38" t="s">
        <v>25</v>
      </c>
      <c r="E999" s="38" t="s">
        <v>36</v>
      </c>
      <c r="G999" s="38">
        <v>0.5</v>
      </c>
      <c r="H999" s="38">
        <v>0.5</v>
      </c>
      <c r="I999" s="38">
        <v>5735</v>
      </c>
      <c r="J999" s="38">
        <v>9288</v>
      </c>
      <c r="L999" s="38">
        <v>2015</v>
      </c>
      <c r="M999" s="38">
        <v>7.2960000000000003</v>
      </c>
      <c r="N999" s="38">
        <v>11.521000000000001</v>
      </c>
      <c r="O999" s="38">
        <v>4.2249999999999996</v>
      </c>
      <c r="Q999" s="38">
        <v>0.27900000000000003</v>
      </c>
      <c r="R999" s="38">
        <v>1</v>
      </c>
      <c r="S999" s="38">
        <v>0</v>
      </c>
      <c r="T999" s="38">
        <v>0</v>
      </c>
      <c r="V999" s="38">
        <v>0</v>
      </c>
      <c r="Y999" s="38" t="s">
        <v>45</v>
      </c>
      <c r="Z999" s="42">
        <v>0.72483796296296299</v>
      </c>
    </row>
    <row r="1000" spans="1:26">
      <c r="A1000" s="38">
        <v>31</v>
      </c>
      <c r="B1000" s="38">
        <v>15</v>
      </c>
      <c r="C1000" s="38" t="s">
        <v>603</v>
      </c>
      <c r="D1000" s="38" t="s">
        <v>25</v>
      </c>
      <c r="E1000" s="38" t="s">
        <v>36</v>
      </c>
      <c r="G1000" s="38">
        <v>0.5</v>
      </c>
      <c r="H1000" s="38">
        <v>0.5</v>
      </c>
      <c r="I1000" s="38">
        <v>5728</v>
      </c>
      <c r="J1000" s="38">
        <v>9303</v>
      </c>
      <c r="L1000" s="38">
        <v>2085</v>
      </c>
      <c r="M1000" s="38">
        <v>7.2880000000000003</v>
      </c>
      <c r="N1000" s="38">
        <v>11.539</v>
      </c>
      <c r="O1000" s="38">
        <v>4.25</v>
      </c>
      <c r="Q1000" s="38">
        <v>0.28799999999999998</v>
      </c>
      <c r="R1000" s="38">
        <v>1</v>
      </c>
      <c r="S1000" s="38">
        <v>0</v>
      </c>
      <c r="T1000" s="38">
        <v>0</v>
      </c>
      <c r="V1000" s="38">
        <v>0</v>
      </c>
      <c r="Y1000" s="38" t="s">
        <v>45</v>
      </c>
      <c r="Z1000" s="42">
        <v>0.73103009259259266</v>
      </c>
    </row>
    <row r="1001" spans="1:26">
      <c r="A1001" s="38">
        <v>32</v>
      </c>
      <c r="B1001" s="38">
        <v>16</v>
      </c>
      <c r="C1001" s="38" t="s">
        <v>604</v>
      </c>
      <c r="D1001" s="38" t="s">
        <v>25</v>
      </c>
      <c r="E1001" s="38" t="s">
        <v>36</v>
      </c>
      <c r="G1001" s="38">
        <v>0.5</v>
      </c>
      <c r="H1001" s="38">
        <v>0.5</v>
      </c>
      <c r="I1001" s="38">
        <v>3345</v>
      </c>
      <c r="J1001" s="38">
        <v>6978</v>
      </c>
      <c r="L1001" s="38">
        <v>1347</v>
      </c>
      <c r="M1001" s="38">
        <v>4.1820000000000004</v>
      </c>
      <c r="N1001" s="38">
        <v>8.6760000000000002</v>
      </c>
      <c r="O1001" s="38">
        <v>4.4939999999999998</v>
      </c>
      <c r="Q1001" s="38">
        <v>0.191</v>
      </c>
      <c r="R1001" s="38">
        <v>1</v>
      </c>
      <c r="S1001" s="38">
        <v>0</v>
      </c>
      <c r="T1001" s="38">
        <v>0</v>
      </c>
      <c r="V1001" s="38">
        <v>0</v>
      </c>
      <c r="Y1001" s="38" t="s">
        <v>45</v>
      </c>
      <c r="Z1001" s="42">
        <v>0.74197916666666675</v>
      </c>
    </row>
    <row r="1002" spans="1:26">
      <c r="A1002" s="38">
        <v>33</v>
      </c>
      <c r="B1002" s="38">
        <v>16</v>
      </c>
      <c r="C1002" s="38" t="s">
        <v>604</v>
      </c>
      <c r="D1002" s="38" t="s">
        <v>25</v>
      </c>
      <c r="E1002" s="38" t="s">
        <v>36</v>
      </c>
      <c r="G1002" s="38">
        <v>0.5</v>
      </c>
      <c r="H1002" s="38">
        <v>0.5</v>
      </c>
      <c r="I1002" s="38">
        <v>3344</v>
      </c>
      <c r="J1002" s="38">
        <v>6968</v>
      </c>
      <c r="L1002" s="38">
        <v>1419</v>
      </c>
      <c r="M1002" s="38">
        <v>4.181</v>
      </c>
      <c r="N1002" s="38">
        <v>8.6630000000000003</v>
      </c>
      <c r="O1002" s="38">
        <v>4.4809999999999999</v>
      </c>
      <c r="Q1002" s="38">
        <v>0.2</v>
      </c>
      <c r="R1002" s="38">
        <v>1</v>
      </c>
      <c r="S1002" s="38">
        <v>0</v>
      </c>
      <c r="T1002" s="38">
        <v>0</v>
      </c>
      <c r="V1002" s="38">
        <v>0</v>
      </c>
      <c r="Y1002" s="38" t="s">
        <v>45</v>
      </c>
      <c r="Z1002" s="42">
        <v>0.74802083333333336</v>
      </c>
    </row>
    <row r="1003" spans="1:26">
      <c r="A1003" s="38">
        <v>63</v>
      </c>
      <c r="B1003" s="38">
        <v>28</v>
      </c>
      <c r="C1003" s="38" t="s">
        <v>605</v>
      </c>
      <c r="D1003" s="38" t="s">
        <v>25</v>
      </c>
      <c r="E1003" s="38" t="s">
        <v>36</v>
      </c>
      <c r="G1003" s="38">
        <v>0.5</v>
      </c>
      <c r="H1003" s="38">
        <v>0.5</v>
      </c>
      <c r="I1003" s="38">
        <v>3460</v>
      </c>
      <c r="J1003" s="38">
        <v>5939</v>
      </c>
      <c r="L1003" s="38">
        <v>1406</v>
      </c>
      <c r="M1003" s="38">
        <v>4.3319999999999999</v>
      </c>
      <c r="N1003" s="38">
        <v>7.3769999999999998</v>
      </c>
      <c r="O1003" s="38">
        <v>3.0449999999999999</v>
      </c>
      <c r="Q1003" s="38">
        <v>0.19800000000000001</v>
      </c>
      <c r="R1003" s="38">
        <v>1</v>
      </c>
      <c r="S1003" s="38">
        <v>0</v>
      </c>
      <c r="T1003" s="38">
        <v>0</v>
      </c>
      <c r="V1003" s="38">
        <v>0</v>
      </c>
      <c r="Y1003" s="38" t="s">
        <v>45</v>
      </c>
      <c r="Z1003" s="42">
        <v>1.1782407407407406E-2</v>
      </c>
    </row>
    <row r="1004" spans="1:26">
      <c r="A1004" s="38">
        <v>64</v>
      </c>
      <c r="B1004" s="38">
        <v>28</v>
      </c>
      <c r="C1004" s="38" t="s">
        <v>605</v>
      </c>
      <c r="D1004" s="38" t="s">
        <v>25</v>
      </c>
      <c r="E1004" s="38" t="s">
        <v>36</v>
      </c>
      <c r="G1004" s="38">
        <v>0.5</v>
      </c>
      <c r="H1004" s="38">
        <v>0.5</v>
      </c>
      <c r="I1004" s="38">
        <v>3431</v>
      </c>
      <c r="J1004" s="38">
        <v>5967</v>
      </c>
      <c r="L1004" s="38">
        <v>1443</v>
      </c>
      <c r="M1004" s="38">
        <v>4.2939999999999996</v>
      </c>
      <c r="N1004" s="38">
        <v>7.4119999999999999</v>
      </c>
      <c r="O1004" s="38">
        <v>3.1179999999999999</v>
      </c>
      <c r="Q1004" s="38">
        <v>0.20300000000000001</v>
      </c>
      <c r="R1004" s="38">
        <v>1</v>
      </c>
      <c r="S1004" s="38">
        <v>0</v>
      </c>
      <c r="T1004" s="38">
        <v>0</v>
      </c>
      <c r="V1004" s="38">
        <v>0</v>
      </c>
      <c r="Y1004" s="38" t="s">
        <v>45</v>
      </c>
      <c r="Z1004" s="42">
        <v>1.7928240740740741E-2</v>
      </c>
    </row>
    <row r="1005" spans="1:26">
      <c r="A1005" s="38">
        <v>65</v>
      </c>
      <c r="B1005" s="38">
        <v>29</v>
      </c>
      <c r="C1005" s="38" t="s">
        <v>606</v>
      </c>
      <c r="D1005" s="38" t="s">
        <v>25</v>
      </c>
      <c r="E1005" s="38" t="s">
        <v>36</v>
      </c>
      <c r="G1005" s="38">
        <v>0.5</v>
      </c>
      <c r="H1005" s="38">
        <v>0.5</v>
      </c>
      <c r="I1005" s="38">
        <v>3499</v>
      </c>
      <c r="J1005" s="38">
        <v>6355</v>
      </c>
      <c r="L1005" s="38">
        <v>1549</v>
      </c>
      <c r="M1005" s="38">
        <v>4.3819999999999997</v>
      </c>
      <c r="N1005" s="38">
        <v>7.899</v>
      </c>
      <c r="O1005" s="38">
        <v>3.516</v>
      </c>
      <c r="Q1005" s="38">
        <v>0.217</v>
      </c>
      <c r="R1005" s="38">
        <v>1</v>
      </c>
      <c r="S1005" s="38">
        <v>0</v>
      </c>
      <c r="T1005" s="38">
        <v>0</v>
      </c>
      <c r="V1005" s="38">
        <v>0</v>
      </c>
      <c r="Y1005" s="38" t="s">
        <v>45</v>
      </c>
      <c r="Z1005" s="42">
        <v>2.8749999999999998E-2</v>
      </c>
    </row>
    <row r="1006" spans="1:26">
      <c r="A1006" s="38">
        <v>66</v>
      </c>
      <c r="B1006" s="38">
        <v>29</v>
      </c>
      <c r="C1006" s="38" t="s">
        <v>606</v>
      </c>
      <c r="D1006" s="38" t="s">
        <v>25</v>
      </c>
      <c r="E1006" s="38" t="s">
        <v>36</v>
      </c>
      <c r="G1006" s="38">
        <v>0.5</v>
      </c>
      <c r="H1006" s="38">
        <v>0.5</v>
      </c>
      <c r="I1006" s="38">
        <v>3637</v>
      </c>
      <c r="J1006" s="38">
        <v>6376</v>
      </c>
      <c r="L1006" s="38">
        <v>1536</v>
      </c>
      <c r="M1006" s="38">
        <v>4.5620000000000003</v>
      </c>
      <c r="N1006" s="38">
        <v>7.9240000000000004</v>
      </c>
      <c r="O1006" s="38">
        <v>3.3620000000000001</v>
      </c>
      <c r="Q1006" s="38">
        <v>0.216</v>
      </c>
      <c r="R1006" s="38">
        <v>1</v>
      </c>
      <c r="S1006" s="38">
        <v>0</v>
      </c>
      <c r="T1006" s="38">
        <v>0</v>
      </c>
      <c r="V1006" s="38">
        <v>0</v>
      </c>
      <c r="Y1006" s="38" t="s">
        <v>45</v>
      </c>
      <c r="Z1006" s="42">
        <v>3.4907407407407408E-2</v>
      </c>
    </row>
    <row r="1007" spans="1:26">
      <c r="A1007" s="38">
        <v>67</v>
      </c>
      <c r="B1007" s="38">
        <v>30</v>
      </c>
      <c r="C1007" s="38" t="s">
        <v>607</v>
      </c>
      <c r="D1007" s="38" t="s">
        <v>25</v>
      </c>
      <c r="E1007" s="38" t="s">
        <v>36</v>
      </c>
      <c r="G1007" s="38">
        <v>0.5</v>
      </c>
      <c r="H1007" s="38">
        <v>0.5</v>
      </c>
      <c r="I1007" s="38">
        <v>3485</v>
      </c>
      <c r="J1007" s="38">
        <v>6347</v>
      </c>
      <c r="L1007" s="38">
        <v>1718</v>
      </c>
      <c r="M1007" s="38">
        <v>4.3650000000000002</v>
      </c>
      <c r="N1007" s="38">
        <v>7.8879999999999999</v>
      </c>
      <c r="O1007" s="38">
        <v>3.5230000000000001</v>
      </c>
      <c r="Q1007" s="38">
        <v>0.24</v>
      </c>
      <c r="R1007" s="38">
        <v>1</v>
      </c>
      <c r="S1007" s="38">
        <v>0</v>
      </c>
      <c r="T1007" s="38">
        <v>0</v>
      </c>
      <c r="V1007" s="38">
        <v>0</v>
      </c>
      <c r="Y1007" s="38" t="s">
        <v>45</v>
      </c>
      <c r="Z1007" s="42">
        <v>4.5763888888888889E-2</v>
      </c>
    </row>
    <row r="1008" spans="1:26">
      <c r="A1008" s="38">
        <v>68</v>
      </c>
      <c r="B1008" s="38">
        <v>30</v>
      </c>
      <c r="C1008" s="38" t="s">
        <v>607</v>
      </c>
      <c r="D1008" s="38" t="s">
        <v>25</v>
      </c>
      <c r="E1008" s="38" t="s">
        <v>36</v>
      </c>
      <c r="G1008" s="38">
        <v>0.5</v>
      </c>
      <c r="H1008" s="38">
        <v>0.5</v>
      </c>
      <c r="I1008" s="38">
        <v>3557</v>
      </c>
      <c r="J1008" s="38">
        <v>6952</v>
      </c>
      <c r="L1008" s="38">
        <v>1824</v>
      </c>
      <c r="M1008" s="38">
        <v>4.4580000000000002</v>
      </c>
      <c r="N1008" s="38">
        <v>8.6430000000000007</v>
      </c>
      <c r="O1008" s="38">
        <v>4.1840000000000002</v>
      </c>
      <c r="Q1008" s="38">
        <v>0.254</v>
      </c>
      <c r="R1008" s="38">
        <v>1</v>
      </c>
      <c r="S1008" s="38">
        <v>0</v>
      </c>
      <c r="T1008" s="38">
        <v>0</v>
      </c>
      <c r="V1008" s="38">
        <v>0</v>
      </c>
      <c r="Y1008" s="38" t="s">
        <v>45</v>
      </c>
      <c r="Z1008" s="42">
        <v>5.1990740740740747E-2</v>
      </c>
    </row>
  </sheetData>
  <conditionalFormatting sqref="L23:L1008">
    <cfRule type="cellIs" dxfId="4" priority="4" operator="greaterThan">
      <formula>16000</formula>
    </cfRule>
    <cfRule type="cellIs" dxfId="3" priority="5" operator="lessThan">
      <formula>800</formula>
    </cfRule>
  </conditionalFormatting>
  <conditionalFormatting sqref="I23:J1008">
    <cfRule type="cellIs" dxfId="2" priority="3" operator="lessThan">
      <formula>860</formula>
    </cfRule>
  </conditionalFormatting>
  <conditionalFormatting sqref="J23:J1008">
    <cfRule type="top10" dxfId="1" priority="1" bottom="1" rank="5"/>
    <cfRule type="top10" dxfId="0" priority="2" rank="5"/>
  </conditionalFormatting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EC8AE-CDD8-4FD6-981E-80EAF804F42D}">
  <sheetPr>
    <pageSetUpPr fitToPage="1"/>
  </sheetPr>
  <dimension ref="A31:EC100"/>
  <sheetViews>
    <sheetView topLeftCell="AU87" zoomScale="150" zoomScaleNormal="85" workbookViewId="0">
      <selection activeCell="BC92" sqref="BC92"/>
    </sheetView>
  </sheetViews>
  <sheetFormatPr baseColWidth="10" defaultColWidth="8.83203125" defaultRowHeight="16"/>
  <cols>
    <col min="1" max="1" width="14.33203125" style="6" customWidth="1"/>
    <col min="2" max="2" width="9.33203125" style="14" customWidth="1"/>
    <col min="3" max="3" width="23.5" style="6" customWidth="1"/>
    <col min="4" max="4" width="14.5" style="6" customWidth="1"/>
    <col min="5" max="5" width="21.1640625" style="6" customWidth="1"/>
    <col min="6" max="6" width="6.5" style="6" customWidth="1"/>
    <col min="7" max="7" width="8.33203125" style="6" customWidth="1"/>
    <col min="8" max="8" width="6.6640625" style="6" customWidth="1"/>
    <col min="9" max="9" width="9.1640625" style="6" customWidth="1"/>
    <col min="10" max="10" width="7" style="6" customWidth="1"/>
    <col min="11" max="11" width="8.6640625" style="6" customWidth="1"/>
    <col min="12" max="12" width="13.33203125" style="18" customWidth="1"/>
    <col min="13" max="13" width="7.33203125" style="18" customWidth="1"/>
    <col min="14" max="14" width="6" style="6" customWidth="1"/>
    <col min="15" max="15" width="12" style="8" bestFit="1" customWidth="1"/>
    <col min="16" max="16" width="9.33203125" style="8" bestFit="1" customWidth="1"/>
    <col min="17" max="17" width="7.1640625" style="8" customWidth="1"/>
    <col min="18" max="20" width="9.33203125" style="8" bestFit="1" customWidth="1"/>
    <col min="21" max="21" width="9.6640625" style="8" bestFit="1" customWidth="1"/>
    <col min="22" max="22" width="10.83203125" style="8" bestFit="1" customWidth="1"/>
    <col min="23" max="23" width="9.33203125" style="8" bestFit="1" customWidth="1"/>
    <col min="24" max="24" width="11.33203125" style="8" bestFit="1" customWidth="1"/>
    <col min="25" max="25" width="13.6640625" style="11" customWidth="1"/>
    <col min="26" max="26" width="11.6640625" style="11" customWidth="1"/>
    <col min="27" max="27" width="18.1640625" style="8" customWidth="1"/>
    <col min="29" max="29" width="8.6640625" style="6"/>
    <col min="30" max="30" width="10.1640625" style="6" customWidth="1"/>
    <col min="31" max="53" width="8.6640625" style="6"/>
    <col min="55" max="63" width="8.6640625" style="6"/>
    <col min="64" max="64" width="9.5" style="6" bestFit="1" customWidth="1"/>
    <col min="65" max="65" width="9.5" style="15" bestFit="1" customWidth="1"/>
    <col min="66" max="66" width="8.83203125" style="15" bestFit="1" customWidth="1"/>
    <col min="67" max="274" width="8.6640625" style="15"/>
    <col min="275" max="275" width="24.83203125" style="15" customWidth="1"/>
    <col min="276" max="276" width="13.5" style="15" customWidth="1"/>
    <col min="277" max="277" width="8.6640625" style="15"/>
    <col min="278" max="278" width="6.6640625" style="15" customWidth="1"/>
    <col min="279" max="279" width="6.5" style="15" customWidth="1"/>
    <col min="280" max="280" width="8.33203125" style="15" customWidth="1"/>
    <col min="281" max="281" width="6.6640625" style="15" customWidth="1"/>
    <col min="282" max="282" width="4.83203125" style="15" customWidth="1"/>
    <col min="283" max="284" width="5" style="15" customWidth="1"/>
    <col min="285" max="285" width="8.6640625" style="15"/>
    <col min="286" max="286" width="10.5" style="15" customWidth="1"/>
    <col min="287" max="287" width="3.83203125" style="15" customWidth="1"/>
    <col min="288" max="289" width="8.6640625" style="15"/>
    <col min="290" max="290" width="3.6640625" style="15" customWidth="1"/>
    <col min="291" max="530" width="8.6640625" style="15"/>
    <col min="531" max="531" width="24.83203125" style="15" customWidth="1"/>
    <col min="532" max="532" width="13.5" style="15" customWidth="1"/>
    <col min="533" max="533" width="8.6640625" style="15"/>
    <col min="534" max="534" width="6.6640625" style="15" customWidth="1"/>
    <col min="535" max="535" width="6.5" style="15" customWidth="1"/>
    <col min="536" max="536" width="8.33203125" style="15" customWidth="1"/>
    <col min="537" max="537" width="6.6640625" style="15" customWidth="1"/>
    <col min="538" max="538" width="4.83203125" style="15" customWidth="1"/>
    <col min="539" max="540" width="5" style="15" customWidth="1"/>
    <col min="541" max="541" width="8.6640625" style="15"/>
    <col min="542" max="542" width="10.5" style="15" customWidth="1"/>
    <col min="543" max="543" width="3.83203125" style="15" customWidth="1"/>
    <col min="544" max="545" width="8.6640625" style="15"/>
    <col min="546" max="546" width="3.6640625" style="15" customWidth="1"/>
    <col min="547" max="786" width="8.6640625" style="15"/>
    <col min="787" max="787" width="24.83203125" style="15" customWidth="1"/>
    <col min="788" max="788" width="13.5" style="15" customWidth="1"/>
    <col min="789" max="789" width="8.6640625" style="15"/>
    <col min="790" max="790" width="6.6640625" style="15" customWidth="1"/>
    <col min="791" max="791" width="6.5" style="15" customWidth="1"/>
    <col min="792" max="792" width="8.33203125" style="15" customWidth="1"/>
    <col min="793" max="793" width="6.6640625" style="15" customWidth="1"/>
    <col min="794" max="794" width="4.83203125" style="15" customWidth="1"/>
    <col min="795" max="796" width="5" style="15" customWidth="1"/>
    <col min="797" max="797" width="8.6640625" style="15"/>
    <col min="798" max="798" width="10.5" style="15" customWidth="1"/>
    <col min="799" max="799" width="3.83203125" style="15" customWidth="1"/>
    <col min="800" max="801" width="8.6640625" style="15"/>
    <col min="802" max="802" width="3.6640625" style="15" customWidth="1"/>
    <col min="803" max="1042" width="8.6640625" style="15"/>
    <col min="1043" max="1043" width="24.83203125" style="15" customWidth="1"/>
    <col min="1044" max="1044" width="13.5" style="15" customWidth="1"/>
    <col min="1045" max="1045" width="8.6640625" style="15"/>
    <col min="1046" max="1046" width="6.6640625" style="15" customWidth="1"/>
    <col min="1047" max="1047" width="6.5" style="15" customWidth="1"/>
    <col min="1048" max="1048" width="8.33203125" style="15" customWidth="1"/>
    <col min="1049" max="1049" width="6.6640625" style="15" customWidth="1"/>
    <col min="1050" max="1050" width="4.83203125" style="15" customWidth="1"/>
    <col min="1051" max="1052" width="5" style="15" customWidth="1"/>
    <col min="1053" max="1053" width="8.6640625" style="15"/>
    <col min="1054" max="1054" width="10.5" style="15" customWidth="1"/>
    <col min="1055" max="1055" width="3.83203125" style="15" customWidth="1"/>
    <col min="1056" max="1057" width="8.6640625" style="15"/>
    <col min="1058" max="1058" width="3.6640625" style="15" customWidth="1"/>
    <col min="1059" max="1298" width="8.6640625" style="15"/>
    <col min="1299" max="1299" width="24.83203125" style="15" customWidth="1"/>
    <col min="1300" max="1300" width="13.5" style="15" customWidth="1"/>
    <col min="1301" max="1301" width="8.6640625" style="15"/>
    <col min="1302" max="1302" width="6.6640625" style="15" customWidth="1"/>
    <col min="1303" max="1303" width="6.5" style="15" customWidth="1"/>
    <col min="1304" max="1304" width="8.33203125" style="15" customWidth="1"/>
    <col min="1305" max="1305" width="6.6640625" style="15" customWidth="1"/>
    <col min="1306" max="1306" width="4.83203125" style="15" customWidth="1"/>
    <col min="1307" max="1308" width="5" style="15" customWidth="1"/>
    <col min="1309" max="1309" width="8.6640625" style="15"/>
    <col min="1310" max="1310" width="10.5" style="15" customWidth="1"/>
    <col min="1311" max="1311" width="3.83203125" style="15" customWidth="1"/>
    <col min="1312" max="1313" width="8.6640625" style="15"/>
    <col min="1314" max="1314" width="3.6640625" style="15" customWidth="1"/>
    <col min="1315" max="1554" width="8.6640625" style="15"/>
    <col min="1555" max="1555" width="24.83203125" style="15" customWidth="1"/>
    <col min="1556" max="1556" width="13.5" style="15" customWidth="1"/>
    <col min="1557" max="1557" width="8.6640625" style="15"/>
    <col min="1558" max="1558" width="6.6640625" style="15" customWidth="1"/>
    <col min="1559" max="1559" width="6.5" style="15" customWidth="1"/>
    <col min="1560" max="1560" width="8.33203125" style="15" customWidth="1"/>
    <col min="1561" max="1561" width="6.6640625" style="15" customWidth="1"/>
    <col min="1562" max="1562" width="4.83203125" style="15" customWidth="1"/>
    <col min="1563" max="1564" width="5" style="15" customWidth="1"/>
    <col min="1565" max="1565" width="8.6640625" style="15"/>
    <col min="1566" max="1566" width="10.5" style="15" customWidth="1"/>
    <col min="1567" max="1567" width="3.83203125" style="15" customWidth="1"/>
    <col min="1568" max="1569" width="8.6640625" style="15"/>
    <col min="1570" max="1570" width="3.6640625" style="15" customWidth="1"/>
    <col min="1571" max="1810" width="8.6640625" style="15"/>
    <col min="1811" max="1811" width="24.83203125" style="15" customWidth="1"/>
    <col min="1812" max="1812" width="13.5" style="15" customWidth="1"/>
    <col min="1813" max="1813" width="8.6640625" style="15"/>
    <col min="1814" max="1814" width="6.6640625" style="15" customWidth="1"/>
    <col min="1815" max="1815" width="6.5" style="15" customWidth="1"/>
    <col min="1816" max="1816" width="8.33203125" style="15" customWidth="1"/>
    <col min="1817" max="1817" width="6.6640625" style="15" customWidth="1"/>
    <col min="1818" max="1818" width="4.83203125" style="15" customWidth="1"/>
    <col min="1819" max="1820" width="5" style="15" customWidth="1"/>
    <col min="1821" max="1821" width="8.6640625" style="15"/>
    <col min="1822" max="1822" width="10.5" style="15" customWidth="1"/>
    <col min="1823" max="1823" width="3.83203125" style="15" customWidth="1"/>
    <col min="1824" max="1825" width="8.6640625" style="15"/>
    <col min="1826" max="1826" width="3.6640625" style="15" customWidth="1"/>
    <col min="1827" max="2066" width="8.6640625" style="15"/>
    <col min="2067" max="2067" width="24.83203125" style="15" customWidth="1"/>
    <col min="2068" max="2068" width="13.5" style="15" customWidth="1"/>
    <col min="2069" max="2069" width="8.6640625" style="15"/>
    <col min="2070" max="2070" width="6.6640625" style="15" customWidth="1"/>
    <col min="2071" max="2071" width="6.5" style="15" customWidth="1"/>
    <col min="2072" max="2072" width="8.33203125" style="15" customWidth="1"/>
    <col min="2073" max="2073" width="6.6640625" style="15" customWidth="1"/>
    <col min="2074" max="2074" width="4.83203125" style="15" customWidth="1"/>
    <col min="2075" max="2076" width="5" style="15" customWidth="1"/>
    <col min="2077" max="2077" width="8.6640625" style="15"/>
    <col min="2078" max="2078" width="10.5" style="15" customWidth="1"/>
    <col min="2079" max="2079" width="3.83203125" style="15" customWidth="1"/>
    <col min="2080" max="2081" width="8.6640625" style="15"/>
    <col min="2082" max="2082" width="3.6640625" style="15" customWidth="1"/>
    <col min="2083" max="2322" width="8.6640625" style="15"/>
    <col min="2323" max="2323" width="24.83203125" style="15" customWidth="1"/>
    <col min="2324" max="2324" width="13.5" style="15" customWidth="1"/>
    <col min="2325" max="2325" width="8.6640625" style="15"/>
    <col min="2326" max="2326" width="6.6640625" style="15" customWidth="1"/>
    <col min="2327" max="2327" width="6.5" style="15" customWidth="1"/>
    <col min="2328" max="2328" width="8.33203125" style="15" customWidth="1"/>
    <col min="2329" max="2329" width="6.6640625" style="15" customWidth="1"/>
    <col min="2330" max="2330" width="4.83203125" style="15" customWidth="1"/>
    <col min="2331" max="2332" width="5" style="15" customWidth="1"/>
    <col min="2333" max="2333" width="8.6640625" style="15"/>
    <col min="2334" max="2334" width="10.5" style="15" customWidth="1"/>
    <col min="2335" max="2335" width="3.83203125" style="15" customWidth="1"/>
    <col min="2336" max="2337" width="8.6640625" style="15"/>
    <col min="2338" max="2338" width="3.6640625" style="15" customWidth="1"/>
    <col min="2339" max="2578" width="8.6640625" style="15"/>
    <col min="2579" max="2579" width="24.83203125" style="15" customWidth="1"/>
    <col min="2580" max="2580" width="13.5" style="15" customWidth="1"/>
    <col min="2581" max="2581" width="8.6640625" style="15"/>
    <col min="2582" max="2582" width="6.6640625" style="15" customWidth="1"/>
    <col min="2583" max="2583" width="6.5" style="15" customWidth="1"/>
    <col min="2584" max="2584" width="8.33203125" style="15" customWidth="1"/>
    <col min="2585" max="2585" width="6.6640625" style="15" customWidth="1"/>
    <col min="2586" max="2586" width="4.83203125" style="15" customWidth="1"/>
    <col min="2587" max="2588" width="5" style="15" customWidth="1"/>
    <col min="2589" max="2589" width="8.6640625" style="15"/>
    <col min="2590" max="2590" width="10.5" style="15" customWidth="1"/>
    <col min="2591" max="2591" width="3.83203125" style="15" customWidth="1"/>
    <col min="2592" max="2593" width="8.6640625" style="15"/>
    <col min="2594" max="2594" width="3.6640625" style="15" customWidth="1"/>
    <col min="2595" max="2834" width="8.6640625" style="15"/>
    <col min="2835" max="2835" width="24.83203125" style="15" customWidth="1"/>
    <col min="2836" max="2836" width="13.5" style="15" customWidth="1"/>
    <col min="2837" max="2837" width="8.6640625" style="15"/>
    <col min="2838" max="2838" width="6.6640625" style="15" customWidth="1"/>
    <col min="2839" max="2839" width="6.5" style="15" customWidth="1"/>
    <col min="2840" max="2840" width="8.33203125" style="15" customWidth="1"/>
    <col min="2841" max="2841" width="6.6640625" style="15" customWidth="1"/>
    <col min="2842" max="2842" width="4.83203125" style="15" customWidth="1"/>
    <col min="2843" max="2844" width="5" style="15" customWidth="1"/>
    <col min="2845" max="2845" width="8.6640625" style="15"/>
    <col min="2846" max="2846" width="10.5" style="15" customWidth="1"/>
    <col min="2847" max="2847" width="3.83203125" style="15" customWidth="1"/>
    <col min="2848" max="2849" width="8.6640625" style="15"/>
    <col min="2850" max="2850" width="3.6640625" style="15" customWidth="1"/>
    <col min="2851" max="3090" width="8.6640625" style="15"/>
    <col min="3091" max="3091" width="24.83203125" style="15" customWidth="1"/>
    <col min="3092" max="3092" width="13.5" style="15" customWidth="1"/>
    <col min="3093" max="3093" width="8.6640625" style="15"/>
    <col min="3094" max="3094" width="6.6640625" style="15" customWidth="1"/>
    <col min="3095" max="3095" width="6.5" style="15" customWidth="1"/>
    <col min="3096" max="3096" width="8.33203125" style="15" customWidth="1"/>
    <col min="3097" max="3097" width="6.6640625" style="15" customWidth="1"/>
    <col min="3098" max="3098" width="4.83203125" style="15" customWidth="1"/>
    <col min="3099" max="3100" width="5" style="15" customWidth="1"/>
    <col min="3101" max="3101" width="8.6640625" style="15"/>
    <col min="3102" max="3102" width="10.5" style="15" customWidth="1"/>
    <col min="3103" max="3103" width="3.83203125" style="15" customWidth="1"/>
    <col min="3104" max="3105" width="8.6640625" style="15"/>
    <col min="3106" max="3106" width="3.6640625" style="15" customWidth="1"/>
    <col min="3107" max="3346" width="8.6640625" style="15"/>
    <col min="3347" max="3347" width="24.83203125" style="15" customWidth="1"/>
    <col min="3348" max="3348" width="13.5" style="15" customWidth="1"/>
    <col min="3349" max="3349" width="8.6640625" style="15"/>
    <col min="3350" max="3350" width="6.6640625" style="15" customWidth="1"/>
    <col min="3351" max="3351" width="6.5" style="15" customWidth="1"/>
    <col min="3352" max="3352" width="8.33203125" style="15" customWidth="1"/>
    <col min="3353" max="3353" width="6.6640625" style="15" customWidth="1"/>
    <col min="3354" max="3354" width="4.83203125" style="15" customWidth="1"/>
    <col min="3355" max="3356" width="5" style="15" customWidth="1"/>
    <col min="3357" max="3357" width="8.6640625" style="15"/>
    <col min="3358" max="3358" width="10.5" style="15" customWidth="1"/>
    <col min="3359" max="3359" width="3.83203125" style="15" customWidth="1"/>
    <col min="3360" max="3361" width="8.6640625" style="15"/>
    <col min="3362" max="3362" width="3.6640625" style="15" customWidth="1"/>
    <col min="3363" max="3602" width="8.6640625" style="15"/>
    <col min="3603" max="3603" width="24.83203125" style="15" customWidth="1"/>
    <col min="3604" max="3604" width="13.5" style="15" customWidth="1"/>
    <col min="3605" max="3605" width="8.6640625" style="15"/>
    <col min="3606" max="3606" width="6.6640625" style="15" customWidth="1"/>
    <col min="3607" max="3607" width="6.5" style="15" customWidth="1"/>
    <col min="3608" max="3608" width="8.33203125" style="15" customWidth="1"/>
    <col min="3609" max="3609" width="6.6640625" style="15" customWidth="1"/>
    <col min="3610" max="3610" width="4.83203125" style="15" customWidth="1"/>
    <col min="3611" max="3612" width="5" style="15" customWidth="1"/>
    <col min="3613" max="3613" width="8.6640625" style="15"/>
    <col min="3614" max="3614" width="10.5" style="15" customWidth="1"/>
    <col min="3615" max="3615" width="3.83203125" style="15" customWidth="1"/>
    <col min="3616" max="3617" width="8.6640625" style="15"/>
    <col min="3618" max="3618" width="3.6640625" style="15" customWidth="1"/>
    <col min="3619" max="3858" width="8.6640625" style="15"/>
    <col min="3859" max="3859" width="24.83203125" style="15" customWidth="1"/>
    <col min="3860" max="3860" width="13.5" style="15" customWidth="1"/>
    <col min="3861" max="3861" width="8.6640625" style="15"/>
    <col min="3862" max="3862" width="6.6640625" style="15" customWidth="1"/>
    <col min="3863" max="3863" width="6.5" style="15" customWidth="1"/>
    <col min="3864" max="3864" width="8.33203125" style="15" customWidth="1"/>
    <col min="3865" max="3865" width="6.6640625" style="15" customWidth="1"/>
    <col min="3866" max="3866" width="4.83203125" style="15" customWidth="1"/>
    <col min="3867" max="3868" width="5" style="15" customWidth="1"/>
    <col min="3869" max="3869" width="8.6640625" style="15"/>
    <col min="3870" max="3870" width="10.5" style="15" customWidth="1"/>
    <col min="3871" max="3871" width="3.83203125" style="15" customWidth="1"/>
    <col min="3872" max="3873" width="8.6640625" style="15"/>
    <col min="3874" max="3874" width="3.6640625" style="15" customWidth="1"/>
    <col min="3875" max="4114" width="8.6640625" style="15"/>
    <col min="4115" max="4115" width="24.83203125" style="15" customWidth="1"/>
    <col min="4116" max="4116" width="13.5" style="15" customWidth="1"/>
    <col min="4117" max="4117" width="8.6640625" style="15"/>
    <col min="4118" max="4118" width="6.6640625" style="15" customWidth="1"/>
    <col min="4119" max="4119" width="6.5" style="15" customWidth="1"/>
    <col min="4120" max="4120" width="8.33203125" style="15" customWidth="1"/>
    <col min="4121" max="4121" width="6.6640625" style="15" customWidth="1"/>
    <col min="4122" max="4122" width="4.83203125" style="15" customWidth="1"/>
    <col min="4123" max="4124" width="5" style="15" customWidth="1"/>
    <col min="4125" max="4125" width="8.6640625" style="15"/>
    <col min="4126" max="4126" width="10.5" style="15" customWidth="1"/>
    <col min="4127" max="4127" width="3.83203125" style="15" customWidth="1"/>
    <col min="4128" max="4129" width="8.6640625" style="15"/>
    <col min="4130" max="4130" width="3.6640625" style="15" customWidth="1"/>
    <col min="4131" max="4370" width="8.6640625" style="15"/>
    <col min="4371" max="4371" width="24.83203125" style="15" customWidth="1"/>
    <col min="4372" max="4372" width="13.5" style="15" customWidth="1"/>
    <col min="4373" max="4373" width="8.6640625" style="15"/>
    <col min="4374" max="4374" width="6.6640625" style="15" customWidth="1"/>
    <col min="4375" max="4375" width="6.5" style="15" customWidth="1"/>
    <col min="4376" max="4376" width="8.33203125" style="15" customWidth="1"/>
    <col min="4377" max="4377" width="6.6640625" style="15" customWidth="1"/>
    <col min="4378" max="4378" width="4.83203125" style="15" customWidth="1"/>
    <col min="4379" max="4380" width="5" style="15" customWidth="1"/>
    <col min="4381" max="4381" width="8.6640625" style="15"/>
    <col min="4382" max="4382" width="10.5" style="15" customWidth="1"/>
    <col min="4383" max="4383" width="3.83203125" style="15" customWidth="1"/>
    <col min="4384" max="4385" width="8.6640625" style="15"/>
    <col min="4386" max="4386" width="3.6640625" style="15" customWidth="1"/>
    <col min="4387" max="4626" width="8.6640625" style="15"/>
    <col min="4627" max="4627" width="24.83203125" style="15" customWidth="1"/>
    <col min="4628" max="4628" width="13.5" style="15" customWidth="1"/>
    <col min="4629" max="4629" width="8.6640625" style="15"/>
    <col min="4630" max="4630" width="6.6640625" style="15" customWidth="1"/>
    <col min="4631" max="4631" width="6.5" style="15" customWidth="1"/>
    <col min="4632" max="4632" width="8.33203125" style="15" customWidth="1"/>
    <col min="4633" max="4633" width="6.6640625" style="15" customWidth="1"/>
    <col min="4634" max="4634" width="4.83203125" style="15" customWidth="1"/>
    <col min="4635" max="4636" width="5" style="15" customWidth="1"/>
    <col min="4637" max="4637" width="8.6640625" style="15"/>
    <col min="4638" max="4638" width="10.5" style="15" customWidth="1"/>
    <col min="4639" max="4639" width="3.83203125" style="15" customWidth="1"/>
    <col min="4640" max="4641" width="8.6640625" style="15"/>
    <col min="4642" max="4642" width="3.6640625" style="15" customWidth="1"/>
    <col min="4643" max="4882" width="8.6640625" style="15"/>
    <col min="4883" max="4883" width="24.83203125" style="15" customWidth="1"/>
    <col min="4884" max="4884" width="13.5" style="15" customWidth="1"/>
    <col min="4885" max="4885" width="8.6640625" style="15"/>
    <col min="4886" max="4886" width="6.6640625" style="15" customWidth="1"/>
    <col min="4887" max="4887" width="6.5" style="15" customWidth="1"/>
    <col min="4888" max="4888" width="8.33203125" style="15" customWidth="1"/>
    <col min="4889" max="4889" width="6.6640625" style="15" customWidth="1"/>
    <col min="4890" max="4890" width="4.83203125" style="15" customWidth="1"/>
    <col min="4891" max="4892" width="5" style="15" customWidth="1"/>
    <col min="4893" max="4893" width="8.6640625" style="15"/>
    <col min="4894" max="4894" width="10.5" style="15" customWidth="1"/>
    <col min="4895" max="4895" width="3.83203125" style="15" customWidth="1"/>
    <col min="4896" max="4897" width="8.6640625" style="15"/>
    <col min="4898" max="4898" width="3.6640625" style="15" customWidth="1"/>
    <col min="4899" max="5138" width="8.6640625" style="15"/>
    <col min="5139" max="5139" width="24.83203125" style="15" customWidth="1"/>
    <col min="5140" max="5140" width="13.5" style="15" customWidth="1"/>
    <col min="5141" max="5141" width="8.6640625" style="15"/>
    <col min="5142" max="5142" width="6.6640625" style="15" customWidth="1"/>
    <col min="5143" max="5143" width="6.5" style="15" customWidth="1"/>
    <col min="5144" max="5144" width="8.33203125" style="15" customWidth="1"/>
    <col min="5145" max="5145" width="6.6640625" style="15" customWidth="1"/>
    <col min="5146" max="5146" width="4.83203125" style="15" customWidth="1"/>
    <col min="5147" max="5148" width="5" style="15" customWidth="1"/>
    <col min="5149" max="5149" width="8.6640625" style="15"/>
    <col min="5150" max="5150" width="10.5" style="15" customWidth="1"/>
    <col min="5151" max="5151" width="3.83203125" style="15" customWidth="1"/>
    <col min="5152" max="5153" width="8.6640625" style="15"/>
    <col min="5154" max="5154" width="3.6640625" style="15" customWidth="1"/>
    <col min="5155" max="5394" width="8.6640625" style="15"/>
    <col min="5395" max="5395" width="24.83203125" style="15" customWidth="1"/>
    <col min="5396" max="5396" width="13.5" style="15" customWidth="1"/>
    <col min="5397" max="5397" width="8.6640625" style="15"/>
    <col min="5398" max="5398" width="6.6640625" style="15" customWidth="1"/>
    <col min="5399" max="5399" width="6.5" style="15" customWidth="1"/>
    <col min="5400" max="5400" width="8.33203125" style="15" customWidth="1"/>
    <col min="5401" max="5401" width="6.6640625" style="15" customWidth="1"/>
    <col min="5402" max="5402" width="4.83203125" style="15" customWidth="1"/>
    <col min="5403" max="5404" width="5" style="15" customWidth="1"/>
    <col min="5405" max="5405" width="8.6640625" style="15"/>
    <col min="5406" max="5406" width="10.5" style="15" customWidth="1"/>
    <col min="5407" max="5407" width="3.83203125" style="15" customWidth="1"/>
    <col min="5408" max="5409" width="8.6640625" style="15"/>
    <col min="5410" max="5410" width="3.6640625" style="15" customWidth="1"/>
    <col min="5411" max="5650" width="8.6640625" style="15"/>
    <col min="5651" max="5651" width="24.83203125" style="15" customWidth="1"/>
    <col min="5652" max="5652" width="13.5" style="15" customWidth="1"/>
    <col min="5653" max="5653" width="8.6640625" style="15"/>
    <col min="5654" max="5654" width="6.6640625" style="15" customWidth="1"/>
    <col min="5655" max="5655" width="6.5" style="15" customWidth="1"/>
    <col min="5656" max="5656" width="8.33203125" style="15" customWidth="1"/>
    <col min="5657" max="5657" width="6.6640625" style="15" customWidth="1"/>
    <col min="5658" max="5658" width="4.83203125" style="15" customWidth="1"/>
    <col min="5659" max="5660" width="5" style="15" customWidth="1"/>
    <col min="5661" max="5661" width="8.6640625" style="15"/>
    <col min="5662" max="5662" width="10.5" style="15" customWidth="1"/>
    <col min="5663" max="5663" width="3.83203125" style="15" customWidth="1"/>
    <col min="5664" max="5665" width="8.6640625" style="15"/>
    <col min="5666" max="5666" width="3.6640625" style="15" customWidth="1"/>
    <col min="5667" max="5906" width="8.6640625" style="15"/>
    <col min="5907" max="5907" width="24.83203125" style="15" customWidth="1"/>
    <col min="5908" max="5908" width="13.5" style="15" customWidth="1"/>
    <col min="5909" max="5909" width="8.6640625" style="15"/>
    <col min="5910" max="5910" width="6.6640625" style="15" customWidth="1"/>
    <col min="5911" max="5911" width="6.5" style="15" customWidth="1"/>
    <col min="5912" max="5912" width="8.33203125" style="15" customWidth="1"/>
    <col min="5913" max="5913" width="6.6640625" style="15" customWidth="1"/>
    <col min="5914" max="5914" width="4.83203125" style="15" customWidth="1"/>
    <col min="5915" max="5916" width="5" style="15" customWidth="1"/>
    <col min="5917" max="5917" width="8.6640625" style="15"/>
    <col min="5918" max="5918" width="10.5" style="15" customWidth="1"/>
    <col min="5919" max="5919" width="3.83203125" style="15" customWidth="1"/>
    <col min="5920" max="5921" width="8.6640625" style="15"/>
    <col min="5922" max="5922" width="3.6640625" style="15" customWidth="1"/>
    <col min="5923" max="6162" width="8.6640625" style="15"/>
    <col min="6163" max="6163" width="24.83203125" style="15" customWidth="1"/>
    <col min="6164" max="6164" width="13.5" style="15" customWidth="1"/>
    <col min="6165" max="6165" width="8.6640625" style="15"/>
    <col min="6166" max="6166" width="6.6640625" style="15" customWidth="1"/>
    <col min="6167" max="6167" width="6.5" style="15" customWidth="1"/>
    <col min="6168" max="6168" width="8.33203125" style="15" customWidth="1"/>
    <col min="6169" max="6169" width="6.6640625" style="15" customWidth="1"/>
    <col min="6170" max="6170" width="4.83203125" style="15" customWidth="1"/>
    <col min="6171" max="6172" width="5" style="15" customWidth="1"/>
    <col min="6173" max="6173" width="8.6640625" style="15"/>
    <col min="6174" max="6174" width="10.5" style="15" customWidth="1"/>
    <col min="6175" max="6175" width="3.83203125" style="15" customWidth="1"/>
    <col min="6176" max="6177" width="8.6640625" style="15"/>
    <col min="6178" max="6178" width="3.6640625" style="15" customWidth="1"/>
    <col min="6179" max="6418" width="8.6640625" style="15"/>
    <col min="6419" max="6419" width="24.83203125" style="15" customWidth="1"/>
    <col min="6420" max="6420" width="13.5" style="15" customWidth="1"/>
    <col min="6421" max="6421" width="8.6640625" style="15"/>
    <col min="6422" max="6422" width="6.6640625" style="15" customWidth="1"/>
    <col min="6423" max="6423" width="6.5" style="15" customWidth="1"/>
    <col min="6424" max="6424" width="8.33203125" style="15" customWidth="1"/>
    <col min="6425" max="6425" width="6.6640625" style="15" customWidth="1"/>
    <col min="6426" max="6426" width="4.83203125" style="15" customWidth="1"/>
    <col min="6427" max="6428" width="5" style="15" customWidth="1"/>
    <col min="6429" max="6429" width="8.6640625" style="15"/>
    <col min="6430" max="6430" width="10.5" style="15" customWidth="1"/>
    <col min="6431" max="6431" width="3.83203125" style="15" customWidth="1"/>
    <col min="6432" max="6433" width="8.6640625" style="15"/>
    <col min="6434" max="6434" width="3.6640625" style="15" customWidth="1"/>
    <col min="6435" max="6674" width="8.6640625" style="15"/>
    <col min="6675" max="6675" width="24.83203125" style="15" customWidth="1"/>
    <col min="6676" max="6676" width="13.5" style="15" customWidth="1"/>
    <col min="6677" max="6677" width="8.6640625" style="15"/>
    <col min="6678" max="6678" width="6.6640625" style="15" customWidth="1"/>
    <col min="6679" max="6679" width="6.5" style="15" customWidth="1"/>
    <col min="6680" max="6680" width="8.33203125" style="15" customWidth="1"/>
    <col min="6681" max="6681" width="6.6640625" style="15" customWidth="1"/>
    <col min="6682" max="6682" width="4.83203125" style="15" customWidth="1"/>
    <col min="6683" max="6684" width="5" style="15" customWidth="1"/>
    <col min="6685" max="6685" width="8.6640625" style="15"/>
    <col min="6686" max="6686" width="10.5" style="15" customWidth="1"/>
    <col min="6687" max="6687" width="3.83203125" style="15" customWidth="1"/>
    <col min="6688" max="6689" width="8.6640625" style="15"/>
    <col min="6690" max="6690" width="3.6640625" style="15" customWidth="1"/>
    <col min="6691" max="6930" width="8.6640625" style="15"/>
    <col min="6931" max="6931" width="24.83203125" style="15" customWidth="1"/>
    <col min="6932" max="6932" width="13.5" style="15" customWidth="1"/>
    <col min="6933" max="6933" width="8.6640625" style="15"/>
    <col min="6934" max="6934" width="6.6640625" style="15" customWidth="1"/>
    <col min="6935" max="6935" width="6.5" style="15" customWidth="1"/>
    <col min="6936" max="6936" width="8.33203125" style="15" customWidth="1"/>
    <col min="6937" max="6937" width="6.6640625" style="15" customWidth="1"/>
    <col min="6938" max="6938" width="4.83203125" style="15" customWidth="1"/>
    <col min="6939" max="6940" width="5" style="15" customWidth="1"/>
    <col min="6941" max="6941" width="8.6640625" style="15"/>
    <col min="6942" max="6942" width="10.5" style="15" customWidth="1"/>
    <col min="6943" max="6943" width="3.83203125" style="15" customWidth="1"/>
    <col min="6944" max="6945" width="8.6640625" style="15"/>
    <col min="6946" max="6946" width="3.6640625" style="15" customWidth="1"/>
    <col min="6947" max="7186" width="8.6640625" style="15"/>
    <col min="7187" max="7187" width="24.83203125" style="15" customWidth="1"/>
    <col min="7188" max="7188" width="13.5" style="15" customWidth="1"/>
    <col min="7189" max="7189" width="8.6640625" style="15"/>
    <col min="7190" max="7190" width="6.6640625" style="15" customWidth="1"/>
    <col min="7191" max="7191" width="6.5" style="15" customWidth="1"/>
    <col min="7192" max="7192" width="8.33203125" style="15" customWidth="1"/>
    <col min="7193" max="7193" width="6.6640625" style="15" customWidth="1"/>
    <col min="7194" max="7194" width="4.83203125" style="15" customWidth="1"/>
    <col min="7195" max="7196" width="5" style="15" customWidth="1"/>
    <col min="7197" max="7197" width="8.6640625" style="15"/>
    <col min="7198" max="7198" width="10.5" style="15" customWidth="1"/>
    <col min="7199" max="7199" width="3.83203125" style="15" customWidth="1"/>
    <col min="7200" max="7201" width="8.6640625" style="15"/>
    <col min="7202" max="7202" width="3.6640625" style="15" customWidth="1"/>
    <col min="7203" max="7442" width="8.6640625" style="15"/>
    <col min="7443" max="7443" width="24.83203125" style="15" customWidth="1"/>
    <col min="7444" max="7444" width="13.5" style="15" customWidth="1"/>
    <col min="7445" max="7445" width="8.6640625" style="15"/>
    <col min="7446" max="7446" width="6.6640625" style="15" customWidth="1"/>
    <col min="7447" max="7447" width="6.5" style="15" customWidth="1"/>
    <col min="7448" max="7448" width="8.33203125" style="15" customWidth="1"/>
    <col min="7449" max="7449" width="6.6640625" style="15" customWidth="1"/>
    <col min="7450" max="7450" width="4.83203125" style="15" customWidth="1"/>
    <col min="7451" max="7452" width="5" style="15" customWidth="1"/>
    <col min="7453" max="7453" width="8.6640625" style="15"/>
    <col min="7454" max="7454" width="10.5" style="15" customWidth="1"/>
    <col min="7455" max="7455" width="3.83203125" style="15" customWidth="1"/>
    <col min="7456" max="7457" width="8.6640625" style="15"/>
    <col min="7458" max="7458" width="3.6640625" style="15" customWidth="1"/>
    <col min="7459" max="7698" width="8.6640625" style="15"/>
    <col min="7699" max="7699" width="24.83203125" style="15" customWidth="1"/>
    <col min="7700" max="7700" width="13.5" style="15" customWidth="1"/>
    <col min="7701" max="7701" width="8.6640625" style="15"/>
    <col min="7702" max="7702" width="6.6640625" style="15" customWidth="1"/>
    <col min="7703" max="7703" width="6.5" style="15" customWidth="1"/>
    <col min="7704" max="7704" width="8.33203125" style="15" customWidth="1"/>
    <col min="7705" max="7705" width="6.6640625" style="15" customWidth="1"/>
    <col min="7706" max="7706" width="4.83203125" style="15" customWidth="1"/>
    <col min="7707" max="7708" width="5" style="15" customWidth="1"/>
    <col min="7709" max="7709" width="8.6640625" style="15"/>
    <col min="7710" max="7710" width="10.5" style="15" customWidth="1"/>
    <col min="7711" max="7711" width="3.83203125" style="15" customWidth="1"/>
    <col min="7712" max="7713" width="8.6640625" style="15"/>
    <col min="7714" max="7714" width="3.6640625" style="15" customWidth="1"/>
    <col min="7715" max="7954" width="8.6640625" style="15"/>
    <col min="7955" max="7955" width="24.83203125" style="15" customWidth="1"/>
    <col min="7956" max="7956" width="13.5" style="15" customWidth="1"/>
    <col min="7957" max="7957" width="8.6640625" style="15"/>
    <col min="7958" max="7958" width="6.6640625" style="15" customWidth="1"/>
    <col min="7959" max="7959" width="6.5" style="15" customWidth="1"/>
    <col min="7960" max="7960" width="8.33203125" style="15" customWidth="1"/>
    <col min="7961" max="7961" width="6.6640625" style="15" customWidth="1"/>
    <col min="7962" max="7962" width="4.83203125" style="15" customWidth="1"/>
    <col min="7963" max="7964" width="5" style="15" customWidth="1"/>
    <col min="7965" max="7965" width="8.6640625" style="15"/>
    <col min="7966" max="7966" width="10.5" style="15" customWidth="1"/>
    <col min="7967" max="7967" width="3.83203125" style="15" customWidth="1"/>
    <col min="7968" max="7969" width="8.6640625" style="15"/>
    <col min="7970" max="7970" width="3.6640625" style="15" customWidth="1"/>
    <col min="7971" max="8210" width="8.6640625" style="15"/>
    <col min="8211" max="8211" width="24.83203125" style="15" customWidth="1"/>
    <col min="8212" max="8212" width="13.5" style="15" customWidth="1"/>
    <col min="8213" max="8213" width="8.6640625" style="15"/>
    <col min="8214" max="8214" width="6.6640625" style="15" customWidth="1"/>
    <col min="8215" max="8215" width="6.5" style="15" customWidth="1"/>
    <col min="8216" max="8216" width="8.33203125" style="15" customWidth="1"/>
    <col min="8217" max="8217" width="6.6640625" style="15" customWidth="1"/>
    <col min="8218" max="8218" width="4.83203125" style="15" customWidth="1"/>
    <col min="8219" max="8220" width="5" style="15" customWidth="1"/>
    <col min="8221" max="8221" width="8.6640625" style="15"/>
    <col min="8222" max="8222" width="10.5" style="15" customWidth="1"/>
    <col min="8223" max="8223" width="3.83203125" style="15" customWidth="1"/>
    <col min="8224" max="8225" width="8.6640625" style="15"/>
    <col min="8226" max="8226" width="3.6640625" style="15" customWidth="1"/>
    <col min="8227" max="8466" width="8.6640625" style="15"/>
    <col min="8467" max="8467" width="24.83203125" style="15" customWidth="1"/>
    <col min="8468" max="8468" width="13.5" style="15" customWidth="1"/>
    <col min="8469" max="8469" width="8.6640625" style="15"/>
    <col min="8470" max="8470" width="6.6640625" style="15" customWidth="1"/>
    <col min="8471" max="8471" width="6.5" style="15" customWidth="1"/>
    <col min="8472" max="8472" width="8.33203125" style="15" customWidth="1"/>
    <col min="8473" max="8473" width="6.6640625" style="15" customWidth="1"/>
    <col min="8474" max="8474" width="4.83203125" style="15" customWidth="1"/>
    <col min="8475" max="8476" width="5" style="15" customWidth="1"/>
    <col min="8477" max="8477" width="8.6640625" style="15"/>
    <col min="8478" max="8478" width="10.5" style="15" customWidth="1"/>
    <col min="8479" max="8479" width="3.83203125" style="15" customWidth="1"/>
    <col min="8480" max="8481" width="8.6640625" style="15"/>
    <col min="8482" max="8482" width="3.6640625" style="15" customWidth="1"/>
    <col min="8483" max="8722" width="8.6640625" style="15"/>
    <col min="8723" max="8723" width="24.83203125" style="15" customWidth="1"/>
    <col min="8724" max="8724" width="13.5" style="15" customWidth="1"/>
    <col min="8725" max="8725" width="8.6640625" style="15"/>
    <col min="8726" max="8726" width="6.6640625" style="15" customWidth="1"/>
    <col min="8727" max="8727" width="6.5" style="15" customWidth="1"/>
    <col min="8728" max="8728" width="8.33203125" style="15" customWidth="1"/>
    <col min="8729" max="8729" width="6.6640625" style="15" customWidth="1"/>
    <col min="8730" max="8730" width="4.83203125" style="15" customWidth="1"/>
    <col min="8731" max="8732" width="5" style="15" customWidth="1"/>
    <col min="8733" max="8733" width="8.6640625" style="15"/>
    <col min="8734" max="8734" width="10.5" style="15" customWidth="1"/>
    <col min="8735" max="8735" width="3.83203125" style="15" customWidth="1"/>
    <col min="8736" max="8737" width="8.6640625" style="15"/>
    <col min="8738" max="8738" width="3.6640625" style="15" customWidth="1"/>
    <col min="8739" max="8978" width="8.6640625" style="15"/>
    <col min="8979" max="8979" width="24.83203125" style="15" customWidth="1"/>
    <col min="8980" max="8980" width="13.5" style="15" customWidth="1"/>
    <col min="8981" max="8981" width="8.6640625" style="15"/>
    <col min="8982" max="8982" width="6.6640625" style="15" customWidth="1"/>
    <col min="8983" max="8983" width="6.5" style="15" customWidth="1"/>
    <col min="8984" max="8984" width="8.33203125" style="15" customWidth="1"/>
    <col min="8985" max="8985" width="6.6640625" style="15" customWidth="1"/>
    <col min="8986" max="8986" width="4.83203125" style="15" customWidth="1"/>
    <col min="8987" max="8988" width="5" style="15" customWidth="1"/>
    <col min="8989" max="8989" width="8.6640625" style="15"/>
    <col min="8990" max="8990" width="10.5" style="15" customWidth="1"/>
    <col min="8991" max="8991" width="3.83203125" style="15" customWidth="1"/>
    <col min="8992" max="8993" width="8.6640625" style="15"/>
    <col min="8994" max="8994" width="3.6640625" style="15" customWidth="1"/>
    <col min="8995" max="9234" width="8.6640625" style="15"/>
    <col min="9235" max="9235" width="24.83203125" style="15" customWidth="1"/>
    <col min="9236" max="9236" width="13.5" style="15" customWidth="1"/>
    <col min="9237" max="9237" width="8.6640625" style="15"/>
    <col min="9238" max="9238" width="6.6640625" style="15" customWidth="1"/>
    <col min="9239" max="9239" width="6.5" style="15" customWidth="1"/>
    <col min="9240" max="9240" width="8.33203125" style="15" customWidth="1"/>
    <col min="9241" max="9241" width="6.6640625" style="15" customWidth="1"/>
    <col min="9242" max="9242" width="4.83203125" style="15" customWidth="1"/>
    <col min="9243" max="9244" width="5" style="15" customWidth="1"/>
    <col min="9245" max="9245" width="8.6640625" style="15"/>
    <col min="9246" max="9246" width="10.5" style="15" customWidth="1"/>
    <col min="9247" max="9247" width="3.83203125" style="15" customWidth="1"/>
    <col min="9248" max="9249" width="8.6640625" style="15"/>
    <col min="9250" max="9250" width="3.6640625" style="15" customWidth="1"/>
    <col min="9251" max="9490" width="8.6640625" style="15"/>
    <col min="9491" max="9491" width="24.83203125" style="15" customWidth="1"/>
    <col min="9492" max="9492" width="13.5" style="15" customWidth="1"/>
    <col min="9493" max="9493" width="8.6640625" style="15"/>
    <col min="9494" max="9494" width="6.6640625" style="15" customWidth="1"/>
    <col min="9495" max="9495" width="6.5" style="15" customWidth="1"/>
    <col min="9496" max="9496" width="8.33203125" style="15" customWidth="1"/>
    <col min="9497" max="9497" width="6.6640625" style="15" customWidth="1"/>
    <col min="9498" max="9498" width="4.83203125" style="15" customWidth="1"/>
    <col min="9499" max="9500" width="5" style="15" customWidth="1"/>
    <col min="9501" max="9501" width="8.6640625" style="15"/>
    <col min="9502" max="9502" width="10.5" style="15" customWidth="1"/>
    <col min="9503" max="9503" width="3.83203125" style="15" customWidth="1"/>
    <col min="9504" max="9505" width="8.6640625" style="15"/>
    <col min="9506" max="9506" width="3.6640625" style="15" customWidth="1"/>
    <col min="9507" max="9746" width="8.6640625" style="15"/>
    <col min="9747" max="9747" width="24.83203125" style="15" customWidth="1"/>
    <col min="9748" max="9748" width="13.5" style="15" customWidth="1"/>
    <col min="9749" max="9749" width="8.6640625" style="15"/>
    <col min="9750" max="9750" width="6.6640625" style="15" customWidth="1"/>
    <col min="9751" max="9751" width="6.5" style="15" customWidth="1"/>
    <col min="9752" max="9752" width="8.33203125" style="15" customWidth="1"/>
    <col min="9753" max="9753" width="6.6640625" style="15" customWidth="1"/>
    <col min="9754" max="9754" width="4.83203125" style="15" customWidth="1"/>
    <col min="9755" max="9756" width="5" style="15" customWidth="1"/>
    <col min="9757" max="9757" width="8.6640625" style="15"/>
    <col min="9758" max="9758" width="10.5" style="15" customWidth="1"/>
    <col min="9759" max="9759" width="3.83203125" style="15" customWidth="1"/>
    <col min="9760" max="9761" width="8.6640625" style="15"/>
    <col min="9762" max="9762" width="3.6640625" style="15" customWidth="1"/>
    <col min="9763" max="10002" width="8.6640625" style="15"/>
    <col min="10003" max="10003" width="24.83203125" style="15" customWidth="1"/>
    <col min="10004" max="10004" width="13.5" style="15" customWidth="1"/>
    <col min="10005" max="10005" width="8.6640625" style="15"/>
    <col min="10006" max="10006" width="6.6640625" style="15" customWidth="1"/>
    <col min="10007" max="10007" width="6.5" style="15" customWidth="1"/>
    <col min="10008" max="10008" width="8.33203125" style="15" customWidth="1"/>
    <col min="10009" max="10009" width="6.6640625" style="15" customWidth="1"/>
    <col min="10010" max="10010" width="4.83203125" style="15" customWidth="1"/>
    <col min="10011" max="10012" width="5" style="15" customWidth="1"/>
    <col min="10013" max="10013" width="8.6640625" style="15"/>
    <col min="10014" max="10014" width="10.5" style="15" customWidth="1"/>
    <col min="10015" max="10015" width="3.83203125" style="15" customWidth="1"/>
    <col min="10016" max="10017" width="8.6640625" style="15"/>
    <col min="10018" max="10018" width="3.6640625" style="15" customWidth="1"/>
    <col min="10019" max="10258" width="8.6640625" style="15"/>
    <col min="10259" max="10259" width="24.83203125" style="15" customWidth="1"/>
    <col min="10260" max="10260" width="13.5" style="15" customWidth="1"/>
    <col min="10261" max="10261" width="8.6640625" style="15"/>
    <col min="10262" max="10262" width="6.6640625" style="15" customWidth="1"/>
    <col min="10263" max="10263" width="6.5" style="15" customWidth="1"/>
    <col min="10264" max="10264" width="8.33203125" style="15" customWidth="1"/>
    <col min="10265" max="10265" width="6.6640625" style="15" customWidth="1"/>
    <col min="10266" max="10266" width="4.83203125" style="15" customWidth="1"/>
    <col min="10267" max="10268" width="5" style="15" customWidth="1"/>
    <col min="10269" max="10269" width="8.6640625" style="15"/>
    <col min="10270" max="10270" width="10.5" style="15" customWidth="1"/>
    <col min="10271" max="10271" width="3.83203125" style="15" customWidth="1"/>
    <col min="10272" max="10273" width="8.6640625" style="15"/>
    <col min="10274" max="10274" width="3.6640625" style="15" customWidth="1"/>
    <col min="10275" max="10514" width="8.6640625" style="15"/>
    <col min="10515" max="10515" width="24.83203125" style="15" customWidth="1"/>
    <col min="10516" max="10516" width="13.5" style="15" customWidth="1"/>
    <col min="10517" max="10517" width="8.6640625" style="15"/>
    <col min="10518" max="10518" width="6.6640625" style="15" customWidth="1"/>
    <col min="10519" max="10519" width="6.5" style="15" customWidth="1"/>
    <col min="10520" max="10520" width="8.33203125" style="15" customWidth="1"/>
    <col min="10521" max="10521" width="6.6640625" style="15" customWidth="1"/>
    <col min="10522" max="10522" width="4.83203125" style="15" customWidth="1"/>
    <col min="10523" max="10524" width="5" style="15" customWidth="1"/>
    <col min="10525" max="10525" width="8.6640625" style="15"/>
    <col min="10526" max="10526" width="10.5" style="15" customWidth="1"/>
    <col min="10527" max="10527" width="3.83203125" style="15" customWidth="1"/>
    <col min="10528" max="10529" width="8.6640625" style="15"/>
    <col min="10530" max="10530" width="3.6640625" style="15" customWidth="1"/>
    <col min="10531" max="10770" width="8.6640625" style="15"/>
    <col min="10771" max="10771" width="24.83203125" style="15" customWidth="1"/>
    <col min="10772" max="10772" width="13.5" style="15" customWidth="1"/>
    <col min="10773" max="10773" width="8.6640625" style="15"/>
    <col min="10774" max="10774" width="6.6640625" style="15" customWidth="1"/>
    <col min="10775" max="10775" width="6.5" style="15" customWidth="1"/>
    <col min="10776" max="10776" width="8.33203125" style="15" customWidth="1"/>
    <col min="10777" max="10777" width="6.6640625" style="15" customWidth="1"/>
    <col min="10778" max="10778" width="4.83203125" style="15" customWidth="1"/>
    <col min="10779" max="10780" width="5" style="15" customWidth="1"/>
    <col min="10781" max="10781" width="8.6640625" style="15"/>
    <col min="10782" max="10782" width="10.5" style="15" customWidth="1"/>
    <col min="10783" max="10783" width="3.83203125" style="15" customWidth="1"/>
    <col min="10784" max="10785" width="8.6640625" style="15"/>
    <col min="10786" max="10786" width="3.6640625" style="15" customWidth="1"/>
    <col min="10787" max="11026" width="8.6640625" style="15"/>
    <col min="11027" max="11027" width="24.83203125" style="15" customWidth="1"/>
    <col min="11028" max="11028" width="13.5" style="15" customWidth="1"/>
    <col min="11029" max="11029" width="8.6640625" style="15"/>
    <col min="11030" max="11030" width="6.6640625" style="15" customWidth="1"/>
    <col min="11031" max="11031" width="6.5" style="15" customWidth="1"/>
    <col min="11032" max="11032" width="8.33203125" style="15" customWidth="1"/>
    <col min="11033" max="11033" width="6.6640625" style="15" customWidth="1"/>
    <col min="11034" max="11034" width="4.83203125" style="15" customWidth="1"/>
    <col min="11035" max="11036" width="5" style="15" customWidth="1"/>
    <col min="11037" max="11037" width="8.6640625" style="15"/>
    <col min="11038" max="11038" width="10.5" style="15" customWidth="1"/>
    <col min="11039" max="11039" width="3.83203125" style="15" customWidth="1"/>
    <col min="11040" max="11041" width="8.6640625" style="15"/>
    <col min="11042" max="11042" width="3.6640625" style="15" customWidth="1"/>
    <col min="11043" max="11282" width="8.6640625" style="15"/>
    <col min="11283" max="11283" width="24.83203125" style="15" customWidth="1"/>
    <col min="11284" max="11284" width="13.5" style="15" customWidth="1"/>
    <col min="11285" max="11285" width="8.6640625" style="15"/>
    <col min="11286" max="11286" width="6.6640625" style="15" customWidth="1"/>
    <col min="11287" max="11287" width="6.5" style="15" customWidth="1"/>
    <col min="11288" max="11288" width="8.33203125" style="15" customWidth="1"/>
    <col min="11289" max="11289" width="6.6640625" style="15" customWidth="1"/>
    <col min="11290" max="11290" width="4.83203125" style="15" customWidth="1"/>
    <col min="11291" max="11292" width="5" style="15" customWidth="1"/>
    <col min="11293" max="11293" width="8.6640625" style="15"/>
    <col min="11294" max="11294" width="10.5" style="15" customWidth="1"/>
    <col min="11295" max="11295" width="3.83203125" style="15" customWidth="1"/>
    <col min="11296" max="11297" width="8.6640625" style="15"/>
    <col min="11298" max="11298" width="3.6640625" style="15" customWidth="1"/>
    <col min="11299" max="11538" width="8.6640625" style="15"/>
    <col min="11539" max="11539" width="24.83203125" style="15" customWidth="1"/>
    <col min="11540" max="11540" width="13.5" style="15" customWidth="1"/>
    <col min="11541" max="11541" width="8.6640625" style="15"/>
    <col min="11542" max="11542" width="6.6640625" style="15" customWidth="1"/>
    <col min="11543" max="11543" width="6.5" style="15" customWidth="1"/>
    <col min="11544" max="11544" width="8.33203125" style="15" customWidth="1"/>
    <col min="11545" max="11545" width="6.6640625" style="15" customWidth="1"/>
    <col min="11546" max="11546" width="4.83203125" style="15" customWidth="1"/>
    <col min="11547" max="11548" width="5" style="15" customWidth="1"/>
    <col min="11549" max="11549" width="8.6640625" style="15"/>
    <col min="11550" max="11550" width="10.5" style="15" customWidth="1"/>
    <col min="11551" max="11551" width="3.83203125" style="15" customWidth="1"/>
    <col min="11552" max="11553" width="8.6640625" style="15"/>
    <col min="11554" max="11554" width="3.6640625" style="15" customWidth="1"/>
    <col min="11555" max="11794" width="8.6640625" style="15"/>
    <col min="11795" max="11795" width="24.83203125" style="15" customWidth="1"/>
    <col min="11796" max="11796" width="13.5" style="15" customWidth="1"/>
    <col min="11797" max="11797" width="8.6640625" style="15"/>
    <col min="11798" max="11798" width="6.6640625" style="15" customWidth="1"/>
    <col min="11799" max="11799" width="6.5" style="15" customWidth="1"/>
    <col min="11800" max="11800" width="8.33203125" style="15" customWidth="1"/>
    <col min="11801" max="11801" width="6.6640625" style="15" customWidth="1"/>
    <col min="11802" max="11802" width="4.83203125" style="15" customWidth="1"/>
    <col min="11803" max="11804" width="5" style="15" customWidth="1"/>
    <col min="11805" max="11805" width="8.6640625" style="15"/>
    <col min="11806" max="11806" width="10.5" style="15" customWidth="1"/>
    <col min="11807" max="11807" width="3.83203125" style="15" customWidth="1"/>
    <col min="11808" max="11809" width="8.6640625" style="15"/>
    <col min="11810" max="11810" width="3.6640625" style="15" customWidth="1"/>
    <col min="11811" max="12050" width="8.6640625" style="15"/>
    <col min="12051" max="12051" width="24.83203125" style="15" customWidth="1"/>
    <col min="12052" max="12052" width="13.5" style="15" customWidth="1"/>
    <col min="12053" max="12053" width="8.6640625" style="15"/>
    <col min="12054" max="12054" width="6.6640625" style="15" customWidth="1"/>
    <col min="12055" max="12055" width="6.5" style="15" customWidth="1"/>
    <col min="12056" max="12056" width="8.33203125" style="15" customWidth="1"/>
    <col min="12057" max="12057" width="6.6640625" style="15" customWidth="1"/>
    <col min="12058" max="12058" width="4.83203125" style="15" customWidth="1"/>
    <col min="12059" max="12060" width="5" style="15" customWidth="1"/>
    <col min="12061" max="12061" width="8.6640625" style="15"/>
    <col min="12062" max="12062" width="10.5" style="15" customWidth="1"/>
    <col min="12063" max="12063" width="3.83203125" style="15" customWidth="1"/>
    <col min="12064" max="12065" width="8.6640625" style="15"/>
    <col min="12066" max="12066" width="3.6640625" style="15" customWidth="1"/>
    <col min="12067" max="12306" width="8.6640625" style="15"/>
    <col min="12307" max="12307" width="24.83203125" style="15" customWidth="1"/>
    <col min="12308" max="12308" width="13.5" style="15" customWidth="1"/>
    <col min="12309" max="12309" width="8.6640625" style="15"/>
    <col min="12310" max="12310" width="6.6640625" style="15" customWidth="1"/>
    <col min="12311" max="12311" width="6.5" style="15" customWidth="1"/>
    <col min="12312" max="12312" width="8.33203125" style="15" customWidth="1"/>
    <col min="12313" max="12313" width="6.6640625" style="15" customWidth="1"/>
    <col min="12314" max="12314" width="4.83203125" style="15" customWidth="1"/>
    <col min="12315" max="12316" width="5" style="15" customWidth="1"/>
    <col min="12317" max="12317" width="8.6640625" style="15"/>
    <col min="12318" max="12318" width="10.5" style="15" customWidth="1"/>
    <col min="12319" max="12319" width="3.83203125" style="15" customWidth="1"/>
    <col min="12320" max="12321" width="8.6640625" style="15"/>
    <col min="12322" max="12322" width="3.6640625" style="15" customWidth="1"/>
    <col min="12323" max="12562" width="8.6640625" style="15"/>
    <col min="12563" max="12563" width="24.83203125" style="15" customWidth="1"/>
    <col min="12564" max="12564" width="13.5" style="15" customWidth="1"/>
    <col min="12565" max="12565" width="8.6640625" style="15"/>
    <col min="12566" max="12566" width="6.6640625" style="15" customWidth="1"/>
    <col min="12567" max="12567" width="6.5" style="15" customWidth="1"/>
    <col min="12568" max="12568" width="8.33203125" style="15" customWidth="1"/>
    <col min="12569" max="12569" width="6.6640625" style="15" customWidth="1"/>
    <col min="12570" max="12570" width="4.83203125" style="15" customWidth="1"/>
    <col min="12571" max="12572" width="5" style="15" customWidth="1"/>
    <col min="12573" max="12573" width="8.6640625" style="15"/>
    <col min="12574" max="12574" width="10.5" style="15" customWidth="1"/>
    <col min="12575" max="12575" width="3.83203125" style="15" customWidth="1"/>
    <col min="12576" max="12577" width="8.6640625" style="15"/>
    <col min="12578" max="12578" width="3.6640625" style="15" customWidth="1"/>
    <col min="12579" max="12818" width="8.6640625" style="15"/>
    <col min="12819" max="12819" width="24.83203125" style="15" customWidth="1"/>
    <col min="12820" max="12820" width="13.5" style="15" customWidth="1"/>
    <col min="12821" max="12821" width="8.6640625" style="15"/>
    <col min="12822" max="12822" width="6.6640625" style="15" customWidth="1"/>
    <col min="12823" max="12823" width="6.5" style="15" customWidth="1"/>
    <col min="12824" max="12824" width="8.33203125" style="15" customWidth="1"/>
    <col min="12825" max="12825" width="6.6640625" style="15" customWidth="1"/>
    <col min="12826" max="12826" width="4.83203125" style="15" customWidth="1"/>
    <col min="12827" max="12828" width="5" style="15" customWidth="1"/>
    <col min="12829" max="12829" width="8.6640625" style="15"/>
    <col min="12830" max="12830" width="10.5" style="15" customWidth="1"/>
    <col min="12831" max="12831" width="3.83203125" style="15" customWidth="1"/>
    <col min="12832" max="12833" width="8.6640625" style="15"/>
    <col min="12834" max="12834" width="3.6640625" style="15" customWidth="1"/>
    <col min="12835" max="13074" width="8.6640625" style="15"/>
    <col min="13075" max="13075" width="24.83203125" style="15" customWidth="1"/>
    <col min="13076" max="13076" width="13.5" style="15" customWidth="1"/>
    <col min="13077" max="13077" width="8.6640625" style="15"/>
    <col min="13078" max="13078" width="6.6640625" style="15" customWidth="1"/>
    <col min="13079" max="13079" width="6.5" style="15" customWidth="1"/>
    <col min="13080" max="13080" width="8.33203125" style="15" customWidth="1"/>
    <col min="13081" max="13081" width="6.6640625" style="15" customWidth="1"/>
    <col min="13082" max="13082" width="4.83203125" style="15" customWidth="1"/>
    <col min="13083" max="13084" width="5" style="15" customWidth="1"/>
    <col min="13085" max="13085" width="8.6640625" style="15"/>
    <col min="13086" max="13086" width="10.5" style="15" customWidth="1"/>
    <col min="13087" max="13087" width="3.83203125" style="15" customWidth="1"/>
    <col min="13088" max="13089" width="8.6640625" style="15"/>
    <col min="13090" max="13090" width="3.6640625" style="15" customWidth="1"/>
    <col min="13091" max="13330" width="8.6640625" style="15"/>
    <col min="13331" max="13331" width="24.83203125" style="15" customWidth="1"/>
    <col min="13332" max="13332" width="13.5" style="15" customWidth="1"/>
    <col min="13333" max="13333" width="8.6640625" style="15"/>
    <col min="13334" max="13334" width="6.6640625" style="15" customWidth="1"/>
    <col min="13335" max="13335" width="6.5" style="15" customWidth="1"/>
    <col min="13336" max="13336" width="8.33203125" style="15" customWidth="1"/>
    <col min="13337" max="13337" width="6.6640625" style="15" customWidth="1"/>
    <col min="13338" max="13338" width="4.83203125" style="15" customWidth="1"/>
    <col min="13339" max="13340" width="5" style="15" customWidth="1"/>
    <col min="13341" max="13341" width="8.6640625" style="15"/>
    <col min="13342" max="13342" width="10.5" style="15" customWidth="1"/>
    <col min="13343" max="13343" width="3.83203125" style="15" customWidth="1"/>
    <col min="13344" max="13345" width="8.6640625" style="15"/>
    <col min="13346" max="13346" width="3.6640625" style="15" customWidth="1"/>
    <col min="13347" max="13586" width="8.6640625" style="15"/>
    <col min="13587" max="13587" width="24.83203125" style="15" customWidth="1"/>
    <col min="13588" max="13588" width="13.5" style="15" customWidth="1"/>
    <col min="13589" max="13589" width="8.6640625" style="15"/>
    <col min="13590" max="13590" width="6.6640625" style="15" customWidth="1"/>
    <col min="13591" max="13591" width="6.5" style="15" customWidth="1"/>
    <col min="13592" max="13592" width="8.33203125" style="15" customWidth="1"/>
    <col min="13593" max="13593" width="6.6640625" style="15" customWidth="1"/>
    <col min="13594" max="13594" width="4.83203125" style="15" customWidth="1"/>
    <col min="13595" max="13596" width="5" style="15" customWidth="1"/>
    <col min="13597" max="13597" width="8.6640625" style="15"/>
    <col min="13598" max="13598" width="10.5" style="15" customWidth="1"/>
    <col min="13599" max="13599" width="3.83203125" style="15" customWidth="1"/>
    <col min="13600" max="13601" width="8.6640625" style="15"/>
    <col min="13602" max="13602" width="3.6640625" style="15" customWidth="1"/>
    <col min="13603" max="13842" width="8.6640625" style="15"/>
    <col min="13843" max="13843" width="24.83203125" style="15" customWidth="1"/>
    <col min="13844" max="13844" width="13.5" style="15" customWidth="1"/>
    <col min="13845" max="13845" width="8.6640625" style="15"/>
    <col min="13846" max="13846" width="6.6640625" style="15" customWidth="1"/>
    <col min="13847" max="13847" width="6.5" style="15" customWidth="1"/>
    <col min="13848" max="13848" width="8.33203125" style="15" customWidth="1"/>
    <col min="13849" max="13849" width="6.6640625" style="15" customWidth="1"/>
    <col min="13850" max="13850" width="4.83203125" style="15" customWidth="1"/>
    <col min="13851" max="13852" width="5" style="15" customWidth="1"/>
    <col min="13853" max="13853" width="8.6640625" style="15"/>
    <col min="13854" max="13854" width="10.5" style="15" customWidth="1"/>
    <col min="13855" max="13855" width="3.83203125" style="15" customWidth="1"/>
    <col min="13856" max="13857" width="8.6640625" style="15"/>
    <col min="13858" max="13858" width="3.6640625" style="15" customWidth="1"/>
    <col min="13859" max="14098" width="8.6640625" style="15"/>
    <col min="14099" max="14099" width="24.83203125" style="15" customWidth="1"/>
    <col min="14100" max="14100" width="13.5" style="15" customWidth="1"/>
    <col min="14101" max="14101" width="8.6640625" style="15"/>
    <col min="14102" max="14102" width="6.6640625" style="15" customWidth="1"/>
    <col min="14103" max="14103" width="6.5" style="15" customWidth="1"/>
    <col min="14104" max="14104" width="8.33203125" style="15" customWidth="1"/>
    <col min="14105" max="14105" width="6.6640625" style="15" customWidth="1"/>
    <col min="14106" max="14106" width="4.83203125" style="15" customWidth="1"/>
    <col min="14107" max="14108" width="5" style="15" customWidth="1"/>
    <col min="14109" max="14109" width="8.6640625" style="15"/>
    <col min="14110" max="14110" width="10.5" style="15" customWidth="1"/>
    <col min="14111" max="14111" width="3.83203125" style="15" customWidth="1"/>
    <col min="14112" max="14113" width="8.6640625" style="15"/>
    <col min="14114" max="14114" width="3.6640625" style="15" customWidth="1"/>
    <col min="14115" max="14354" width="8.6640625" style="15"/>
    <col min="14355" max="14355" width="24.83203125" style="15" customWidth="1"/>
    <col min="14356" max="14356" width="13.5" style="15" customWidth="1"/>
    <col min="14357" max="14357" width="8.6640625" style="15"/>
    <col min="14358" max="14358" width="6.6640625" style="15" customWidth="1"/>
    <col min="14359" max="14359" width="6.5" style="15" customWidth="1"/>
    <col min="14360" max="14360" width="8.33203125" style="15" customWidth="1"/>
    <col min="14361" max="14361" width="6.6640625" style="15" customWidth="1"/>
    <col min="14362" max="14362" width="4.83203125" style="15" customWidth="1"/>
    <col min="14363" max="14364" width="5" style="15" customWidth="1"/>
    <col min="14365" max="14365" width="8.6640625" style="15"/>
    <col min="14366" max="14366" width="10.5" style="15" customWidth="1"/>
    <col min="14367" max="14367" width="3.83203125" style="15" customWidth="1"/>
    <col min="14368" max="14369" width="8.6640625" style="15"/>
    <col min="14370" max="14370" width="3.6640625" style="15" customWidth="1"/>
    <col min="14371" max="14610" width="8.6640625" style="15"/>
    <col min="14611" max="14611" width="24.83203125" style="15" customWidth="1"/>
    <col min="14612" max="14612" width="13.5" style="15" customWidth="1"/>
    <col min="14613" max="14613" width="8.6640625" style="15"/>
    <col min="14614" max="14614" width="6.6640625" style="15" customWidth="1"/>
    <col min="14615" max="14615" width="6.5" style="15" customWidth="1"/>
    <col min="14616" max="14616" width="8.33203125" style="15" customWidth="1"/>
    <col min="14617" max="14617" width="6.6640625" style="15" customWidth="1"/>
    <col min="14618" max="14618" width="4.83203125" style="15" customWidth="1"/>
    <col min="14619" max="14620" width="5" style="15" customWidth="1"/>
    <col min="14621" max="14621" width="8.6640625" style="15"/>
    <col min="14622" max="14622" width="10.5" style="15" customWidth="1"/>
    <col min="14623" max="14623" width="3.83203125" style="15" customWidth="1"/>
    <col min="14624" max="14625" width="8.6640625" style="15"/>
    <col min="14626" max="14626" width="3.6640625" style="15" customWidth="1"/>
    <col min="14627" max="14866" width="8.6640625" style="15"/>
    <col min="14867" max="14867" width="24.83203125" style="15" customWidth="1"/>
    <col min="14868" max="14868" width="13.5" style="15" customWidth="1"/>
    <col min="14869" max="14869" width="8.6640625" style="15"/>
    <col min="14870" max="14870" width="6.6640625" style="15" customWidth="1"/>
    <col min="14871" max="14871" width="6.5" style="15" customWidth="1"/>
    <col min="14872" max="14872" width="8.33203125" style="15" customWidth="1"/>
    <col min="14873" max="14873" width="6.6640625" style="15" customWidth="1"/>
    <col min="14874" max="14874" width="4.83203125" style="15" customWidth="1"/>
    <col min="14875" max="14876" width="5" style="15" customWidth="1"/>
    <col min="14877" max="14877" width="8.6640625" style="15"/>
    <col min="14878" max="14878" width="10.5" style="15" customWidth="1"/>
    <col min="14879" max="14879" width="3.83203125" style="15" customWidth="1"/>
    <col min="14880" max="14881" width="8.6640625" style="15"/>
    <col min="14882" max="14882" width="3.6640625" style="15" customWidth="1"/>
    <col min="14883" max="15122" width="8.6640625" style="15"/>
    <col min="15123" max="15123" width="24.83203125" style="15" customWidth="1"/>
    <col min="15124" max="15124" width="13.5" style="15" customWidth="1"/>
    <col min="15125" max="15125" width="8.6640625" style="15"/>
    <col min="15126" max="15126" width="6.6640625" style="15" customWidth="1"/>
    <col min="15127" max="15127" width="6.5" style="15" customWidth="1"/>
    <col min="15128" max="15128" width="8.33203125" style="15" customWidth="1"/>
    <col min="15129" max="15129" width="6.6640625" style="15" customWidth="1"/>
    <col min="15130" max="15130" width="4.83203125" style="15" customWidth="1"/>
    <col min="15131" max="15132" width="5" style="15" customWidth="1"/>
    <col min="15133" max="15133" width="8.6640625" style="15"/>
    <col min="15134" max="15134" width="10.5" style="15" customWidth="1"/>
    <col min="15135" max="15135" width="3.83203125" style="15" customWidth="1"/>
    <col min="15136" max="15137" width="8.6640625" style="15"/>
    <col min="15138" max="15138" width="3.6640625" style="15" customWidth="1"/>
    <col min="15139" max="15378" width="8.6640625" style="15"/>
    <col min="15379" max="15379" width="24.83203125" style="15" customWidth="1"/>
    <col min="15380" max="15380" width="13.5" style="15" customWidth="1"/>
    <col min="15381" max="15381" width="8.6640625" style="15"/>
    <col min="15382" max="15382" width="6.6640625" style="15" customWidth="1"/>
    <col min="15383" max="15383" width="6.5" style="15" customWidth="1"/>
    <col min="15384" max="15384" width="8.33203125" style="15" customWidth="1"/>
    <col min="15385" max="15385" width="6.6640625" style="15" customWidth="1"/>
    <col min="15386" max="15386" width="4.83203125" style="15" customWidth="1"/>
    <col min="15387" max="15388" width="5" style="15" customWidth="1"/>
    <col min="15389" max="15389" width="8.6640625" style="15"/>
    <col min="15390" max="15390" width="10.5" style="15" customWidth="1"/>
    <col min="15391" max="15391" width="3.83203125" style="15" customWidth="1"/>
    <col min="15392" max="15393" width="8.6640625" style="15"/>
    <col min="15394" max="15394" width="3.6640625" style="15" customWidth="1"/>
    <col min="15395" max="15634" width="8.6640625" style="15"/>
    <col min="15635" max="15635" width="24.83203125" style="15" customWidth="1"/>
    <col min="15636" max="15636" width="13.5" style="15" customWidth="1"/>
    <col min="15637" max="15637" width="8.6640625" style="15"/>
    <col min="15638" max="15638" width="6.6640625" style="15" customWidth="1"/>
    <col min="15639" max="15639" width="6.5" style="15" customWidth="1"/>
    <col min="15640" max="15640" width="8.33203125" style="15" customWidth="1"/>
    <col min="15641" max="15641" width="6.6640625" style="15" customWidth="1"/>
    <col min="15642" max="15642" width="4.83203125" style="15" customWidth="1"/>
    <col min="15643" max="15644" width="5" style="15" customWidth="1"/>
    <col min="15645" max="15645" width="8.6640625" style="15"/>
    <col min="15646" max="15646" width="10.5" style="15" customWidth="1"/>
    <col min="15647" max="15647" width="3.83203125" style="15" customWidth="1"/>
    <col min="15648" max="15649" width="8.6640625" style="15"/>
    <col min="15650" max="15650" width="3.6640625" style="15" customWidth="1"/>
    <col min="15651" max="15890" width="8.6640625" style="15"/>
    <col min="15891" max="15891" width="24.83203125" style="15" customWidth="1"/>
    <col min="15892" max="15892" width="13.5" style="15" customWidth="1"/>
    <col min="15893" max="15893" width="8.6640625" style="15"/>
    <col min="15894" max="15894" width="6.6640625" style="15" customWidth="1"/>
    <col min="15895" max="15895" width="6.5" style="15" customWidth="1"/>
    <col min="15896" max="15896" width="8.33203125" style="15" customWidth="1"/>
    <col min="15897" max="15897" width="6.6640625" style="15" customWidth="1"/>
    <col min="15898" max="15898" width="4.83203125" style="15" customWidth="1"/>
    <col min="15899" max="15900" width="5" style="15" customWidth="1"/>
    <col min="15901" max="15901" width="8.6640625" style="15"/>
    <col min="15902" max="15902" width="10.5" style="15" customWidth="1"/>
    <col min="15903" max="15903" width="3.83203125" style="15" customWidth="1"/>
    <col min="15904" max="15905" width="8.6640625" style="15"/>
    <col min="15906" max="15906" width="3.6640625" style="15" customWidth="1"/>
    <col min="15907" max="16146" width="8.6640625" style="15"/>
    <col min="16147" max="16147" width="24.83203125" style="15" customWidth="1"/>
    <col min="16148" max="16148" width="13.5" style="15" customWidth="1"/>
    <col min="16149" max="16149" width="8.6640625" style="15"/>
    <col min="16150" max="16150" width="6.6640625" style="15" customWidth="1"/>
    <col min="16151" max="16151" width="6.5" style="15" customWidth="1"/>
    <col min="16152" max="16152" width="8.33203125" style="15" customWidth="1"/>
    <col min="16153" max="16153" width="6.6640625" style="15" customWidth="1"/>
    <col min="16154" max="16154" width="4.83203125" style="15" customWidth="1"/>
    <col min="16155" max="16156" width="5" style="15" customWidth="1"/>
    <col min="16157" max="16157" width="8.6640625" style="15"/>
    <col min="16158" max="16158" width="10.5" style="15" customWidth="1"/>
    <col min="16159" max="16159" width="3.83203125" style="15" customWidth="1"/>
    <col min="16160" max="16161" width="8.6640625" style="15"/>
    <col min="16162" max="16162" width="3.6640625" style="15" customWidth="1"/>
    <col min="16163" max="16384" width="8.6640625" style="15"/>
  </cols>
  <sheetData>
    <row r="31" spans="1:133" s="1" customFormat="1" ht="176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5</v>
      </c>
      <c r="G31" s="1" t="s">
        <v>11</v>
      </c>
      <c r="H31" s="1" t="s">
        <v>12</v>
      </c>
      <c r="I31" s="1" t="s">
        <v>13</v>
      </c>
      <c r="J31" s="1" t="s">
        <v>14</v>
      </c>
      <c r="K31" s="1" t="s">
        <v>6</v>
      </c>
      <c r="L31" s="1" t="s">
        <v>15</v>
      </c>
      <c r="M31" s="1" t="s">
        <v>16</v>
      </c>
      <c r="N31" s="1" t="s">
        <v>17</v>
      </c>
      <c r="O31" s="1" t="s">
        <v>18</v>
      </c>
      <c r="P31" s="1" t="s">
        <v>7</v>
      </c>
      <c r="Q31" s="1" t="s">
        <v>19</v>
      </c>
      <c r="R31" s="1" t="s">
        <v>8</v>
      </c>
      <c r="S31" s="1" t="s">
        <v>20</v>
      </c>
      <c r="T31" s="1" t="s">
        <v>21</v>
      </c>
      <c r="U31" s="1" t="s">
        <v>9</v>
      </c>
      <c r="V31" s="1" t="s">
        <v>22</v>
      </c>
      <c r="W31" s="1" t="s">
        <v>23</v>
      </c>
      <c r="X31" s="1" t="s">
        <v>24</v>
      </c>
      <c r="Y31" s="1" t="s">
        <v>62</v>
      </c>
      <c r="Z31" s="1" t="s">
        <v>63</v>
      </c>
      <c r="AA31" s="1" t="s">
        <v>614</v>
      </c>
      <c r="AB31" s="1" t="s">
        <v>615</v>
      </c>
      <c r="AC31" s="1" t="s">
        <v>616</v>
      </c>
      <c r="AD31" s="1" t="s">
        <v>702</v>
      </c>
      <c r="AE31" s="1" t="s">
        <v>703</v>
      </c>
      <c r="AF31" s="1" t="s">
        <v>704</v>
      </c>
      <c r="AG31" s="1" t="s">
        <v>705</v>
      </c>
      <c r="AI31" s="1" t="s">
        <v>617</v>
      </c>
      <c r="AJ31" s="1" t="s">
        <v>618</v>
      </c>
      <c r="AK31" s="1" t="s">
        <v>619</v>
      </c>
      <c r="AL31" s="1" t="s">
        <v>620</v>
      </c>
      <c r="AN31" s="1" t="s">
        <v>692</v>
      </c>
      <c r="AO31" s="1" t="s">
        <v>693</v>
      </c>
      <c r="AP31" s="1" t="s">
        <v>694</v>
      </c>
      <c r="AQ31" s="1" t="s">
        <v>695</v>
      </c>
      <c r="AS31" s="1" t="s">
        <v>621</v>
      </c>
      <c r="AT31" s="1" t="s">
        <v>622</v>
      </c>
      <c r="AU31" s="1" t="s">
        <v>623</v>
      </c>
      <c r="AV31" s="1" t="s">
        <v>624</v>
      </c>
      <c r="AX31" s="1" t="s">
        <v>625</v>
      </c>
      <c r="AY31" s="1" t="s">
        <v>626</v>
      </c>
      <c r="AZ31" s="1" t="s">
        <v>627</v>
      </c>
      <c r="BA31" s="1" t="s">
        <v>628</v>
      </c>
      <c r="BC31" s="1" t="s">
        <v>629</v>
      </c>
      <c r="BD31" s="1" t="s">
        <v>630</v>
      </c>
      <c r="BE31" s="1" t="s">
        <v>631</v>
      </c>
      <c r="BF31" s="1" t="s">
        <v>632</v>
      </c>
      <c r="BH31" s="1" t="s">
        <v>717</v>
      </c>
    </row>
    <row r="32" spans="1:133" s="8" customFormat="1" ht="15.75" customHeight="1">
      <c r="A32">
        <v>19</v>
      </c>
      <c r="B32">
        <v>9</v>
      </c>
      <c r="C32" t="s">
        <v>745</v>
      </c>
      <c r="D32" t="s">
        <v>25</v>
      </c>
      <c r="E32"/>
      <c r="F32"/>
      <c r="G32">
        <v>0.5</v>
      </c>
      <c r="H32">
        <v>0.5</v>
      </c>
      <c r="I32">
        <v>3135</v>
      </c>
      <c r="J32">
        <v>5915</v>
      </c>
      <c r="K32"/>
      <c r="L32">
        <v>3140</v>
      </c>
      <c r="M32">
        <v>2.82</v>
      </c>
      <c r="N32">
        <v>5.29</v>
      </c>
      <c r="O32">
        <v>2.4700000000000002</v>
      </c>
      <c r="P32"/>
      <c r="Q32">
        <v>0.21199999999999999</v>
      </c>
      <c r="R32">
        <v>1</v>
      </c>
      <c r="S32">
        <v>0</v>
      </c>
      <c r="T32">
        <v>0</v>
      </c>
      <c r="U32"/>
      <c r="V32">
        <v>0</v>
      </c>
      <c r="W32"/>
      <c r="X32"/>
      <c r="Y32" s="35">
        <v>44113</v>
      </c>
      <c r="Z32" s="31">
        <v>0.66090277777777773</v>
      </c>
      <c r="AA32"/>
      <c r="AB32" s="8">
        <v>1</v>
      </c>
      <c r="AC32" s="2"/>
      <c r="AD32" s="2">
        <v>5.2850974293687685</v>
      </c>
      <c r="AE32" s="2">
        <v>5.5783544040889481</v>
      </c>
      <c r="AF32" s="2">
        <v>0.29325697472017964</v>
      </c>
      <c r="AG32" s="2">
        <v>0.30755478186108598</v>
      </c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C32" s="6"/>
      <c r="BD32" s="6"/>
      <c r="BE32" s="6"/>
      <c r="BF32" s="6"/>
      <c r="BG32" s="6"/>
      <c r="BH32" s="1"/>
      <c r="BI32" s="1"/>
      <c r="BJ32" s="1"/>
      <c r="BK32" s="1"/>
      <c r="BL32" s="36"/>
      <c r="BM32" s="36"/>
      <c r="BN32" s="37"/>
      <c r="BO32" s="15"/>
      <c r="BP32" s="1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</row>
    <row r="33" spans="1:133" s="8" customFormat="1" ht="15.75" customHeight="1">
      <c r="A33">
        <v>20</v>
      </c>
      <c r="B33">
        <v>9</v>
      </c>
      <c r="C33" t="s">
        <v>745</v>
      </c>
      <c r="D33" t="s">
        <v>25</v>
      </c>
      <c r="E33"/>
      <c r="F33"/>
      <c r="G33">
        <v>0.5</v>
      </c>
      <c r="H33">
        <v>0.5</v>
      </c>
      <c r="I33">
        <v>1933</v>
      </c>
      <c r="J33">
        <v>5883</v>
      </c>
      <c r="K33"/>
      <c r="L33">
        <v>3010</v>
      </c>
      <c r="M33">
        <v>1.8979999999999999</v>
      </c>
      <c r="N33">
        <v>5.2629999999999999</v>
      </c>
      <c r="O33">
        <v>3.3650000000000002</v>
      </c>
      <c r="P33"/>
      <c r="Q33">
        <v>0.19900000000000001</v>
      </c>
      <c r="R33">
        <v>1</v>
      </c>
      <c r="S33">
        <v>0</v>
      </c>
      <c r="T33">
        <v>0</v>
      </c>
      <c r="U33"/>
      <c r="V33">
        <v>0</v>
      </c>
      <c r="W33"/>
      <c r="X33"/>
      <c r="Y33" s="35">
        <v>44113</v>
      </c>
      <c r="Z33" s="31">
        <v>0.6663310185185185</v>
      </c>
      <c r="AA33"/>
      <c r="AB33" s="8">
        <v>1</v>
      </c>
      <c r="AC33" s="2"/>
      <c r="AD33" s="2">
        <v>3.2853804803298106</v>
      </c>
      <c r="AE33" s="2">
        <v>5.5470834799525637</v>
      </c>
      <c r="AF33" s="2">
        <v>2.2617029996227531</v>
      </c>
      <c r="AG33" s="2">
        <v>0.29432971298797306</v>
      </c>
      <c r="AH33" s="6"/>
      <c r="AI33" s="6"/>
      <c r="AJ33" s="6">
        <v>0.50766751771315621</v>
      </c>
      <c r="AK33" s="6"/>
      <c r="AL33" s="6"/>
      <c r="AM33" s="6"/>
      <c r="AN33" s="6"/>
      <c r="AO33" s="6">
        <v>5.2864249213798439E-2</v>
      </c>
      <c r="AP33" s="6"/>
      <c r="AQ33" s="6"/>
      <c r="AR33" s="6"/>
      <c r="AS33" s="6"/>
      <c r="AT33" s="6">
        <v>0.60412590070500893</v>
      </c>
      <c r="AU33" s="6"/>
      <c r="AV33" s="6"/>
      <c r="AW33" s="6"/>
      <c r="AX33" s="6"/>
      <c r="AY33" s="6">
        <v>0.24165370694443278</v>
      </c>
      <c r="AZ33" s="6"/>
      <c r="BA33" s="6"/>
      <c r="BC33" s="6">
        <v>3.2770621901923773</v>
      </c>
      <c r="BD33" s="6">
        <v>5.5456176553836709</v>
      </c>
      <c r="BE33" s="6">
        <v>2.2685554651912927</v>
      </c>
      <c r="BF33" s="6">
        <v>0.29468577253455686</v>
      </c>
      <c r="BG33" s="6"/>
      <c r="BH33" s="1">
        <v>1</v>
      </c>
      <c r="BI33" s="1"/>
      <c r="BJ33" s="1"/>
      <c r="BK33" s="1"/>
      <c r="BL33" s="36"/>
      <c r="BM33" s="36"/>
      <c r="BN33" s="37"/>
      <c r="BO33" s="15"/>
      <c r="BP33" s="1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</row>
    <row r="34" spans="1:133" s="8" customFormat="1" ht="15.75" customHeight="1">
      <c r="A34">
        <v>21</v>
      </c>
      <c r="B34">
        <v>9</v>
      </c>
      <c r="C34" t="s">
        <v>745</v>
      </c>
      <c r="D34" t="s">
        <v>25</v>
      </c>
      <c r="E34"/>
      <c r="F34"/>
      <c r="G34">
        <v>0.5</v>
      </c>
      <c r="H34">
        <v>0.5</v>
      </c>
      <c r="I34">
        <v>1923</v>
      </c>
      <c r="J34">
        <v>5880</v>
      </c>
      <c r="K34"/>
      <c r="L34">
        <v>3017</v>
      </c>
      <c r="M34">
        <v>1.89</v>
      </c>
      <c r="N34">
        <v>5.26</v>
      </c>
      <c r="O34">
        <v>3.37</v>
      </c>
      <c r="P34"/>
      <c r="Q34">
        <v>0.2</v>
      </c>
      <c r="R34">
        <v>1</v>
      </c>
      <c r="S34">
        <v>0</v>
      </c>
      <c r="T34">
        <v>0</v>
      </c>
      <c r="U34"/>
      <c r="V34">
        <v>0</v>
      </c>
      <c r="W34"/>
      <c r="X34"/>
      <c r="Y34" s="35">
        <v>44113</v>
      </c>
      <c r="Z34" s="31">
        <v>0.67221064814814813</v>
      </c>
      <c r="AA34"/>
      <c r="AB34" s="8">
        <v>1</v>
      </c>
      <c r="AC34" s="2"/>
      <c r="AD34" s="2">
        <v>3.2687439000549445</v>
      </c>
      <c r="AE34" s="2">
        <v>5.5441518308147772</v>
      </c>
      <c r="AF34" s="2">
        <v>2.2754079307598327</v>
      </c>
      <c r="AG34" s="2">
        <v>0.29504183208114065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C34" s="6"/>
      <c r="BD34" s="6"/>
      <c r="BE34" s="6"/>
      <c r="BF34" s="6"/>
      <c r="BG34" s="6"/>
      <c r="BH34" s="1"/>
      <c r="BI34" s="1"/>
      <c r="BJ34" s="1"/>
      <c r="BK34" s="1"/>
      <c r="BL34" s="36"/>
      <c r="BM34" s="36"/>
      <c r="BN34" s="37"/>
      <c r="BO34" s="15"/>
      <c r="BP34" s="1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</row>
    <row r="35" spans="1:133" s="8" customFormat="1" ht="15.75" customHeight="1">
      <c r="A35">
        <v>22</v>
      </c>
      <c r="B35">
        <v>10</v>
      </c>
      <c r="C35" t="s">
        <v>745</v>
      </c>
      <c r="D35" t="s">
        <v>25</v>
      </c>
      <c r="E35"/>
      <c r="F35"/>
      <c r="G35">
        <v>0.5</v>
      </c>
      <c r="H35">
        <v>0.5</v>
      </c>
      <c r="I35">
        <v>1858</v>
      </c>
      <c r="J35">
        <v>5784</v>
      </c>
      <c r="K35"/>
      <c r="L35">
        <v>2801</v>
      </c>
      <c r="M35">
        <v>1.84</v>
      </c>
      <c r="N35">
        <v>5.1790000000000003</v>
      </c>
      <c r="O35">
        <v>3.3380000000000001</v>
      </c>
      <c r="P35"/>
      <c r="Q35">
        <v>0.17699999999999999</v>
      </c>
      <c r="R35">
        <v>1</v>
      </c>
      <c r="S35">
        <v>0</v>
      </c>
      <c r="T35">
        <v>0</v>
      </c>
      <c r="U35"/>
      <c r="V35">
        <v>0</v>
      </c>
      <c r="W35"/>
      <c r="X35"/>
      <c r="Y35" s="35">
        <v>44113</v>
      </c>
      <c r="Z35" s="31">
        <v>0.68237268518518512</v>
      </c>
      <c r="AA35"/>
      <c r="AB35" s="8">
        <v>1</v>
      </c>
      <c r="AC35" s="2"/>
      <c r="AD35" s="2">
        <v>3.160606128268312</v>
      </c>
      <c r="AE35" s="2">
        <v>5.4503390584056248</v>
      </c>
      <c r="AF35" s="2">
        <v>2.2897329301373128</v>
      </c>
      <c r="AG35" s="2">
        <v>0.27306787149196832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C35" s="6"/>
      <c r="BD35" s="6"/>
      <c r="BE35" s="6"/>
      <c r="BF35" s="6"/>
      <c r="BG35" s="6"/>
      <c r="BH35" s="1"/>
      <c r="BI35" s="1"/>
      <c r="BJ35" s="1"/>
      <c r="BK35" s="1"/>
      <c r="BL35" s="36"/>
      <c r="BM35" s="36"/>
      <c r="BN35" s="37"/>
      <c r="BO35" s="15"/>
      <c r="BP35" s="1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</row>
    <row r="36" spans="1:133" s="8" customFormat="1" ht="15.75" customHeight="1">
      <c r="A36">
        <v>23</v>
      </c>
      <c r="B36">
        <v>10</v>
      </c>
      <c r="C36" t="s">
        <v>745</v>
      </c>
      <c r="D36" t="s">
        <v>25</v>
      </c>
      <c r="E36"/>
      <c r="F36"/>
      <c r="G36">
        <v>0.5</v>
      </c>
      <c r="H36">
        <v>0.5</v>
      </c>
      <c r="I36">
        <v>1756</v>
      </c>
      <c r="J36">
        <v>5822</v>
      </c>
      <c r="K36"/>
      <c r="L36">
        <v>2801</v>
      </c>
      <c r="M36">
        <v>1.762</v>
      </c>
      <c r="N36">
        <v>5.2110000000000003</v>
      </c>
      <c r="O36">
        <v>3.4489999999999998</v>
      </c>
      <c r="P36"/>
      <c r="Q36">
        <v>0.17699999999999999</v>
      </c>
      <c r="R36">
        <v>1</v>
      </c>
      <c r="S36">
        <v>0</v>
      </c>
      <c r="T36">
        <v>0</v>
      </c>
      <c r="U36"/>
      <c r="V36">
        <v>0</v>
      </c>
      <c r="W36"/>
      <c r="X36"/>
      <c r="Y36" s="35">
        <v>44113</v>
      </c>
      <c r="Z36" s="31">
        <v>0.68785879629629632</v>
      </c>
      <c r="AA36"/>
      <c r="AB36" s="8">
        <v>1</v>
      </c>
      <c r="AC36" s="2"/>
      <c r="AD36" s="2">
        <v>2.9909130094646734</v>
      </c>
      <c r="AE36" s="2">
        <v>5.4874732808175812</v>
      </c>
      <c r="AF36" s="2">
        <v>2.4965602713529078</v>
      </c>
      <c r="AG36" s="2">
        <v>0.27306787149196832</v>
      </c>
      <c r="AH36" s="6"/>
      <c r="AI36" s="6"/>
      <c r="AJ36" s="6">
        <v>0.38860970471916118</v>
      </c>
      <c r="AK36" s="6"/>
      <c r="AL36" s="6"/>
      <c r="AM36" s="6"/>
      <c r="AN36" s="6"/>
      <c r="AO36" s="6">
        <v>1.0451888804162111</v>
      </c>
      <c r="AP36" s="6"/>
      <c r="AQ36" s="6"/>
      <c r="AR36" s="6"/>
      <c r="AS36" s="6"/>
      <c r="AT36" s="6">
        <v>1.8261149748573267</v>
      </c>
      <c r="AU36" s="6"/>
      <c r="AV36" s="6"/>
      <c r="AW36" s="6"/>
      <c r="AX36" s="6"/>
      <c r="AY36" s="6">
        <v>2.5742798671412284</v>
      </c>
      <c r="AZ36" s="6"/>
      <c r="BA36" s="6"/>
      <c r="BC36" s="6">
        <v>2.9967358125608765</v>
      </c>
      <c r="BD36" s="6">
        <v>5.5163011640058102</v>
      </c>
      <c r="BE36" s="6">
        <v>2.5195653514449341</v>
      </c>
      <c r="BF36" s="6">
        <v>0.27662846695780641</v>
      </c>
      <c r="BG36" s="6"/>
      <c r="BH36" s="1">
        <v>2</v>
      </c>
      <c r="BI36" s="1"/>
      <c r="BJ36" s="1"/>
      <c r="BK36" s="1"/>
      <c r="BL36" s="36"/>
      <c r="BM36" s="36"/>
      <c r="BN36" s="37"/>
      <c r="BO36" s="15"/>
      <c r="BP36" s="1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</row>
    <row r="37" spans="1:133" s="8" customFormat="1" ht="15.75" customHeight="1">
      <c r="A37">
        <v>24</v>
      </c>
      <c r="B37">
        <v>10</v>
      </c>
      <c r="C37" t="s">
        <v>745</v>
      </c>
      <c r="D37" t="s">
        <v>25</v>
      </c>
      <c r="E37"/>
      <c r="F37"/>
      <c r="G37">
        <v>0.5</v>
      </c>
      <c r="H37">
        <v>0.5</v>
      </c>
      <c r="I37">
        <v>1763</v>
      </c>
      <c r="J37">
        <v>5881</v>
      </c>
      <c r="K37"/>
      <c r="L37">
        <v>2871</v>
      </c>
      <c r="M37">
        <v>1.7669999999999999</v>
      </c>
      <c r="N37">
        <v>5.2610000000000001</v>
      </c>
      <c r="O37">
        <v>3.4940000000000002</v>
      </c>
      <c r="P37"/>
      <c r="Q37">
        <v>0.184</v>
      </c>
      <c r="R37">
        <v>1</v>
      </c>
      <c r="S37">
        <v>0</v>
      </c>
      <c r="T37">
        <v>0</v>
      </c>
      <c r="U37"/>
      <c r="V37">
        <v>0</v>
      </c>
      <c r="W37"/>
      <c r="X37"/>
      <c r="Y37" s="35">
        <v>44113</v>
      </c>
      <c r="Z37" s="31">
        <v>0.69378472222222232</v>
      </c>
      <c r="AA37"/>
      <c r="AB37" s="8">
        <v>1</v>
      </c>
      <c r="AC37" s="2"/>
      <c r="AD37" s="2">
        <v>3.0025586156570796</v>
      </c>
      <c r="AE37" s="2">
        <v>5.54512904719404</v>
      </c>
      <c r="AF37" s="2">
        <v>2.5425704315369604</v>
      </c>
      <c r="AG37" s="2">
        <v>0.28018906242364455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C37" s="6"/>
      <c r="BD37" s="6"/>
      <c r="BE37" s="6"/>
      <c r="BF37" s="6"/>
      <c r="BG37" s="6"/>
      <c r="BH37" s="1"/>
      <c r="BI37" s="1"/>
      <c r="BJ37" s="1"/>
      <c r="BK37" s="1"/>
      <c r="BL37" s="36"/>
      <c r="BM37" s="36"/>
      <c r="BN37" s="37"/>
      <c r="BO37" s="15"/>
      <c r="BP37" s="1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</row>
    <row r="38" spans="1:133" s="8" customFormat="1" ht="15.75" customHeight="1">
      <c r="A38">
        <v>25</v>
      </c>
      <c r="B38">
        <v>11</v>
      </c>
      <c r="C38" t="s">
        <v>745</v>
      </c>
      <c r="D38" t="s">
        <v>25</v>
      </c>
      <c r="E38"/>
      <c r="F38"/>
      <c r="G38">
        <v>0.5</v>
      </c>
      <c r="H38">
        <v>0.5</v>
      </c>
      <c r="I38">
        <v>1781</v>
      </c>
      <c r="J38">
        <v>5819</v>
      </c>
      <c r="K38"/>
      <c r="L38">
        <v>2829</v>
      </c>
      <c r="M38">
        <v>1.7809999999999999</v>
      </c>
      <c r="N38">
        <v>5.2089999999999996</v>
      </c>
      <c r="O38">
        <v>3.4279999999999999</v>
      </c>
      <c r="P38"/>
      <c r="Q38">
        <v>0.18</v>
      </c>
      <c r="R38">
        <v>1</v>
      </c>
      <c r="S38">
        <v>0</v>
      </c>
      <c r="T38">
        <v>0</v>
      </c>
      <c r="U38"/>
      <c r="V38">
        <v>0</v>
      </c>
      <c r="W38"/>
      <c r="X38"/>
      <c r="Y38" s="35">
        <v>44113</v>
      </c>
      <c r="Z38" s="31">
        <v>0.70416666666666661</v>
      </c>
      <c r="AA38"/>
      <c r="AB38" s="8">
        <v>1</v>
      </c>
      <c r="AC38" s="2"/>
      <c r="AD38" s="2">
        <v>3.0325044601518396</v>
      </c>
      <c r="AE38" s="2">
        <v>5.4845416316797948</v>
      </c>
      <c r="AF38" s="2">
        <v>2.4520371715279552</v>
      </c>
      <c r="AG38" s="2">
        <v>0.27591634786463881</v>
      </c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C38" s="6"/>
      <c r="BD38" s="6"/>
      <c r="BE38" s="6"/>
      <c r="BF38" s="6"/>
      <c r="BG38" s="6"/>
      <c r="BH38" s="1"/>
      <c r="BI38" s="1"/>
      <c r="BJ38" s="1"/>
      <c r="BK38" s="1"/>
      <c r="BL38" s="36"/>
      <c r="BM38" s="36"/>
      <c r="BN38" s="37"/>
      <c r="BO38" s="15"/>
      <c r="BP38" s="1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</row>
    <row r="39" spans="1:133" s="8" customFormat="1" ht="15.75" customHeight="1">
      <c r="A39">
        <v>26</v>
      </c>
      <c r="B39">
        <v>11</v>
      </c>
      <c r="C39" t="s">
        <v>745</v>
      </c>
      <c r="D39" t="s">
        <v>25</v>
      </c>
      <c r="E39"/>
      <c r="F39"/>
      <c r="G39">
        <v>0.5</v>
      </c>
      <c r="H39">
        <v>0.5</v>
      </c>
      <c r="I39">
        <v>1748</v>
      </c>
      <c r="J39">
        <v>5839</v>
      </c>
      <c r="K39"/>
      <c r="L39">
        <v>2844</v>
      </c>
      <c r="M39">
        <v>1.756</v>
      </c>
      <c r="N39">
        <v>5.2249999999999996</v>
      </c>
      <c r="O39">
        <v>3.4689999999999999</v>
      </c>
      <c r="P39"/>
      <c r="Q39">
        <v>0.18099999999999999</v>
      </c>
      <c r="R39">
        <v>1</v>
      </c>
      <c r="S39">
        <v>0</v>
      </c>
      <c r="T39">
        <v>0</v>
      </c>
      <c r="U39"/>
      <c r="V39">
        <v>0</v>
      </c>
      <c r="W39"/>
      <c r="X39"/>
      <c r="Y39" s="35">
        <v>44113</v>
      </c>
      <c r="Z39" s="31">
        <v>0.70961805555555557</v>
      </c>
      <c r="AA39"/>
      <c r="AB39" s="8">
        <v>1</v>
      </c>
      <c r="AC39" s="2"/>
      <c r="AD39" s="2">
        <v>2.9776037452447799</v>
      </c>
      <c r="AE39" s="2">
        <v>5.5040859592650353</v>
      </c>
      <c r="AF39" s="2">
        <v>2.5264822140202554</v>
      </c>
      <c r="AG39" s="2">
        <v>0.27744231734999797</v>
      </c>
      <c r="AH39" s="6"/>
      <c r="AI39" s="6"/>
      <c r="AJ39" s="6">
        <v>2.8094635809871642</v>
      </c>
      <c r="AK39" s="6"/>
      <c r="AL39" s="6"/>
      <c r="AM39" s="6"/>
      <c r="AN39" s="6"/>
      <c r="AO39" s="6">
        <v>0.28447414534615501</v>
      </c>
      <c r="AP39" s="6"/>
      <c r="AQ39" s="6"/>
      <c r="AR39" s="6"/>
      <c r="AS39" s="6"/>
      <c r="AT39" s="6">
        <v>4.0578446613642152</v>
      </c>
      <c r="AU39" s="6"/>
      <c r="AV39" s="6"/>
      <c r="AW39" s="6"/>
      <c r="AX39" s="6"/>
      <c r="AY39" s="6">
        <v>1.852721659452059</v>
      </c>
      <c r="AZ39" s="6"/>
      <c r="BA39" s="6"/>
      <c r="BC39" s="6">
        <v>3.0200270249456898</v>
      </c>
      <c r="BD39" s="6">
        <v>5.4962682282309387</v>
      </c>
      <c r="BE39" s="6">
        <v>2.4762412032852499</v>
      </c>
      <c r="BF39" s="6">
        <v>0.28003646547510863</v>
      </c>
      <c r="BG39" s="6"/>
      <c r="BH39" s="1">
        <v>3</v>
      </c>
      <c r="BI39" s="1"/>
      <c r="BJ39" s="1"/>
      <c r="BK39" s="1"/>
      <c r="BL39" s="36"/>
      <c r="BM39" s="36"/>
      <c r="BN39" s="37"/>
      <c r="BO39" s="15"/>
      <c r="BP39" s="1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</row>
    <row r="40" spans="1:133" s="8" customFormat="1" ht="15.75" customHeight="1">
      <c r="A40">
        <v>27</v>
      </c>
      <c r="B40">
        <v>11</v>
      </c>
      <c r="C40" t="s">
        <v>745</v>
      </c>
      <c r="D40" t="s">
        <v>25</v>
      </c>
      <c r="E40"/>
      <c r="F40"/>
      <c r="G40">
        <v>0.5</v>
      </c>
      <c r="H40">
        <v>0.5</v>
      </c>
      <c r="I40">
        <v>1799</v>
      </c>
      <c r="J40">
        <v>5823</v>
      </c>
      <c r="K40"/>
      <c r="L40">
        <v>2895</v>
      </c>
      <c r="M40">
        <v>1.7949999999999999</v>
      </c>
      <c r="N40">
        <v>5.2119999999999997</v>
      </c>
      <c r="O40">
        <v>3.4169999999999998</v>
      </c>
      <c r="P40"/>
      <c r="Q40">
        <v>0.187</v>
      </c>
      <c r="R40">
        <v>1</v>
      </c>
      <c r="S40">
        <v>0</v>
      </c>
      <c r="T40">
        <v>0</v>
      </c>
      <c r="U40"/>
      <c r="V40">
        <v>0</v>
      </c>
      <c r="W40"/>
      <c r="X40"/>
      <c r="Y40" s="35">
        <v>44113</v>
      </c>
      <c r="Z40" s="31">
        <v>0.7155555555555555</v>
      </c>
      <c r="AA40"/>
      <c r="AB40" s="8">
        <v>1</v>
      </c>
      <c r="AC40" s="2"/>
      <c r="AD40" s="2">
        <v>3.0624503046465992</v>
      </c>
      <c r="AE40" s="2">
        <v>5.4884504971968431</v>
      </c>
      <c r="AF40" s="2">
        <v>2.4260001925502439</v>
      </c>
      <c r="AG40" s="2">
        <v>0.28263061360021929</v>
      </c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C40" s="6"/>
      <c r="BD40" s="6"/>
      <c r="BE40" s="6"/>
      <c r="BF40" s="6"/>
      <c r="BG40" s="6"/>
      <c r="BH40" s="1"/>
      <c r="BI40" s="1"/>
      <c r="BJ40" s="1"/>
      <c r="BK40" s="1"/>
      <c r="BL40" s="36"/>
      <c r="BM40" s="36"/>
      <c r="BN40" s="37"/>
      <c r="BO40" s="15"/>
      <c r="BP40" s="1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</row>
    <row r="41" spans="1:133" s="8" customFormat="1" ht="15.75" customHeight="1">
      <c r="A41">
        <v>112</v>
      </c>
      <c r="B41">
        <v>4</v>
      </c>
      <c r="C41" t="s">
        <v>752</v>
      </c>
      <c r="D41" t="s">
        <v>25</v>
      </c>
      <c r="E41"/>
      <c r="F41"/>
      <c r="G41">
        <v>0.5</v>
      </c>
      <c r="H41">
        <v>0.5</v>
      </c>
      <c r="I41">
        <v>1316</v>
      </c>
      <c r="J41">
        <v>6841</v>
      </c>
      <c r="K41"/>
      <c r="L41">
        <v>3290</v>
      </c>
      <c r="M41">
        <v>1.425</v>
      </c>
      <c r="N41">
        <v>6.0739999999999998</v>
      </c>
      <c r="O41">
        <v>4.6500000000000004</v>
      </c>
      <c r="P41"/>
      <c r="Q41">
        <v>0.22800000000000001</v>
      </c>
      <c r="R41">
        <v>1</v>
      </c>
      <c r="S41">
        <v>0</v>
      </c>
      <c r="T41">
        <v>0</v>
      </c>
      <c r="U41"/>
      <c r="V41">
        <v>0</v>
      </c>
      <c r="W41"/>
      <c r="X41"/>
      <c r="Y41" s="35">
        <v>44121</v>
      </c>
      <c r="Z41" s="31">
        <v>0.26412037037037034</v>
      </c>
      <c r="AA41"/>
      <c r="AB41" s="8">
        <v>1</v>
      </c>
      <c r="AC41" s="2"/>
      <c r="AD41" s="2">
        <v>2.7239501182095638</v>
      </c>
      <c r="AE41" s="2">
        <v>5.4720656059336168</v>
      </c>
      <c r="AF41" s="2">
        <v>2.748115487724053</v>
      </c>
      <c r="AG41" s="2">
        <v>0.26556353919491532</v>
      </c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C41" s="6"/>
      <c r="BD41" s="6"/>
      <c r="BE41" s="6"/>
      <c r="BF41" s="6"/>
      <c r="BG41" s="6"/>
      <c r="BH41" s="1"/>
      <c r="BI41" s="1"/>
      <c r="BJ41" s="1"/>
      <c r="BK41" s="1"/>
      <c r="BL41" s="36"/>
      <c r="BM41" s="36"/>
      <c r="BN41" s="37"/>
      <c r="BO41" s="15"/>
      <c r="BP41" s="1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</row>
    <row r="42" spans="1:133" s="8" customFormat="1" ht="15.75" customHeight="1">
      <c r="A42">
        <v>113</v>
      </c>
      <c r="B42">
        <v>4</v>
      </c>
      <c r="C42" t="s">
        <v>752</v>
      </c>
      <c r="D42" t="s">
        <v>25</v>
      </c>
      <c r="E42"/>
      <c r="F42"/>
      <c r="G42">
        <v>0.5</v>
      </c>
      <c r="H42">
        <v>0.5</v>
      </c>
      <c r="I42">
        <v>1140</v>
      </c>
      <c r="J42">
        <v>6840</v>
      </c>
      <c r="K42"/>
      <c r="L42">
        <v>3222</v>
      </c>
      <c r="M42">
        <v>1.2889999999999999</v>
      </c>
      <c r="N42">
        <v>6.0739999999999998</v>
      </c>
      <c r="O42">
        <v>4.7839999999999998</v>
      </c>
      <c r="P42"/>
      <c r="Q42">
        <v>0.221</v>
      </c>
      <c r="R42">
        <v>1</v>
      </c>
      <c r="S42">
        <v>0</v>
      </c>
      <c r="T42">
        <v>0</v>
      </c>
      <c r="U42"/>
      <c r="V42">
        <v>0</v>
      </c>
      <c r="W42"/>
      <c r="X42"/>
      <c r="Y42" s="35">
        <v>44121</v>
      </c>
      <c r="Z42" s="31">
        <v>0.26993055555555556</v>
      </c>
      <c r="AA42"/>
      <c r="AB42" s="8">
        <v>1</v>
      </c>
      <c r="AC42" s="2"/>
      <c r="AD42" s="2">
        <v>2.3361062451263508</v>
      </c>
      <c r="AE42" s="2">
        <v>5.4712884615141419</v>
      </c>
      <c r="AF42" s="2">
        <v>3.1351822163877912</v>
      </c>
      <c r="AG42" s="2">
        <v>0.26009740637749929</v>
      </c>
      <c r="AH42" s="6"/>
      <c r="AI42" s="6"/>
      <c r="AJ42" s="6">
        <v>9.43749123019266E-2</v>
      </c>
      <c r="AK42" s="6"/>
      <c r="AL42" s="6"/>
      <c r="AM42" s="6"/>
      <c r="AN42" s="6"/>
      <c r="AO42" s="6">
        <v>0.11369697939477211</v>
      </c>
      <c r="AP42" s="6"/>
      <c r="AQ42" s="6"/>
      <c r="AR42" s="6"/>
      <c r="AS42" s="6"/>
      <c r="AT42" s="6">
        <v>0.12809678318783127</v>
      </c>
      <c r="AU42" s="6"/>
      <c r="AV42" s="6"/>
      <c r="AW42" s="6"/>
      <c r="AX42" s="6"/>
      <c r="AY42" s="6">
        <v>2.0607779864517091</v>
      </c>
      <c r="AZ42" s="6"/>
      <c r="BA42" s="6"/>
      <c r="BC42" s="6">
        <v>2.3350044159414551</v>
      </c>
      <c r="BD42" s="6">
        <v>5.4681798838362443</v>
      </c>
      <c r="BE42" s="6">
        <v>3.1331754678947892</v>
      </c>
      <c r="BF42" s="6">
        <v>0.25744472427492976</v>
      </c>
      <c r="BG42" s="6"/>
      <c r="BH42" s="1">
        <v>4</v>
      </c>
      <c r="BI42" s="1"/>
      <c r="BJ42" s="1"/>
      <c r="BK42" s="1"/>
      <c r="BL42" s="36"/>
      <c r="BM42" s="36"/>
      <c r="BN42" s="37"/>
      <c r="BO42" s="15"/>
      <c r="BP42" s="1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</row>
    <row r="43" spans="1:133" s="8" customFormat="1" ht="15.75" customHeight="1">
      <c r="A43">
        <v>114</v>
      </c>
      <c r="B43">
        <v>4</v>
      </c>
      <c r="C43" t="s">
        <v>752</v>
      </c>
      <c r="D43" t="s">
        <v>25</v>
      </c>
      <c r="E43"/>
      <c r="F43"/>
      <c r="G43">
        <v>0.5</v>
      </c>
      <c r="H43">
        <v>0.5</v>
      </c>
      <c r="I43">
        <v>1139</v>
      </c>
      <c r="J43">
        <v>6832</v>
      </c>
      <c r="K43"/>
      <c r="L43">
        <v>3156</v>
      </c>
      <c r="M43">
        <v>1.288</v>
      </c>
      <c r="N43">
        <v>6.0670000000000002</v>
      </c>
      <c r="O43">
        <v>4.7779999999999996</v>
      </c>
      <c r="P43"/>
      <c r="Q43">
        <v>0.214</v>
      </c>
      <c r="R43">
        <v>1</v>
      </c>
      <c r="S43">
        <v>0</v>
      </c>
      <c r="T43">
        <v>0</v>
      </c>
      <c r="U43"/>
      <c r="V43">
        <v>0</v>
      </c>
      <c r="W43"/>
      <c r="X43"/>
      <c r="Y43" s="35">
        <v>44121</v>
      </c>
      <c r="Z43" s="31">
        <v>0.27611111111111114</v>
      </c>
      <c r="AA43"/>
      <c r="AB43" s="8">
        <v>1</v>
      </c>
      <c r="AC43" s="2"/>
      <c r="AD43" s="2">
        <v>2.3339025867565599</v>
      </c>
      <c r="AE43" s="2">
        <v>5.4650713061583476</v>
      </c>
      <c r="AF43" s="2">
        <v>3.1311687194017876</v>
      </c>
      <c r="AG43" s="2">
        <v>0.25479204217236023</v>
      </c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C43" s="6"/>
      <c r="BD43" s="6"/>
      <c r="BE43" s="6"/>
      <c r="BF43" s="6"/>
      <c r="BG43" s="6"/>
      <c r="BH43" s="1"/>
      <c r="BI43" s="1"/>
      <c r="BJ43" s="1"/>
      <c r="BK43" s="1"/>
      <c r="BL43" s="36"/>
      <c r="BM43" s="36"/>
      <c r="BN43" s="37"/>
      <c r="BO43" s="15"/>
      <c r="BP43" s="1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</row>
    <row r="44" spans="1:133" s="8" customFormat="1" ht="15.75" customHeight="1">
      <c r="A44">
        <v>115</v>
      </c>
      <c r="B44">
        <v>5</v>
      </c>
      <c r="C44" t="s">
        <v>752</v>
      </c>
      <c r="D44" t="s">
        <v>25</v>
      </c>
      <c r="E44"/>
      <c r="F44"/>
      <c r="G44">
        <v>0.5</v>
      </c>
      <c r="H44">
        <v>0.5</v>
      </c>
      <c r="I44">
        <v>1132</v>
      </c>
      <c r="J44">
        <v>6807</v>
      </c>
      <c r="K44"/>
      <c r="L44">
        <v>2978</v>
      </c>
      <c r="M44">
        <v>1.2829999999999999</v>
      </c>
      <c r="N44">
        <v>6.0449999999999999</v>
      </c>
      <c r="O44">
        <v>4.7619999999999996</v>
      </c>
      <c r="P44"/>
      <c r="Q44">
        <v>0.19500000000000001</v>
      </c>
      <c r="R44">
        <v>1</v>
      </c>
      <c r="S44">
        <v>0</v>
      </c>
      <c r="T44">
        <v>0</v>
      </c>
      <c r="U44"/>
      <c r="V44">
        <v>0</v>
      </c>
      <c r="W44"/>
      <c r="X44"/>
      <c r="Y44" s="35">
        <v>44121</v>
      </c>
      <c r="Z44" s="31">
        <v>0.28688657407407409</v>
      </c>
      <c r="AA44"/>
      <c r="AB44" s="8">
        <v>1</v>
      </c>
      <c r="AC44" s="2"/>
      <c r="AD44" s="2">
        <v>2.318476978168023</v>
      </c>
      <c r="AE44" s="2">
        <v>5.4456426956714896</v>
      </c>
      <c r="AF44" s="2">
        <v>3.1271657175034666</v>
      </c>
      <c r="AG44" s="2">
        <v>0.2404836356797124</v>
      </c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C44" s="6"/>
      <c r="BD44" s="6"/>
      <c r="BE44" s="6"/>
      <c r="BF44" s="6"/>
      <c r="BG44" s="6"/>
      <c r="BH44" s="1"/>
      <c r="BI44" s="1"/>
      <c r="BJ44" s="1"/>
      <c r="BK44" s="1"/>
      <c r="BL44" s="36"/>
      <c r="BM44" s="36"/>
      <c r="BN44" s="37"/>
      <c r="BO44" s="15"/>
      <c r="BP44" s="1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</row>
    <row r="45" spans="1:133" s="8" customFormat="1" ht="15.75" customHeight="1">
      <c r="A45">
        <v>116</v>
      </c>
      <c r="B45">
        <v>5</v>
      </c>
      <c r="C45" t="s">
        <v>752</v>
      </c>
      <c r="D45" t="s">
        <v>25</v>
      </c>
      <c r="E45"/>
      <c r="F45"/>
      <c r="G45">
        <v>0.5</v>
      </c>
      <c r="H45">
        <v>0.5</v>
      </c>
      <c r="I45">
        <v>1132</v>
      </c>
      <c r="J45">
        <v>6787</v>
      </c>
      <c r="K45"/>
      <c r="L45">
        <v>3000</v>
      </c>
      <c r="M45">
        <v>1.2829999999999999</v>
      </c>
      <c r="N45">
        <v>6.0279999999999996</v>
      </c>
      <c r="O45">
        <v>4.7450000000000001</v>
      </c>
      <c r="P45"/>
      <c r="Q45">
        <v>0.19800000000000001</v>
      </c>
      <c r="R45">
        <v>1</v>
      </c>
      <c r="S45">
        <v>0</v>
      </c>
      <c r="T45">
        <v>0</v>
      </c>
      <c r="U45"/>
      <c r="V45">
        <v>0</v>
      </c>
      <c r="W45"/>
      <c r="X45"/>
      <c r="Y45" s="35">
        <v>44121</v>
      </c>
      <c r="Z45" s="31">
        <v>0.29267361111111112</v>
      </c>
      <c r="AA45"/>
      <c r="AB45" s="8">
        <v>1</v>
      </c>
      <c r="AC45" s="2"/>
      <c r="AD45" s="2">
        <v>2.318476978168023</v>
      </c>
      <c r="AE45" s="2">
        <v>5.4300998072820033</v>
      </c>
      <c r="AF45" s="2">
        <v>3.1116228291139802</v>
      </c>
      <c r="AG45" s="2">
        <v>0.24225209041475876</v>
      </c>
      <c r="AH45" s="6"/>
      <c r="AI45" s="6"/>
      <c r="AJ45" s="6">
        <v>1.4359513519657157</v>
      </c>
      <c r="AK45" s="6"/>
      <c r="AL45" s="6"/>
      <c r="AM45" s="6"/>
      <c r="AN45" s="6"/>
      <c r="AO45" s="6">
        <v>1.1808648559132209</v>
      </c>
      <c r="AP45" s="6"/>
      <c r="AQ45" s="6"/>
      <c r="AR45" s="6"/>
      <c r="AS45" s="6"/>
      <c r="AT45" s="6">
        <v>3.0868816613400787</v>
      </c>
      <c r="AU45" s="6"/>
      <c r="AV45" s="6"/>
      <c r="AW45" s="6"/>
      <c r="AX45" s="6"/>
      <c r="AY45" s="6">
        <v>9.949674669412828E-2</v>
      </c>
      <c r="AZ45" s="6"/>
      <c r="BA45" s="6"/>
      <c r="BC45" s="6">
        <v>2.3019495403945909</v>
      </c>
      <c r="BD45" s="6">
        <v>5.4623513006901874</v>
      </c>
      <c r="BE45" s="6">
        <v>3.1604017602955974</v>
      </c>
      <c r="BF45" s="6">
        <v>0.24237266687396647</v>
      </c>
      <c r="BG45" s="6"/>
      <c r="BH45" s="1">
        <v>5</v>
      </c>
      <c r="BI45" s="1"/>
      <c r="BJ45" s="1"/>
      <c r="BK45" s="1"/>
      <c r="BL45" s="36"/>
      <c r="BM45" s="36"/>
      <c r="BN45" s="37"/>
      <c r="BO45" s="15"/>
      <c r="BP45" s="1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</row>
    <row r="46" spans="1:133" s="8" customFormat="1" ht="15.75" customHeight="1">
      <c r="A46">
        <v>117</v>
      </c>
      <c r="B46">
        <v>5</v>
      </c>
      <c r="C46" t="s">
        <v>752</v>
      </c>
      <c r="D46" t="s">
        <v>25</v>
      </c>
      <c r="E46"/>
      <c r="F46"/>
      <c r="G46">
        <v>0.5</v>
      </c>
      <c r="H46">
        <v>0.5</v>
      </c>
      <c r="I46">
        <v>1117</v>
      </c>
      <c r="J46">
        <v>6870</v>
      </c>
      <c r="K46"/>
      <c r="L46">
        <v>3003</v>
      </c>
      <c r="M46">
        <v>1.272</v>
      </c>
      <c r="N46">
        <v>6.0979999999999999</v>
      </c>
      <c r="O46">
        <v>4.827</v>
      </c>
      <c r="P46"/>
      <c r="Q46">
        <v>0.19800000000000001</v>
      </c>
      <c r="R46">
        <v>1</v>
      </c>
      <c r="S46">
        <v>0</v>
      </c>
      <c r="T46">
        <v>0</v>
      </c>
      <c r="U46"/>
      <c r="V46">
        <v>0</v>
      </c>
      <c r="W46"/>
      <c r="X46"/>
      <c r="Y46" s="35">
        <v>44121</v>
      </c>
      <c r="Z46" s="31">
        <v>0.29887731481481483</v>
      </c>
      <c r="AA46"/>
      <c r="AB46" s="8">
        <v>1</v>
      </c>
      <c r="AC46" s="2"/>
      <c r="AD46" s="2">
        <v>2.2854221026211583</v>
      </c>
      <c r="AE46" s="2">
        <v>5.4946027940983724</v>
      </c>
      <c r="AF46" s="2">
        <v>3.2091806914772141</v>
      </c>
      <c r="AG46" s="2">
        <v>0.24249324333317415</v>
      </c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C46" s="6"/>
      <c r="BD46" s="6"/>
      <c r="BE46" s="6"/>
      <c r="BF46" s="6"/>
      <c r="BG46" s="6"/>
      <c r="BH46" s="1"/>
      <c r="BI46" s="1"/>
      <c r="BJ46" s="1"/>
      <c r="BK46" s="1"/>
      <c r="BL46" s="36"/>
      <c r="BM46" s="36"/>
      <c r="BN46" s="37"/>
      <c r="BO46" s="15"/>
      <c r="BP46" s="1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</row>
    <row r="47" spans="1:133" s="8" customFormat="1" ht="15.75" customHeight="1">
      <c r="A47">
        <v>118</v>
      </c>
      <c r="B47">
        <v>6</v>
      </c>
      <c r="C47" t="s">
        <v>752</v>
      </c>
      <c r="D47" t="s">
        <v>25</v>
      </c>
      <c r="E47"/>
      <c r="F47"/>
      <c r="G47">
        <v>0.5</v>
      </c>
      <c r="H47">
        <v>0.5</v>
      </c>
      <c r="I47">
        <v>1138</v>
      </c>
      <c r="J47">
        <v>6843</v>
      </c>
      <c r="K47"/>
      <c r="L47">
        <v>3021</v>
      </c>
      <c r="M47">
        <v>1.288</v>
      </c>
      <c r="N47">
        <v>6.0759999999999996</v>
      </c>
      <c r="O47">
        <v>4.7869999999999999</v>
      </c>
      <c r="P47"/>
      <c r="Q47">
        <v>0.2</v>
      </c>
      <c r="R47">
        <v>1</v>
      </c>
      <c r="S47">
        <v>0</v>
      </c>
      <c r="T47">
        <v>0</v>
      </c>
      <c r="U47"/>
      <c r="V47">
        <v>0</v>
      </c>
      <c r="W47"/>
      <c r="X47"/>
      <c r="Y47" s="35">
        <v>44121</v>
      </c>
      <c r="Z47" s="31">
        <v>0.30982638888888886</v>
      </c>
      <c r="AA47"/>
      <c r="AB47" s="8">
        <v>1</v>
      </c>
      <c r="AC47" s="2"/>
      <c r="AD47" s="2">
        <v>2.3316989283867691</v>
      </c>
      <c r="AE47" s="2">
        <v>5.4736198947725656</v>
      </c>
      <c r="AF47" s="2">
        <v>3.1419209663857965</v>
      </c>
      <c r="AG47" s="2">
        <v>0.24394016084366665</v>
      </c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C47" s="6"/>
      <c r="BD47" s="6"/>
      <c r="BE47" s="6"/>
      <c r="BF47" s="6"/>
      <c r="BG47" s="6"/>
      <c r="BH47" s="1"/>
      <c r="BI47" s="1"/>
      <c r="BJ47" s="1"/>
      <c r="BK47" s="1"/>
      <c r="BL47" s="36"/>
      <c r="BM47" s="36"/>
      <c r="BN47" s="37"/>
      <c r="BO47" s="15"/>
      <c r="BP47" s="1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</row>
    <row r="48" spans="1:133" s="8" customFormat="1" ht="15.75" customHeight="1">
      <c r="A48">
        <v>119</v>
      </c>
      <c r="B48">
        <v>6</v>
      </c>
      <c r="C48" t="s">
        <v>752</v>
      </c>
      <c r="D48" t="s">
        <v>25</v>
      </c>
      <c r="E48"/>
      <c r="F48"/>
      <c r="G48">
        <v>0.5</v>
      </c>
      <c r="H48">
        <v>0.5</v>
      </c>
      <c r="I48">
        <v>1108</v>
      </c>
      <c r="J48">
        <v>6818</v>
      </c>
      <c r="K48"/>
      <c r="L48">
        <v>3015</v>
      </c>
      <c r="M48">
        <v>1.2649999999999999</v>
      </c>
      <c r="N48">
        <v>6.0549999999999997</v>
      </c>
      <c r="O48">
        <v>4.7889999999999997</v>
      </c>
      <c r="P48"/>
      <c r="Q48">
        <v>0.19900000000000001</v>
      </c>
      <c r="R48">
        <v>1</v>
      </c>
      <c r="S48">
        <v>0</v>
      </c>
      <c r="T48">
        <v>0</v>
      </c>
      <c r="U48"/>
      <c r="V48">
        <v>0</v>
      </c>
      <c r="W48"/>
      <c r="X48"/>
      <c r="Y48" s="35">
        <v>44121</v>
      </c>
      <c r="Z48" s="31">
        <v>0.31560185185185186</v>
      </c>
      <c r="AA48"/>
      <c r="AB48" s="8">
        <v>1</v>
      </c>
      <c r="AC48" s="2"/>
      <c r="AD48" s="2">
        <v>2.2655891772930392</v>
      </c>
      <c r="AE48" s="2">
        <v>5.4541912842857077</v>
      </c>
      <c r="AF48" s="2">
        <v>3.1886021069926684</v>
      </c>
      <c r="AG48" s="2">
        <v>0.24345785500683581</v>
      </c>
      <c r="AH48" s="6"/>
      <c r="AI48" s="6"/>
      <c r="AJ48" s="6">
        <v>0.6831910184723331</v>
      </c>
      <c r="AK48" s="6"/>
      <c r="AL48" s="6"/>
      <c r="AM48" s="6"/>
      <c r="AN48" s="6"/>
      <c r="AO48" s="6">
        <v>0.32718106168470923</v>
      </c>
      <c r="AP48" s="6"/>
      <c r="AQ48" s="6"/>
      <c r="AR48" s="6"/>
      <c r="AS48" s="6"/>
      <c r="AT48" s="6">
        <v>1.0389176728467162</v>
      </c>
      <c r="AU48" s="6"/>
      <c r="AV48" s="6"/>
      <c r="AW48" s="6"/>
      <c r="AX48" s="6"/>
      <c r="AY48" s="6">
        <v>1.1957455522144207</v>
      </c>
      <c r="AZ48" s="6"/>
      <c r="BA48" s="6"/>
      <c r="BC48" s="6">
        <v>2.257876372998771</v>
      </c>
      <c r="BD48" s="6">
        <v>5.4631284451096622</v>
      </c>
      <c r="BE48" s="6">
        <v>3.2052520721108912</v>
      </c>
      <c r="BF48" s="6">
        <v>0.24201093749634334</v>
      </c>
      <c r="BG48" s="6"/>
      <c r="BH48" s="1">
        <v>6</v>
      </c>
      <c r="BI48" s="1"/>
      <c r="BJ48" s="1"/>
      <c r="BK48" s="1"/>
      <c r="BL48" s="36"/>
      <c r="BM48" s="36"/>
      <c r="BN48" s="37"/>
      <c r="BO48" s="15"/>
      <c r="BP48" s="1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</row>
    <row r="49" spans="1:133" s="8" customFormat="1">
      <c r="A49">
        <v>120</v>
      </c>
      <c r="B49">
        <v>6</v>
      </c>
      <c r="C49" t="s">
        <v>752</v>
      </c>
      <c r="D49" t="s">
        <v>25</v>
      </c>
      <c r="E49"/>
      <c r="F49"/>
      <c r="G49">
        <v>0.5</v>
      </c>
      <c r="H49">
        <v>0.5</v>
      </c>
      <c r="I49">
        <v>1101</v>
      </c>
      <c r="J49">
        <v>6841</v>
      </c>
      <c r="K49"/>
      <c r="L49">
        <v>2979</v>
      </c>
      <c r="M49">
        <v>1.2589999999999999</v>
      </c>
      <c r="N49">
        <v>6.0739999999999998</v>
      </c>
      <c r="O49">
        <v>4.8150000000000004</v>
      </c>
      <c r="P49"/>
      <c r="Q49">
        <v>0.19600000000000001</v>
      </c>
      <c r="R49">
        <v>1</v>
      </c>
      <c r="S49">
        <v>0</v>
      </c>
      <c r="T49">
        <v>0</v>
      </c>
      <c r="U49"/>
      <c r="V49">
        <v>0</v>
      </c>
      <c r="W49"/>
      <c r="X49"/>
      <c r="Y49" s="35">
        <v>44121</v>
      </c>
      <c r="Z49" s="31">
        <v>0.32185185185185183</v>
      </c>
      <c r="AA49"/>
      <c r="AB49" s="8">
        <v>1</v>
      </c>
      <c r="AC49" s="2"/>
      <c r="AD49" s="2">
        <v>2.2501635687045027</v>
      </c>
      <c r="AE49" s="2">
        <v>5.4720656059336168</v>
      </c>
      <c r="AF49" s="2">
        <v>3.2219020372291141</v>
      </c>
      <c r="AG49" s="2">
        <v>0.24056401998585086</v>
      </c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C49" s="6"/>
      <c r="BD49" s="6"/>
      <c r="BE49" s="6"/>
      <c r="BF49" s="6"/>
      <c r="BG49" s="6"/>
      <c r="BH49" s="1"/>
      <c r="BI49" s="1"/>
      <c r="BJ49" s="1"/>
      <c r="BK49" s="1"/>
      <c r="BL49" s="36"/>
      <c r="BM49" s="36"/>
      <c r="BN49" s="37"/>
      <c r="BO49" s="15"/>
      <c r="BP49" s="1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</row>
    <row r="50" spans="1:133" s="8" customFormat="1">
      <c r="A50">
        <v>20</v>
      </c>
      <c r="B50">
        <v>9</v>
      </c>
      <c r="C50" t="s">
        <v>754</v>
      </c>
      <c r="D50" t="s">
        <v>25</v>
      </c>
      <c r="E50"/>
      <c r="F50"/>
      <c r="G50">
        <v>0.5</v>
      </c>
      <c r="H50">
        <v>0.5</v>
      </c>
      <c r="I50">
        <v>1656</v>
      </c>
      <c r="J50">
        <v>7161</v>
      </c>
      <c r="K50"/>
      <c r="L50">
        <v>3359</v>
      </c>
      <c r="M50">
        <v>1.6850000000000001</v>
      </c>
      <c r="N50">
        <v>6.3449999999999998</v>
      </c>
      <c r="O50">
        <v>4.66</v>
      </c>
      <c r="P50"/>
      <c r="Q50">
        <v>0.23499999999999999</v>
      </c>
      <c r="R50">
        <v>1</v>
      </c>
      <c r="S50">
        <v>0</v>
      </c>
      <c r="T50">
        <v>0</v>
      </c>
      <c r="U50"/>
      <c r="V50">
        <v>0</v>
      </c>
      <c r="W50"/>
      <c r="X50"/>
      <c r="Y50" s="35">
        <v>44139</v>
      </c>
      <c r="Z50" s="31">
        <v>0.65841435185185182</v>
      </c>
      <c r="AA50"/>
      <c r="AB50" s="8">
        <v>1</v>
      </c>
      <c r="AC50" s="2"/>
      <c r="AD50" s="2">
        <v>4.5935922901831727</v>
      </c>
      <c r="AE50" s="2">
        <v>5.5666620694554725</v>
      </c>
      <c r="AF50" s="2">
        <v>0.97306977927229976</v>
      </c>
      <c r="AG50" s="2">
        <v>0.2830240113571289</v>
      </c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C50" s="6"/>
      <c r="BD50" s="6"/>
      <c r="BE50" s="6"/>
      <c r="BF50" s="6"/>
      <c r="BG50" s="6"/>
      <c r="BH50" s="1"/>
      <c r="BI50" s="1"/>
      <c r="BJ50" s="1"/>
      <c r="BK50" s="1"/>
      <c r="BL50" s="36"/>
      <c r="BM50" s="36"/>
      <c r="BN50" s="37"/>
      <c r="BO50" s="15"/>
      <c r="BP50" s="1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</row>
    <row r="51" spans="1:133" s="8" customFormat="1">
      <c r="A51">
        <v>21</v>
      </c>
      <c r="B51">
        <v>9</v>
      </c>
      <c r="C51" t="s">
        <v>754</v>
      </c>
      <c r="D51" t="s">
        <v>25</v>
      </c>
      <c r="E51"/>
      <c r="F51"/>
      <c r="G51">
        <v>0.5</v>
      </c>
      <c r="H51">
        <v>0.5</v>
      </c>
      <c r="I51">
        <v>1000</v>
      </c>
      <c r="J51">
        <v>7140</v>
      </c>
      <c r="K51"/>
      <c r="L51">
        <v>3455</v>
      </c>
      <c r="M51">
        <v>1.1819999999999999</v>
      </c>
      <c r="N51">
        <v>6.327</v>
      </c>
      <c r="O51">
        <v>5.1449999999999996</v>
      </c>
      <c r="P51"/>
      <c r="Q51">
        <v>0.245</v>
      </c>
      <c r="R51">
        <v>1</v>
      </c>
      <c r="S51">
        <v>0</v>
      </c>
      <c r="T51">
        <v>0</v>
      </c>
      <c r="U51"/>
      <c r="V51">
        <v>0</v>
      </c>
      <c r="W51"/>
      <c r="X51"/>
      <c r="Y51" s="35">
        <v>44139</v>
      </c>
      <c r="Z51" s="31">
        <v>0.66450231481481481</v>
      </c>
      <c r="AA51"/>
      <c r="AB51" s="8">
        <v>1</v>
      </c>
      <c r="AC51" s="2"/>
      <c r="AD51" s="2">
        <v>2.7333609789711595</v>
      </c>
      <c r="AE51" s="2">
        <v>5.5492900614404466</v>
      </c>
      <c r="AF51" s="2">
        <v>2.8159290824692871</v>
      </c>
      <c r="AG51" s="2">
        <v>0.29194971535128922</v>
      </c>
      <c r="AH51" s="6"/>
      <c r="AI51" s="6"/>
      <c r="AJ51" s="6">
        <v>0.52007261053396747</v>
      </c>
      <c r="AK51" s="6"/>
      <c r="AL51" s="6"/>
      <c r="AM51" s="6"/>
      <c r="AN51" s="6"/>
      <c r="AO51" s="6">
        <v>0.14896001839158673</v>
      </c>
      <c r="AP51" s="6"/>
      <c r="AQ51" s="6"/>
      <c r="AR51" s="6"/>
      <c r="AS51" s="6"/>
      <c r="AT51" s="6">
        <v>0.79411919356475058</v>
      </c>
      <c r="AU51" s="6"/>
      <c r="AV51" s="6"/>
      <c r="AW51" s="6"/>
      <c r="AX51" s="6"/>
      <c r="AY51" s="6">
        <v>4.1611783333062915</v>
      </c>
      <c r="AZ51" s="6"/>
      <c r="BA51" s="6"/>
      <c r="BC51" s="6">
        <v>2.7262716828156259</v>
      </c>
      <c r="BD51" s="6">
        <v>5.553426253824977</v>
      </c>
      <c r="BE51" s="6">
        <v>2.8271545710093511</v>
      </c>
      <c r="BF51" s="6">
        <v>0.28599924602184895</v>
      </c>
      <c r="BG51" s="6"/>
      <c r="BH51" s="1">
        <v>7</v>
      </c>
      <c r="BI51" s="1"/>
      <c r="BJ51" s="1"/>
      <c r="BK51" s="1"/>
      <c r="BL51" s="36"/>
      <c r="BM51" s="36"/>
      <c r="BN51" s="37"/>
      <c r="BO51" s="15"/>
      <c r="BP51" s="1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</row>
    <row r="52" spans="1:133" s="8" customFormat="1">
      <c r="A52">
        <v>22</v>
      </c>
      <c r="B52">
        <v>9</v>
      </c>
      <c r="C52" t="s">
        <v>754</v>
      </c>
      <c r="D52" t="s">
        <v>25</v>
      </c>
      <c r="E52"/>
      <c r="F52"/>
      <c r="G52">
        <v>0.5</v>
      </c>
      <c r="H52">
        <v>0.5</v>
      </c>
      <c r="I52">
        <v>995</v>
      </c>
      <c r="J52">
        <v>7150</v>
      </c>
      <c r="K52"/>
      <c r="L52">
        <v>3327</v>
      </c>
      <c r="M52">
        <v>1.1779999999999999</v>
      </c>
      <c r="N52">
        <v>6.3360000000000003</v>
      </c>
      <c r="O52">
        <v>5.1580000000000004</v>
      </c>
      <c r="P52"/>
      <c r="Q52">
        <v>0.23200000000000001</v>
      </c>
      <c r="R52">
        <v>1</v>
      </c>
      <c r="S52">
        <v>0</v>
      </c>
      <c r="T52">
        <v>0</v>
      </c>
      <c r="U52"/>
      <c r="V52">
        <v>0</v>
      </c>
      <c r="W52"/>
      <c r="X52"/>
      <c r="Y52" s="35">
        <v>44139</v>
      </c>
      <c r="Z52" s="31">
        <v>0.67101851851851846</v>
      </c>
      <c r="AA52"/>
      <c r="AB52" s="8">
        <v>1</v>
      </c>
      <c r="AC52" s="2"/>
      <c r="AD52" s="2">
        <v>2.7191823866600919</v>
      </c>
      <c r="AE52" s="2">
        <v>5.5575624462095075</v>
      </c>
      <c r="AF52" s="2">
        <v>2.8383800595494155</v>
      </c>
      <c r="AG52" s="2">
        <v>0.28004877669240869</v>
      </c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C52" s="6"/>
      <c r="BD52" s="6"/>
      <c r="BE52" s="6"/>
      <c r="BF52" s="6"/>
      <c r="BG52" s="6"/>
      <c r="BH52" s="1"/>
      <c r="BI52" s="1"/>
      <c r="BJ52" s="1"/>
      <c r="BK52" s="1"/>
      <c r="BL52" s="36"/>
      <c r="BM52" s="36"/>
      <c r="BN52" s="37"/>
      <c r="BO52" s="15"/>
      <c r="BP52" s="1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</row>
    <row r="53" spans="1:133" s="8" customFormat="1">
      <c r="A53">
        <v>23</v>
      </c>
      <c r="B53">
        <v>10</v>
      </c>
      <c r="C53" t="s">
        <v>755</v>
      </c>
      <c r="D53" t="s">
        <v>25</v>
      </c>
      <c r="E53"/>
      <c r="F53"/>
      <c r="G53">
        <v>0.5</v>
      </c>
      <c r="H53">
        <v>0.5</v>
      </c>
      <c r="I53">
        <v>952</v>
      </c>
      <c r="J53">
        <v>6979</v>
      </c>
      <c r="K53"/>
      <c r="L53">
        <v>3285</v>
      </c>
      <c r="M53">
        <v>1.1459999999999999</v>
      </c>
      <c r="N53">
        <v>6.1909999999999998</v>
      </c>
      <c r="O53">
        <v>5.0460000000000003</v>
      </c>
      <c r="P53"/>
      <c r="Q53">
        <v>0.22800000000000001</v>
      </c>
      <c r="R53">
        <v>1</v>
      </c>
      <c r="S53">
        <v>0</v>
      </c>
      <c r="T53">
        <v>0</v>
      </c>
      <c r="U53"/>
      <c r="V53">
        <v>0</v>
      </c>
      <c r="W53"/>
      <c r="X53"/>
      <c r="Y53" s="35">
        <v>44139</v>
      </c>
      <c r="Z53" s="31">
        <v>0.68196759259259254</v>
      </c>
      <c r="AA53"/>
      <c r="AB53" s="8">
        <v>1</v>
      </c>
      <c r="AC53" s="2"/>
      <c r="AD53" s="2">
        <v>2.5972464927849144</v>
      </c>
      <c r="AE53" s="2">
        <v>5.4161046666585824</v>
      </c>
      <c r="AF53" s="2">
        <v>2.818858173873668</v>
      </c>
      <c r="AG53" s="2">
        <v>0.27614378119496358</v>
      </c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C53" s="6"/>
      <c r="BD53" s="6"/>
      <c r="BE53" s="6"/>
      <c r="BF53" s="6"/>
      <c r="BG53" s="6"/>
      <c r="BH53" s="1"/>
      <c r="BI53" s="1"/>
      <c r="BJ53" s="1"/>
      <c r="BK53" s="1"/>
      <c r="BL53" s="36"/>
      <c r="BM53" s="36"/>
      <c r="BN53" s="37"/>
      <c r="BO53" s="15"/>
      <c r="BP53" s="1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</row>
    <row r="54" spans="1:133" s="8" customFormat="1">
      <c r="A54">
        <v>24</v>
      </c>
      <c r="B54">
        <v>10</v>
      </c>
      <c r="C54" t="s">
        <v>755</v>
      </c>
      <c r="D54" t="s">
        <v>25</v>
      </c>
      <c r="E54"/>
      <c r="F54"/>
      <c r="G54">
        <v>0.5</v>
      </c>
      <c r="H54">
        <v>0.5</v>
      </c>
      <c r="I54">
        <v>937</v>
      </c>
      <c r="J54">
        <v>6985</v>
      </c>
      <c r="K54"/>
      <c r="L54">
        <v>3370</v>
      </c>
      <c r="M54">
        <v>1.1339999999999999</v>
      </c>
      <c r="N54">
        <v>6.1970000000000001</v>
      </c>
      <c r="O54">
        <v>5.0629999999999997</v>
      </c>
      <c r="P54"/>
      <c r="Q54">
        <v>0.23599999999999999</v>
      </c>
      <c r="R54">
        <v>1</v>
      </c>
      <c r="S54">
        <v>0</v>
      </c>
      <c r="T54">
        <v>0</v>
      </c>
      <c r="U54"/>
      <c r="V54">
        <v>0</v>
      </c>
      <c r="W54"/>
      <c r="X54"/>
      <c r="Y54" s="35">
        <v>44139</v>
      </c>
      <c r="Z54" s="31">
        <v>0.68785879629629632</v>
      </c>
      <c r="AA54"/>
      <c r="AB54" s="8">
        <v>1</v>
      </c>
      <c r="AC54" s="2"/>
      <c r="AD54" s="2">
        <v>2.5547107158517131</v>
      </c>
      <c r="AE54" s="2">
        <v>5.4210680975200187</v>
      </c>
      <c r="AF54" s="2">
        <v>2.8663573816683057</v>
      </c>
      <c r="AG54" s="2">
        <v>0.28404674827312637</v>
      </c>
      <c r="AH54" s="6"/>
      <c r="AI54" s="6"/>
      <c r="AJ54" s="6">
        <v>1.4534815219382458</v>
      </c>
      <c r="AK54" s="6"/>
      <c r="AL54" s="6"/>
      <c r="AM54" s="6"/>
      <c r="AN54" s="6"/>
      <c r="AO54" s="6">
        <v>0.5174872037150744</v>
      </c>
      <c r="AP54" s="6"/>
      <c r="AQ54" s="6"/>
      <c r="AR54" s="6"/>
      <c r="AS54" s="6"/>
      <c r="AT54" s="6">
        <v>2.2419369682333103</v>
      </c>
      <c r="AU54" s="6"/>
      <c r="AV54" s="6"/>
      <c r="AW54" s="6"/>
      <c r="AX54" s="6"/>
      <c r="AY54" s="6">
        <v>9.8246246359722789E-2</v>
      </c>
      <c r="AZ54" s="6"/>
      <c r="BA54" s="6"/>
      <c r="BC54" s="6">
        <v>2.5362785458473258</v>
      </c>
      <c r="BD54" s="6">
        <v>5.4351311516274201</v>
      </c>
      <c r="BE54" s="6">
        <v>2.8988526057800952</v>
      </c>
      <c r="BF54" s="6">
        <v>0.28390728414821764</v>
      </c>
      <c r="BG54" s="6"/>
      <c r="BH54" s="1">
        <v>8</v>
      </c>
      <c r="BI54" s="1"/>
      <c r="BJ54" s="1"/>
      <c r="BK54" s="1"/>
      <c r="BL54" s="36"/>
      <c r="BM54" s="36"/>
      <c r="BN54" s="37"/>
      <c r="BO54" s="15"/>
      <c r="BP54" s="1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</row>
    <row r="55" spans="1:133" s="8" customFormat="1">
      <c r="A55">
        <v>25</v>
      </c>
      <c r="B55">
        <v>10</v>
      </c>
      <c r="C55" t="s">
        <v>755</v>
      </c>
      <c r="D55" t="s">
        <v>25</v>
      </c>
      <c r="E55"/>
      <c r="F55"/>
      <c r="G55">
        <v>0.5</v>
      </c>
      <c r="H55">
        <v>0.5</v>
      </c>
      <c r="I55">
        <v>924</v>
      </c>
      <c r="J55">
        <v>7019</v>
      </c>
      <c r="K55"/>
      <c r="L55">
        <v>3367</v>
      </c>
      <c r="M55">
        <v>1.1240000000000001</v>
      </c>
      <c r="N55">
        <v>6.2249999999999996</v>
      </c>
      <c r="O55">
        <v>5.101</v>
      </c>
      <c r="P55"/>
      <c r="Q55">
        <v>0.23599999999999999</v>
      </c>
      <c r="R55">
        <v>1</v>
      </c>
      <c r="S55">
        <v>0</v>
      </c>
      <c r="T55">
        <v>0</v>
      </c>
      <c r="U55"/>
      <c r="V55">
        <v>0</v>
      </c>
      <c r="W55"/>
      <c r="X55"/>
      <c r="Y55" s="35">
        <v>44139</v>
      </c>
      <c r="Z55" s="31">
        <v>0.69434027777777774</v>
      </c>
      <c r="AA55"/>
      <c r="AB55" s="8">
        <v>1</v>
      </c>
      <c r="AC55" s="2"/>
      <c r="AD55" s="2">
        <v>2.5178463758429381</v>
      </c>
      <c r="AE55" s="2">
        <v>5.4491942057348224</v>
      </c>
      <c r="AF55" s="2">
        <v>2.9313478298918842</v>
      </c>
      <c r="AG55" s="2">
        <v>0.28376782002330891</v>
      </c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C55" s="6"/>
      <c r="BD55" s="6"/>
      <c r="BE55" s="6"/>
      <c r="BF55" s="6"/>
      <c r="BG55" s="6"/>
      <c r="BH55" s="1"/>
      <c r="BI55" s="1"/>
      <c r="BJ55" s="1"/>
      <c r="BK55" s="1"/>
      <c r="BL55" s="36"/>
      <c r="BM55" s="36"/>
      <c r="BN55" s="37"/>
      <c r="BO55" s="15"/>
      <c r="BP55" s="1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</row>
    <row r="56" spans="1:133" s="8" customFormat="1">
      <c r="A56">
        <v>26</v>
      </c>
      <c r="B56">
        <v>11</v>
      </c>
      <c r="C56" t="s">
        <v>756</v>
      </c>
      <c r="D56" t="s">
        <v>25</v>
      </c>
      <c r="E56"/>
      <c r="F56"/>
      <c r="G56">
        <v>0.5</v>
      </c>
      <c r="H56">
        <v>0.5</v>
      </c>
      <c r="I56">
        <v>927</v>
      </c>
      <c r="J56">
        <v>6984</v>
      </c>
      <c r="K56"/>
      <c r="L56">
        <v>3297</v>
      </c>
      <c r="M56">
        <v>1.1259999999999999</v>
      </c>
      <c r="N56">
        <v>6.1959999999999997</v>
      </c>
      <c r="O56">
        <v>5.07</v>
      </c>
      <c r="P56"/>
      <c r="Q56">
        <v>0.22900000000000001</v>
      </c>
      <c r="R56">
        <v>1</v>
      </c>
      <c r="S56">
        <v>0</v>
      </c>
      <c r="T56">
        <v>0</v>
      </c>
      <c r="U56"/>
      <c r="V56">
        <v>0</v>
      </c>
      <c r="W56"/>
      <c r="X56"/>
      <c r="Y56" s="35">
        <v>44139</v>
      </c>
      <c r="Z56" s="31">
        <v>0.70545138888888881</v>
      </c>
      <c r="AA56"/>
      <c r="AB56" s="8">
        <v>1</v>
      </c>
      <c r="AC56" s="2"/>
      <c r="AD56" s="2">
        <v>2.5263535312295788</v>
      </c>
      <c r="AE56" s="2">
        <v>5.4202408590431128</v>
      </c>
      <c r="AF56" s="2">
        <v>2.893887327813534</v>
      </c>
      <c r="AG56" s="2">
        <v>0.27725949419423362</v>
      </c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C56" s="6"/>
      <c r="BD56" s="6"/>
      <c r="BE56" s="6"/>
      <c r="BF56" s="6"/>
      <c r="BG56" s="6"/>
      <c r="BH56" s="1"/>
      <c r="BI56" s="1"/>
      <c r="BJ56" s="1"/>
      <c r="BK56" s="1"/>
      <c r="BL56" s="36"/>
      <c r="BM56" s="36"/>
      <c r="BN56" s="37"/>
      <c r="BO56" s="15"/>
      <c r="BP56" s="1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</row>
    <row r="57" spans="1:133" s="8" customFormat="1">
      <c r="A57">
        <v>27</v>
      </c>
      <c r="B57">
        <v>11</v>
      </c>
      <c r="C57" t="s">
        <v>756</v>
      </c>
      <c r="D57" t="s">
        <v>25</v>
      </c>
      <c r="E57"/>
      <c r="F57"/>
      <c r="G57">
        <v>0.5</v>
      </c>
      <c r="H57">
        <v>0.5</v>
      </c>
      <c r="I57">
        <v>930</v>
      </c>
      <c r="J57">
        <v>6877</v>
      </c>
      <c r="K57"/>
      <c r="L57">
        <v>3169</v>
      </c>
      <c r="M57">
        <v>1.129</v>
      </c>
      <c r="N57">
        <v>6.1050000000000004</v>
      </c>
      <c r="O57">
        <v>4.976</v>
      </c>
      <c r="P57"/>
      <c r="Q57">
        <v>0.215</v>
      </c>
      <c r="R57">
        <v>1</v>
      </c>
      <c r="S57">
        <v>0</v>
      </c>
      <c r="T57">
        <v>0</v>
      </c>
      <c r="U57"/>
      <c r="V57">
        <v>0</v>
      </c>
      <c r="W57"/>
      <c r="X57"/>
      <c r="Y57" s="35">
        <v>44139</v>
      </c>
      <c r="Z57" s="31">
        <v>0.711400462962963</v>
      </c>
      <c r="AA57"/>
      <c r="AB57" s="8">
        <v>1</v>
      </c>
      <c r="AC57" s="2"/>
      <c r="AD57" s="2">
        <v>2.5348606866162191</v>
      </c>
      <c r="AE57" s="2">
        <v>5.3317263420141714</v>
      </c>
      <c r="AF57" s="2">
        <v>2.7968656553979523</v>
      </c>
      <c r="AG57" s="2">
        <v>0.26535855553535309</v>
      </c>
      <c r="AH57" s="6"/>
      <c r="AI57" s="6"/>
      <c r="AJ57" s="6">
        <v>1.0119133511793361</v>
      </c>
      <c r="AK57" s="6"/>
      <c r="AL57" s="6"/>
      <c r="AM57" s="6"/>
      <c r="AN57" s="6"/>
      <c r="AO57" s="6">
        <v>2.3005391275689107</v>
      </c>
      <c r="AP57" s="6"/>
      <c r="AQ57" s="6"/>
      <c r="AR57" s="6"/>
      <c r="AS57" s="6"/>
      <c r="AT57" s="6">
        <v>5.2097655895666888</v>
      </c>
      <c r="AU57" s="6"/>
      <c r="AV57" s="6"/>
      <c r="AW57" s="6"/>
      <c r="AX57" s="6"/>
      <c r="AY57" s="6">
        <v>6.1140229089350857</v>
      </c>
      <c r="AZ57" s="6"/>
      <c r="BA57" s="6"/>
      <c r="BC57" s="6">
        <v>2.5220999535362587</v>
      </c>
      <c r="BD57" s="6">
        <v>5.393769227782121</v>
      </c>
      <c r="BE57" s="6">
        <v>2.8716692742458623</v>
      </c>
      <c r="BF57" s="6">
        <v>0.2737264030298785</v>
      </c>
      <c r="BG57" s="6"/>
      <c r="BH57" s="1">
        <v>9</v>
      </c>
      <c r="BI57" s="1"/>
      <c r="BJ57" s="1"/>
      <c r="BK57" s="1"/>
      <c r="BL57" s="36"/>
      <c r="BM57" s="36"/>
      <c r="BN57" s="37"/>
      <c r="BO57" s="15"/>
      <c r="BP57" s="1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</row>
    <row r="58" spans="1:133" s="8" customFormat="1">
      <c r="A58">
        <v>28</v>
      </c>
      <c r="B58">
        <v>11</v>
      </c>
      <c r="C58" t="s">
        <v>756</v>
      </c>
      <c r="D58" t="s">
        <v>25</v>
      </c>
      <c r="E58"/>
      <c r="F58"/>
      <c r="G58">
        <v>0.5</v>
      </c>
      <c r="H58">
        <v>0.5</v>
      </c>
      <c r="I58">
        <v>921</v>
      </c>
      <c r="J58">
        <v>7027</v>
      </c>
      <c r="K58"/>
      <c r="L58">
        <v>3349</v>
      </c>
      <c r="M58">
        <v>1.121</v>
      </c>
      <c r="N58">
        <v>6.2320000000000002</v>
      </c>
      <c r="O58">
        <v>5.1100000000000003</v>
      </c>
      <c r="P58"/>
      <c r="Q58">
        <v>0.23400000000000001</v>
      </c>
      <c r="R58">
        <v>1</v>
      </c>
      <c r="S58">
        <v>0</v>
      </c>
      <c r="T58">
        <v>0</v>
      </c>
      <c r="U58"/>
      <c r="V58">
        <v>0</v>
      </c>
      <c r="W58"/>
      <c r="X58"/>
      <c r="Y58" s="35">
        <v>44139</v>
      </c>
      <c r="Z58" s="31">
        <v>0.71771990740740732</v>
      </c>
      <c r="AA58"/>
      <c r="AB58" s="8">
        <v>1</v>
      </c>
      <c r="AC58" s="2"/>
      <c r="AD58" s="2">
        <v>2.5093392204562979</v>
      </c>
      <c r="AE58" s="2">
        <v>5.4558121135500706</v>
      </c>
      <c r="AF58" s="2">
        <v>2.9464728930937727</v>
      </c>
      <c r="AG58" s="2">
        <v>0.28209425052440384</v>
      </c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C58" s="6"/>
      <c r="BD58" s="6"/>
      <c r="BE58" s="6"/>
      <c r="BF58" s="6"/>
      <c r="BG58" s="6"/>
      <c r="BH58" s="1"/>
      <c r="BI58" s="1"/>
      <c r="BJ58" s="1"/>
      <c r="BK58" s="1"/>
      <c r="BL58" s="36"/>
      <c r="BM58" s="36"/>
      <c r="BN58" s="37"/>
      <c r="BO58" s="15"/>
      <c r="BP58" s="1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</row>
    <row r="59" spans="1:133" s="8" customFormat="1">
      <c r="A59">
        <v>57</v>
      </c>
      <c r="B59">
        <v>19</v>
      </c>
      <c r="C59" t="s">
        <v>757</v>
      </c>
      <c r="D59" t="s">
        <v>25</v>
      </c>
      <c r="E59"/>
      <c r="F59"/>
      <c r="G59">
        <v>0.5</v>
      </c>
      <c r="H59">
        <v>0.5</v>
      </c>
      <c r="I59">
        <v>937</v>
      </c>
      <c r="J59">
        <v>6984</v>
      </c>
      <c r="K59"/>
      <c r="L59">
        <v>3255</v>
      </c>
      <c r="M59">
        <v>1.1339999999999999</v>
      </c>
      <c r="N59">
        <v>6.1950000000000003</v>
      </c>
      <c r="O59">
        <v>5.0620000000000003</v>
      </c>
      <c r="P59"/>
      <c r="Q59">
        <v>0.224</v>
      </c>
      <c r="R59">
        <v>1</v>
      </c>
      <c r="S59">
        <v>0</v>
      </c>
      <c r="T59">
        <v>0</v>
      </c>
      <c r="U59"/>
      <c r="V59">
        <v>0</v>
      </c>
      <c r="W59"/>
      <c r="X59"/>
      <c r="Y59" s="35">
        <v>44243</v>
      </c>
      <c r="Z59" s="31">
        <v>0.9240856481481482</v>
      </c>
      <c r="AA59"/>
      <c r="AB59" s="8">
        <v>1</v>
      </c>
      <c r="AC59" s="2"/>
      <c r="AD59" s="2">
        <v>3.1529825229911359</v>
      </c>
      <c r="AE59" s="2">
        <v>5.9284113671966043</v>
      </c>
      <c r="AF59" s="2">
        <v>2.7754288442054684</v>
      </c>
      <c r="AG59" s="2">
        <v>0.28497570274158734</v>
      </c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C59" s="6"/>
      <c r="BD59" s="6"/>
      <c r="BE59" s="6"/>
      <c r="BF59" s="6"/>
      <c r="BG59" s="6"/>
      <c r="BH59" s="1"/>
      <c r="BI59" s="1"/>
      <c r="BJ59" s="1"/>
      <c r="BK59" s="1"/>
      <c r="BL59" s="36"/>
      <c r="BM59" s="36"/>
      <c r="BN59" s="37"/>
      <c r="BO59" s="15"/>
      <c r="BP59" s="1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</row>
    <row r="60" spans="1:133" s="8" customFormat="1">
      <c r="A60">
        <v>58</v>
      </c>
      <c r="B60">
        <v>19</v>
      </c>
      <c r="C60" t="s">
        <v>757</v>
      </c>
      <c r="D60" t="s">
        <v>25</v>
      </c>
      <c r="E60"/>
      <c r="F60"/>
      <c r="G60">
        <v>0.5</v>
      </c>
      <c r="H60">
        <v>0.5</v>
      </c>
      <c r="I60">
        <v>902</v>
      </c>
      <c r="J60">
        <v>7007</v>
      </c>
      <c r="K60"/>
      <c r="L60">
        <v>3333</v>
      </c>
      <c r="M60">
        <v>1.107</v>
      </c>
      <c r="N60">
        <v>6.2149999999999999</v>
      </c>
      <c r="O60">
        <v>5.1079999999999997</v>
      </c>
      <c r="P60"/>
      <c r="Q60">
        <v>0.23300000000000001</v>
      </c>
      <c r="R60">
        <v>1</v>
      </c>
      <c r="S60">
        <v>0</v>
      </c>
      <c r="T60">
        <v>0</v>
      </c>
      <c r="U60"/>
      <c r="V60">
        <v>0</v>
      </c>
      <c r="W60"/>
      <c r="X60"/>
      <c r="Y60" s="35">
        <v>44243</v>
      </c>
      <c r="Z60" s="31">
        <v>0.92988425925925933</v>
      </c>
      <c r="AA60"/>
      <c r="AB60" s="8">
        <v>1</v>
      </c>
      <c r="AC60" s="2"/>
      <c r="AD60" s="2">
        <v>3.0294952036113649</v>
      </c>
      <c r="AE60" s="2">
        <v>5.9482604966261503</v>
      </c>
      <c r="AF60" s="2">
        <v>2.9187652930147854</v>
      </c>
      <c r="AG60" s="2">
        <v>0.29141343239753442</v>
      </c>
      <c r="AH60" s="6"/>
      <c r="AI60" s="6"/>
      <c r="AJ60" s="6">
        <v>0.11639417042357726</v>
      </c>
      <c r="AK60" s="6"/>
      <c r="AL60" s="6"/>
      <c r="AM60" s="6"/>
      <c r="AN60" s="6"/>
      <c r="AO60" s="6">
        <v>1.2261890703866456</v>
      </c>
      <c r="AP60" s="6"/>
      <c r="AQ60" s="6"/>
      <c r="AR60" s="6"/>
      <c r="AS60" s="6"/>
      <c r="AT60" s="6">
        <v>2.6389152527139204</v>
      </c>
      <c r="AU60" s="6"/>
      <c r="AV60" s="6"/>
      <c r="AW60" s="6"/>
      <c r="AX60" s="6"/>
      <c r="AY60" s="6">
        <v>2.118045966923626</v>
      </c>
      <c r="AZ60" s="6"/>
      <c r="BA60" s="6"/>
      <c r="BC60" s="6">
        <v>3.031259308173933</v>
      </c>
      <c r="BD60" s="6">
        <v>5.9120142602765444</v>
      </c>
      <c r="BE60" s="6">
        <v>2.8807549521026115</v>
      </c>
      <c r="BF60" s="6">
        <v>0.28835963756073901</v>
      </c>
      <c r="BG60" s="6"/>
      <c r="BH60" s="1">
        <v>10</v>
      </c>
      <c r="BI60" s="1"/>
      <c r="BJ60" s="1"/>
      <c r="BK60" s="1"/>
      <c r="BL60" s="36"/>
      <c r="BM60" s="36"/>
      <c r="BN60" s="37"/>
      <c r="BO60" s="15"/>
      <c r="BP60" s="1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</row>
    <row r="61" spans="1:133" s="8" customFormat="1">
      <c r="A61">
        <v>59</v>
      </c>
      <c r="B61">
        <v>19</v>
      </c>
      <c r="C61" t="s">
        <v>757</v>
      </c>
      <c r="D61" t="s">
        <v>25</v>
      </c>
      <c r="E61"/>
      <c r="F61"/>
      <c r="G61">
        <v>0.5</v>
      </c>
      <c r="H61">
        <v>0.5</v>
      </c>
      <c r="I61">
        <v>903</v>
      </c>
      <c r="J61">
        <v>6923</v>
      </c>
      <c r="K61"/>
      <c r="L61">
        <v>3259</v>
      </c>
      <c r="M61">
        <v>1.1080000000000001</v>
      </c>
      <c r="N61">
        <v>6.1440000000000001</v>
      </c>
      <c r="O61">
        <v>5.0359999999999996</v>
      </c>
      <c r="P61"/>
      <c r="Q61">
        <v>0.22500000000000001</v>
      </c>
      <c r="R61">
        <v>1</v>
      </c>
      <c r="S61">
        <v>0</v>
      </c>
      <c r="T61">
        <v>0</v>
      </c>
      <c r="U61"/>
      <c r="V61">
        <v>0</v>
      </c>
      <c r="W61"/>
      <c r="X61"/>
      <c r="Y61" s="35">
        <v>44243</v>
      </c>
      <c r="Z61" s="31">
        <v>0.93601851851851858</v>
      </c>
      <c r="AA61"/>
      <c r="AB61" s="8">
        <v>1</v>
      </c>
      <c r="AC61" s="2"/>
      <c r="AD61" s="2">
        <v>3.0330234127365014</v>
      </c>
      <c r="AE61" s="2">
        <v>5.8757680239269394</v>
      </c>
      <c r="AF61" s="2">
        <v>2.842744611190438</v>
      </c>
      <c r="AG61" s="2">
        <v>0.2853058427239436</v>
      </c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C61" s="6"/>
      <c r="BD61" s="6"/>
      <c r="BE61" s="6"/>
      <c r="BF61" s="6"/>
      <c r="BG61" s="6"/>
      <c r="BH61" s="1"/>
      <c r="BI61" s="1"/>
      <c r="BJ61" s="1"/>
      <c r="BK61" s="1"/>
      <c r="BL61" s="36"/>
      <c r="BM61" s="36"/>
      <c r="BN61" s="37"/>
      <c r="BO61" s="15"/>
      <c r="BP61" s="1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</row>
    <row r="62" spans="1:133" s="8" customFormat="1">
      <c r="A62">
        <v>60</v>
      </c>
      <c r="B62">
        <v>20</v>
      </c>
      <c r="C62" t="s">
        <v>757</v>
      </c>
      <c r="D62" t="s">
        <v>25</v>
      </c>
      <c r="E62"/>
      <c r="F62"/>
      <c r="G62">
        <v>0.5</v>
      </c>
      <c r="H62">
        <v>0.5</v>
      </c>
      <c r="I62">
        <v>851</v>
      </c>
      <c r="J62">
        <v>7035</v>
      </c>
      <c r="K62"/>
      <c r="L62">
        <v>3420</v>
      </c>
      <c r="M62">
        <v>1.0680000000000001</v>
      </c>
      <c r="N62">
        <v>6.2380000000000004</v>
      </c>
      <c r="O62">
        <v>5.17</v>
      </c>
      <c r="P62"/>
      <c r="Q62">
        <v>0.24199999999999999</v>
      </c>
      <c r="R62">
        <v>1</v>
      </c>
      <c r="S62">
        <v>0</v>
      </c>
      <c r="T62">
        <v>0</v>
      </c>
      <c r="U62"/>
      <c r="V62">
        <v>0</v>
      </c>
      <c r="W62"/>
      <c r="X62"/>
      <c r="Y62" s="35">
        <v>44243</v>
      </c>
      <c r="Z62" s="31">
        <v>0.94660879629629635</v>
      </c>
      <c r="AA62"/>
      <c r="AB62" s="8">
        <v>1</v>
      </c>
      <c r="AC62" s="2"/>
      <c r="AD62" s="2">
        <v>2.8495565382294124</v>
      </c>
      <c r="AE62" s="2">
        <v>5.9724246541925536</v>
      </c>
      <c r="AF62" s="2">
        <v>3.1228681159631413</v>
      </c>
      <c r="AG62" s="2">
        <v>0.29859397701378315</v>
      </c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C62" s="6"/>
      <c r="BD62" s="6"/>
      <c r="BE62" s="6"/>
      <c r="BF62" s="6"/>
      <c r="BG62" s="6"/>
      <c r="BH62" s="1"/>
      <c r="BI62" s="1"/>
      <c r="BJ62" s="1"/>
      <c r="BK62" s="1"/>
      <c r="BL62" s="36"/>
      <c r="BM62" s="36"/>
      <c r="BN62" s="37"/>
      <c r="BO62" s="15"/>
      <c r="BP62" s="1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</row>
    <row r="63" spans="1:133" s="8" customFormat="1" ht="15.75" customHeight="1">
      <c r="A63">
        <v>61</v>
      </c>
      <c r="B63">
        <v>20</v>
      </c>
      <c r="C63" t="s">
        <v>757</v>
      </c>
      <c r="D63" t="s">
        <v>25</v>
      </c>
      <c r="E63"/>
      <c r="F63"/>
      <c r="G63">
        <v>0.5</v>
      </c>
      <c r="H63">
        <v>0.5</v>
      </c>
      <c r="I63">
        <v>863</v>
      </c>
      <c r="J63">
        <v>7065</v>
      </c>
      <c r="K63"/>
      <c r="L63">
        <v>3421</v>
      </c>
      <c r="M63">
        <v>1.077</v>
      </c>
      <c r="N63">
        <v>6.2640000000000002</v>
      </c>
      <c r="O63">
        <v>5.1870000000000003</v>
      </c>
      <c r="P63"/>
      <c r="Q63">
        <v>0.24199999999999999</v>
      </c>
      <c r="R63">
        <v>1</v>
      </c>
      <c r="S63">
        <v>0</v>
      </c>
      <c r="T63">
        <v>0</v>
      </c>
      <c r="U63"/>
      <c r="V63">
        <v>0</v>
      </c>
      <c r="W63"/>
      <c r="X63"/>
      <c r="Y63" s="35">
        <v>44243</v>
      </c>
      <c r="Z63" s="31">
        <v>0.95243055555555556</v>
      </c>
      <c r="AA63"/>
      <c r="AB63" s="8">
        <v>1</v>
      </c>
      <c r="AC63" s="2"/>
      <c r="AD63" s="2">
        <v>2.8918950477310483</v>
      </c>
      <c r="AE63" s="2">
        <v>5.9983148230137004</v>
      </c>
      <c r="AF63" s="2">
        <v>3.1064197752826521</v>
      </c>
      <c r="AG63" s="2">
        <v>0.29867651200937217</v>
      </c>
      <c r="AH63" s="6"/>
      <c r="AI63" s="6"/>
      <c r="AJ63" s="6">
        <v>1.474836419596957</v>
      </c>
      <c r="AK63" s="6"/>
      <c r="AL63" s="6"/>
      <c r="AM63" s="6"/>
      <c r="AN63" s="6"/>
      <c r="AO63" s="6">
        <v>0.77995309205179053</v>
      </c>
      <c r="AP63" s="6"/>
      <c r="AQ63" s="6"/>
      <c r="AR63" s="6"/>
      <c r="AS63" s="6"/>
      <c r="AT63" s="6">
        <v>0.13735177096543705</v>
      </c>
      <c r="AU63" s="6"/>
      <c r="AV63" s="6"/>
      <c r="AW63" s="6"/>
      <c r="AX63" s="6"/>
      <c r="AY63" s="6">
        <v>0.44311677936626148</v>
      </c>
      <c r="AZ63" s="6"/>
      <c r="BA63" s="6"/>
      <c r="BC63" s="6">
        <v>2.8707257929802301</v>
      </c>
      <c r="BD63" s="6">
        <v>5.9750136710746684</v>
      </c>
      <c r="BE63" s="6">
        <v>3.1042878780944383</v>
      </c>
      <c r="BF63" s="6">
        <v>0.29801623204465966</v>
      </c>
      <c r="BG63" s="6"/>
      <c r="BH63" s="1">
        <v>11</v>
      </c>
      <c r="BI63" s="1"/>
      <c r="BJ63" s="1"/>
      <c r="BK63" s="1"/>
      <c r="BL63" s="36"/>
      <c r="BM63" s="36"/>
      <c r="BN63" s="37"/>
      <c r="BO63" s="15"/>
      <c r="BP63" s="1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</row>
    <row r="64" spans="1:133" s="8" customFormat="1" ht="15.75" customHeight="1">
      <c r="A64">
        <v>62</v>
      </c>
      <c r="B64">
        <v>20</v>
      </c>
      <c r="C64" t="s">
        <v>757</v>
      </c>
      <c r="D64" t="s">
        <v>25</v>
      </c>
      <c r="E64"/>
      <c r="F64"/>
      <c r="G64">
        <v>0.5</v>
      </c>
      <c r="H64">
        <v>0.5</v>
      </c>
      <c r="I64">
        <v>851</v>
      </c>
      <c r="J64">
        <v>7011</v>
      </c>
      <c r="K64"/>
      <c r="L64">
        <v>3405</v>
      </c>
      <c r="M64">
        <v>1.0669999999999999</v>
      </c>
      <c r="N64">
        <v>6.218</v>
      </c>
      <c r="O64">
        <v>5.1509999999999998</v>
      </c>
      <c r="P64"/>
      <c r="Q64">
        <v>0.24</v>
      </c>
      <c r="R64">
        <v>1</v>
      </c>
      <c r="S64">
        <v>0</v>
      </c>
      <c r="T64">
        <v>0</v>
      </c>
      <c r="U64"/>
      <c r="V64">
        <v>0</v>
      </c>
      <c r="W64"/>
      <c r="X64"/>
      <c r="Y64" s="35">
        <v>44243</v>
      </c>
      <c r="Z64" s="31">
        <v>0.95854166666666663</v>
      </c>
      <c r="AA64"/>
      <c r="AB64" s="8">
        <v>1</v>
      </c>
      <c r="AC64" s="2"/>
      <c r="AD64" s="2">
        <v>2.8495565382294124</v>
      </c>
      <c r="AE64" s="2">
        <v>5.9517125191356364</v>
      </c>
      <c r="AF64" s="2">
        <v>3.102155980906224</v>
      </c>
      <c r="AG64" s="2">
        <v>0.29735595207994719</v>
      </c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C64" s="6"/>
      <c r="BD64" s="6"/>
      <c r="BE64" s="6"/>
      <c r="BF64" s="6"/>
      <c r="BG64" s="6"/>
      <c r="BH64" s="1"/>
      <c r="BI64" s="6"/>
      <c r="BJ64" s="6"/>
      <c r="BK64" s="6"/>
      <c r="BL64" s="6"/>
      <c r="BM64" s="6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</row>
    <row r="65" spans="1:133" s="8" customFormat="1" ht="15.75" customHeight="1">
      <c r="A65">
        <v>95</v>
      </c>
      <c r="B65">
        <v>28</v>
      </c>
      <c r="C65" t="s">
        <v>757</v>
      </c>
      <c r="D65" t="s">
        <v>25</v>
      </c>
      <c r="E65"/>
      <c r="F65"/>
      <c r="G65">
        <v>0.5</v>
      </c>
      <c r="H65">
        <v>0.5</v>
      </c>
      <c r="I65">
        <v>1262</v>
      </c>
      <c r="J65">
        <v>7117</v>
      </c>
      <c r="K65"/>
      <c r="L65">
        <v>3327</v>
      </c>
      <c r="M65">
        <v>1.383</v>
      </c>
      <c r="N65">
        <v>6.3079999999999998</v>
      </c>
      <c r="O65">
        <v>4.9249999999999998</v>
      </c>
      <c r="P65"/>
      <c r="Q65">
        <v>0.23200000000000001</v>
      </c>
      <c r="R65">
        <v>1</v>
      </c>
      <c r="S65">
        <v>0</v>
      </c>
      <c r="T65">
        <v>0</v>
      </c>
      <c r="U65"/>
      <c r="V65">
        <v>0</v>
      </c>
      <c r="W65"/>
      <c r="X65"/>
      <c r="Y65" s="35">
        <v>44244</v>
      </c>
      <c r="Z65" s="31">
        <v>0.19813657407407406</v>
      </c>
      <c r="AA65"/>
      <c r="AB65" s="8">
        <v>1</v>
      </c>
      <c r="AC65" s="2"/>
      <c r="AD65" s="2">
        <v>4.2996504886604408</v>
      </c>
      <c r="AE65" s="2">
        <v>6.0431911156370219</v>
      </c>
      <c r="AF65" s="2">
        <v>1.7435406269765812</v>
      </c>
      <c r="AG65" s="2">
        <v>0.29091822242400006</v>
      </c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C65" s="6"/>
      <c r="BD65" s="6"/>
      <c r="BE65" s="6"/>
      <c r="BF65" s="6"/>
      <c r="BG65" s="6"/>
      <c r="BH65" s="1"/>
      <c r="BI65" s="6"/>
      <c r="BJ65" s="6"/>
      <c r="BK65" s="6"/>
      <c r="BL65" s="6"/>
      <c r="BM65" s="6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</row>
    <row r="66" spans="1:133" s="8" customFormat="1">
      <c r="A66">
        <v>96</v>
      </c>
      <c r="B66">
        <v>28</v>
      </c>
      <c r="C66" t="s">
        <v>757</v>
      </c>
      <c r="D66" t="s">
        <v>25</v>
      </c>
      <c r="E66"/>
      <c r="F66"/>
      <c r="G66">
        <v>0.5</v>
      </c>
      <c r="H66">
        <v>0.5</v>
      </c>
      <c r="I66">
        <v>976</v>
      </c>
      <c r="J66">
        <v>7106</v>
      </c>
      <c r="K66"/>
      <c r="L66">
        <v>3375</v>
      </c>
      <c r="M66">
        <v>1.1639999999999999</v>
      </c>
      <c r="N66">
        <v>6.298</v>
      </c>
      <c r="O66">
        <v>5.1340000000000003</v>
      </c>
      <c r="P66"/>
      <c r="Q66">
        <v>0.23699999999999999</v>
      </c>
      <c r="R66">
        <v>1</v>
      </c>
      <c r="S66">
        <v>0</v>
      </c>
      <c r="T66">
        <v>0</v>
      </c>
      <c r="U66"/>
      <c r="V66">
        <v>0</v>
      </c>
      <c r="W66"/>
      <c r="X66"/>
      <c r="Y66" s="35">
        <v>44244</v>
      </c>
      <c r="Z66" s="31">
        <v>0.20394675925925929</v>
      </c>
      <c r="AA66"/>
      <c r="AB66" s="8">
        <v>1</v>
      </c>
      <c r="AC66" s="2"/>
      <c r="AD66" s="2">
        <v>3.2905826788714529</v>
      </c>
      <c r="AE66" s="2">
        <v>6.033698053735935</v>
      </c>
      <c r="AF66" s="2">
        <v>2.7431153748644821</v>
      </c>
      <c r="AG66" s="2">
        <v>0.29487990221227517</v>
      </c>
      <c r="AH66" s="6"/>
      <c r="AI66" s="6"/>
      <c r="AJ66" s="6">
        <v>2.8271638681934883</v>
      </c>
      <c r="AK66" s="6"/>
      <c r="AL66" s="6"/>
      <c r="AM66" s="6"/>
      <c r="AN66" s="6"/>
      <c r="AO66" s="6">
        <v>8.5855416186134695E-2</v>
      </c>
      <c r="AP66" s="6"/>
      <c r="AQ66" s="6"/>
      <c r="AR66" s="6"/>
      <c r="AS66" s="6"/>
      <c r="AT66" s="6">
        <v>3.1063601261400962</v>
      </c>
      <c r="AU66" s="6"/>
      <c r="AV66" s="6"/>
      <c r="AW66" s="6"/>
      <c r="AX66" s="6"/>
      <c r="AY66" s="6">
        <v>0.61387588729422438</v>
      </c>
      <c r="AZ66" s="6"/>
      <c r="BA66" s="6"/>
      <c r="BC66" s="6">
        <v>3.2447159602446805</v>
      </c>
      <c r="BD66" s="6">
        <v>6.0311090368538203</v>
      </c>
      <c r="BE66" s="6">
        <v>2.7863930766091394</v>
      </c>
      <c r="BF66" s="6">
        <v>0.29578778716375487</v>
      </c>
      <c r="BG66" s="6"/>
      <c r="BH66" s="1">
        <v>12</v>
      </c>
      <c r="BI66" s="6"/>
      <c r="BJ66" s="6"/>
      <c r="BK66" s="6"/>
      <c r="BL66" s="6"/>
      <c r="BM66" s="6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</row>
    <row r="67" spans="1:133" s="1" customFormat="1">
      <c r="A67">
        <v>97</v>
      </c>
      <c r="B67">
        <v>28</v>
      </c>
      <c r="C67" t="s">
        <v>757</v>
      </c>
      <c r="D67" t="s">
        <v>25</v>
      </c>
      <c r="E67"/>
      <c r="F67"/>
      <c r="G67">
        <v>0.5</v>
      </c>
      <c r="H67">
        <v>0.5</v>
      </c>
      <c r="I67">
        <v>950</v>
      </c>
      <c r="J67">
        <v>7100</v>
      </c>
      <c r="K67"/>
      <c r="L67">
        <v>3397</v>
      </c>
      <c r="M67">
        <v>1.143</v>
      </c>
      <c r="N67">
        <v>6.2939999999999996</v>
      </c>
      <c r="O67">
        <v>5.15</v>
      </c>
      <c r="P67"/>
      <c r="Q67">
        <v>0.23899999999999999</v>
      </c>
      <c r="R67">
        <v>1</v>
      </c>
      <c r="S67">
        <v>0</v>
      </c>
      <c r="T67">
        <v>0</v>
      </c>
      <c r="U67"/>
      <c r="V67">
        <v>0</v>
      </c>
      <c r="W67"/>
      <c r="X67"/>
      <c r="Y67" s="35">
        <v>44244</v>
      </c>
      <c r="Z67" s="31">
        <v>0.21016203703703704</v>
      </c>
      <c r="AA67"/>
      <c r="AB67" s="8">
        <v>1</v>
      </c>
      <c r="AC67" s="2"/>
      <c r="AD67" s="2">
        <v>3.198849241617908</v>
      </c>
      <c r="AE67" s="2">
        <v>6.0285200199717046</v>
      </c>
      <c r="AF67" s="2">
        <v>2.8296707783537967</v>
      </c>
      <c r="AG67" s="2">
        <v>0.29669567211523462</v>
      </c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8"/>
      <c r="BC67" s="6"/>
      <c r="BD67" s="6"/>
      <c r="BE67" s="6"/>
      <c r="BF67" s="6"/>
      <c r="BG67" s="6"/>
    </row>
    <row r="68" spans="1:133" s="23" customFormat="1">
      <c r="A68">
        <v>98</v>
      </c>
      <c r="B68">
        <v>29</v>
      </c>
      <c r="C68" t="s">
        <v>757</v>
      </c>
      <c r="D68" t="s">
        <v>25</v>
      </c>
      <c r="E68"/>
      <c r="F68"/>
      <c r="G68">
        <v>0.5</v>
      </c>
      <c r="H68">
        <v>0.5</v>
      </c>
      <c r="I68">
        <v>932</v>
      </c>
      <c r="J68">
        <v>6707</v>
      </c>
      <c r="K68"/>
      <c r="L68">
        <v>3130</v>
      </c>
      <c r="M68">
        <v>1.1299999999999999</v>
      </c>
      <c r="N68">
        <v>5.96</v>
      </c>
      <c r="O68">
        <v>4.83</v>
      </c>
      <c r="P68"/>
      <c r="Q68">
        <v>0.21099999999999999</v>
      </c>
      <c r="R68">
        <v>1</v>
      </c>
      <c r="S68">
        <v>0</v>
      </c>
      <c r="T68">
        <v>0</v>
      </c>
      <c r="U68"/>
      <c r="V68">
        <v>0</v>
      </c>
      <c r="W68"/>
      <c r="X68"/>
      <c r="Y68" s="35">
        <v>44244</v>
      </c>
      <c r="Z68" s="31">
        <v>0.22068287037037038</v>
      </c>
      <c r="AA68"/>
      <c r="AB68" s="8">
        <v>1</v>
      </c>
      <c r="AC68" s="2"/>
      <c r="AD68" s="2">
        <v>3.1353414773654547</v>
      </c>
      <c r="AE68" s="2">
        <v>5.6893588084146831</v>
      </c>
      <c r="AF68" s="2">
        <v>2.5540173310492285</v>
      </c>
      <c r="AG68" s="2">
        <v>0.27465882829295413</v>
      </c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8"/>
      <c r="BC68" s="6"/>
      <c r="BD68" s="6"/>
      <c r="BE68" s="6"/>
      <c r="BF68" s="6"/>
      <c r="BG68" s="6"/>
      <c r="BH68" s="1"/>
      <c r="BI68" s="22"/>
      <c r="BJ68" s="29"/>
      <c r="BK68" s="16"/>
      <c r="BL68" s="33"/>
      <c r="BM68" s="33"/>
      <c r="BN68" s="33"/>
      <c r="BO68" s="33"/>
      <c r="BP68" s="32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H68" s="30"/>
      <c r="DI68" s="30"/>
      <c r="DJ68" s="30"/>
      <c r="DK68" s="30"/>
      <c r="DL68" s="30"/>
      <c r="DM68" s="30"/>
      <c r="DN68" s="30"/>
      <c r="DO68" s="30"/>
      <c r="DP68" s="30"/>
      <c r="DQ68" s="30"/>
      <c r="DR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</row>
    <row r="69" spans="1:133" s="23" customFormat="1">
      <c r="A69">
        <v>99</v>
      </c>
      <c r="B69">
        <v>29</v>
      </c>
      <c r="C69" t="s">
        <v>757</v>
      </c>
      <c r="D69" t="s">
        <v>25</v>
      </c>
      <c r="E69"/>
      <c r="F69"/>
      <c r="G69">
        <v>0.5</v>
      </c>
      <c r="H69">
        <v>0.5</v>
      </c>
      <c r="I69">
        <v>927</v>
      </c>
      <c r="J69">
        <v>6988</v>
      </c>
      <c r="K69"/>
      <c r="L69">
        <v>3406</v>
      </c>
      <c r="M69">
        <v>1.1259999999999999</v>
      </c>
      <c r="N69">
        <v>6.1989999999999998</v>
      </c>
      <c r="O69">
        <v>5.0720000000000001</v>
      </c>
      <c r="P69"/>
      <c r="Q69">
        <v>0.24</v>
      </c>
      <c r="R69">
        <v>1</v>
      </c>
      <c r="S69">
        <v>0</v>
      </c>
      <c r="T69">
        <v>0</v>
      </c>
      <c r="U69"/>
      <c r="V69">
        <v>0</v>
      </c>
      <c r="W69"/>
      <c r="X69"/>
      <c r="Y69" s="35">
        <v>44244</v>
      </c>
      <c r="Z69" s="31">
        <v>0.22649305555555554</v>
      </c>
      <c r="AA69"/>
      <c r="AB69" s="8">
        <v>1</v>
      </c>
      <c r="AC69" s="2"/>
      <c r="AD69" s="2">
        <v>3.117700431739773</v>
      </c>
      <c r="AE69" s="2">
        <v>5.9318633897060904</v>
      </c>
      <c r="AF69" s="2">
        <v>2.8141629579663174</v>
      </c>
      <c r="AG69" s="2">
        <v>0.29743848707553622</v>
      </c>
      <c r="AH69" s="6"/>
      <c r="AI69" s="6"/>
      <c r="AJ69" s="6">
        <v>0.22607822310374603</v>
      </c>
      <c r="AK69" s="6"/>
      <c r="AL69" s="6"/>
      <c r="AM69" s="6"/>
      <c r="AN69" s="6"/>
      <c r="AO69" s="6">
        <v>0.97953312453691854</v>
      </c>
      <c r="AP69" s="6"/>
      <c r="AQ69" s="6"/>
      <c r="AR69" s="6"/>
      <c r="AS69" s="6"/>
      <c r="AT69" s="6">
        <v>2.3322872390371088</v>
      </c>
      <c r="AU69" s="6"/>
      <c r="AV69" s="6"/>
      <c r="AW69" s="6"/>
      <c r="AX69" s="6"/>
      <c r="AY69" s="6">
        <v>0.52861676475511887</v>
      </c>
      <c r="AZ69" s="6"/>
      <c r="BA69" s="6"/>
      <c r="BB69" s="8"/>
      <c r="BC69" s="6">
        <v>3.121228640864909</v>
      </c>
      <c r="BD69" s="6">
        <v>5.9029527011891432</v>
      </c>
      <c r="BE69" s="6">
        <v>2.7817240603242341</v>
      </c>
      <c r="BF69" s="6">
        <v>0.29665440461744008</v>
      </c>
      <c r="BG69" s="6"/>
      <c r="BH69" s="1">
        <v>13</v>
      </c>
      <c r="BI69" s="22"/>
      <c r="BJ69" s="29"/>
      <c r="BK69" s="16"/>
      <c r="BL69" s="33"/>
      <c r="BM69" s="33"/>
      <c r="BN69" s="33"/>
      <c r="BO69" s="33"/>
      <c r="BP69" s="32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H69" s="30"/>
      <c r="DI69" s="30"/>
      <c r="DJ69" s="30"/>
      <c r="DK69" s="30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</row>
    <row r="70" spans="1:133" s="23" customFormat="1">
      <c r="A70">
        <v>100</v>
      </c>
      <c r="B70">
        <v>29</v>
      </c>
      <c r="C70" t="s">
        <v>757</v>
      </c>
      <c r="D70" t="s">
        <v>25</v>
      </c>
      <c r="E70"/>
      <c r="F70"/>
      <c r="G70">
        <v>0.5</v>
      </c>
      <c r="H70">
        <v>0.5</v>
      </c>
      <c r="I70">
        <v>929</v>
      </c>
      <c r="J70">
        <v>6921</v>
      </c>
      <c r="K70"/>
      <c r="L70">
        <v>3387</v>
      </c>
      <c r="M70">
        <v>1.1279999999999999</v>
      </c>
      <c r="N70">
        <v>6.1420000000000003</v>
      </c>
      <c r="O70">
        <v>5.0149999999999997</v>
      </c>
      <c r="P70"/>
      <c r="Q70">
        <v>0.23799999999999999</v>
      </c>
      <c r="R70">
        <v>1</v>
      </c>
      <c r="S70">
        <v>0</v>
      </c>
      <c r="T70">
        <v>0</v>
      </c>
      <c r="U70"/>
      <c r="V70">
        <v>0</v>
      </c>
      <c r="W70"/>
      <c r="X70"/>
      <c r="Y70" s="35">
        <v>44244</v>
      </c>
      <c r="Z70" s="31">
        <v>0.23265046296296296</v>
      </c>
      <c r="AA70"/>
      <c r="AB70" s="8">
        <v>1</v>
      </c>
      <c r="AC70" s="2"/>
      <c r="AD70" s="2">
        <v>3.1247568499900455</v>
      </c>
      <c r="AE70" s="2">
        <v>5.8740420126721959</v>
      </c>
      <c r="AF70" s="2">
        <v>2.7492851626821504</v>
      </c>
      <c r="AG70" s="2">
        <v>0.29587032215934395</v>
      </c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8"/>
      <c r="BC70" s="6"/>
      <c r="BD70" s="6"/>
      <c r="BE70" s="6"/>
      <c r="BF70" s="6"/>
      <c r="BG70" s="6"/>
      <c r="BH70" s="1"/>
      <c r="BI70" s="22"/>
      <c r="BJ70" s="29"/>
      <c r="BK70" s="16"/>
      <c r="BL70" s="33"/>
      <c r="BM70" s="33"/>
      <c r="BN70" s="33"/>
      <c r="BO70" s="33"/>
      <c r="BP70" s="32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</row>
    <row r="71" spans="1:133" s="23" customFormat="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 s="35"/>
      <c r="Z71" s="31"/>
      <c r="AA71"/>
      <c r="AB71" s="8"/>
      <c r="AC71" s="2"/>
      <c r="AD71" s="2"/>
      <c r="AE71" s="2"/>
      <c r="AF71" s="2"/>
      <c r="AG71" s="2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8"/>
      <c r="BC71" s="6"/>
      <c r="BD71" s="6"/>
      <c r="BE71" s="6"/>
      <c r="BF71" s="6"/>
      <c r="BG71" s="6"/>
      <c r="BH71" s="1"/>
      <c r="BI71" s="22"/>
      <c r="BJ71" s="29"/>
      <c r="BK71" s="16"/>
      <c r="BL71" s="33"/>
      <c r="BM71" s="33"/>
      <c r="BN71" s="33"/>
      <c r="BO71" s="30"/>
      <c r="BP71" s="64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</row>
    <row r="72" spans="1:133" s="23" customFormat="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 s="35"/>
      <c r="Z72" s="31"/>
      <c r="AA72"/>
      <c r="AB72" s="8"/>
      <c r="AC72" s="2"/>
      <c r="AD72" s="2"/>
      <c r="AE72" s="2"/>
      <c r="AF72" s="2"/>
      <c r="AG72" s="2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8"/>
      <c r="BC72" s="6"/>
      <c r="BD72" s="6"/>
      <c r="BE72" s="6"/>
      <c r="BF72" s="6"/>
      <c r="BG72" s="6"/>
      <c r="BH72" s="1"/>
      <c r="BI72" s="22"/>
      <c r="BJ72" s="29"/>
      <c r="BK72" s="16"/>
      <c r="BL72" s="33"/>
      <c r="BM72" s="33"/>
      <c r="BN72" s="33"/>
      <c r="BO72" s="33"/>
      <c r="BP72" s="32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H72" s="30"/>
      <c r="DI72" s="30"/>
      <c r="DJ72" s="30"/>
      <c r="DK72" s="30"/>
      <c r="DL72" s="30"/>
      <c r="DM72" s="30"/>
      <c r="DN72" s="30"/>
      <c r="DO72" s="30"/>
      <c r="DP72" s="30"/>
      <c r="DQ72" s="30"/>
      <c r="DR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</row>
    <row r="73" spans="1:133" s="23" customFormat="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 s="35"/>
      <c r="Z73" s="31"/>
      <c r="AA73"/>
      <c r="AB73" s="8"/>
      <c r="AC73" s="2"/>
      <c r="AD73" s="2"/>
      <c r="AE73" s="2"/>
      <c r="AF73" s="2"/>
      <c r="AG73" s="2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8"/>
      <c r="BC73" s="6"/>
      <c r="BD73" s="6"/>
      <c r="BE73" s="6"/>
      <c r="BF73" s="6"/>
      <c r="BG73" s="6"/>
      <c r="BH73" s="1"/>
      <c r="BI73" s="22"/>
      <c r="BJ73" s="29"/>
      <c r="BK73" s="16"/>
      <c r="BL73" s="33"/>
      <c r="BM73" s="33"/>
      <c r="BN73" s="33"/>
      <c r="BO73" s="33"/>
      <c r="BP73" s="32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H73" s="30"/>
      <c r="DI73" s="30"/>
      <c r="DJ73" s="30"/>
      <c r="DK73" s="30"/>
      <c r="DL73" s="30"/>
      <c r="DM73" s="30"/>
      <c r="DN73" s="30"/>
      <c r="DO73" s="30"/>
      <c r="DP73" s="30"/>
      <c r="DQ73" s="30"/>
      <c r="DR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</row>
    <row r="74" spans="1:133" s="23" customFormat="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 s="35"/>
      <c r="Z74" s="31"/>
      <c r="AA74"/>
      <c r="AB74" s="8"/>
      <c r="AC74" s="2"/>
      <c r="AD74" s="2"/>
      <c r="AE74" s="2"/>
      <c r="AF74" s="2"/>
      <c r="AG74" s="2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8"/>
      <c r="BC74" s="6"/>
      <c r="BD74" s="6"/>
      <c r="BE74" s="6"/>
      <c r="BF74" s="6"/>
      <c r="BG74" s="6"/>
      <c r="BH74" s="1"/>
      <c r="BI74" s="22"/>
      <c r="BJ74" s="29"/>
      <c r="BK74" s="16"/>
      <c r="BL74" s="33"/>
      <c r="BM74" s="33"/>
      <c r="BN74" s="33"/>
      <c r="BO74" s="33"/>
      <c r="BP74" s="32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H74" s="30"/>
      <c r="DI74" s="30"/>
      <c r="DJ74" s="30"/>
      <c r="DK74" s="30"/>
      <c r="DL74" s="30"/>
      <c r="DM74" s="30"/>
      <c r="DN74" s="30"/>
      <c r="DO74" s="30"/>
      <c r="DP74" s="30"/>
      <c r="DQ74" s="30"/>
      <c r="DR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</row>
    <row r="75" spans="1:133" s="23" customFormat="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 s="35"/>
      <c r="Z75" s="31"/>
      <c r="AA75"/>
      <c r="AB75" s="8"/>
      <c r="AC75" s="2"/>
      <c r="AD75" s="2"/>
      <c r="AE75" s="2"/>
      <c r="AF75" s="2"/>
      <c r="AG75" s="2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8"/>
      <c r="BC75" s="6"/>
      <c r="BD75" s="6"/>
      <c r="BE75" s="6"/>
      <c r="BF75" s="6"/>
      <c r="BG75" s="6"/>
      <c r="BH75" s="1"/>
      <c r="BI75" s="21"/>
      <c r="BJ75" s="29"/>
      <c r="BK75" s="16"/>
      <c r="BL75" s="33"/>
      <c r="BM75" s="33"/>
      <c r="BN75" s="33"/>
      <c r="BO75" s="33"/>
      <c r="BP75" s="32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</row>
    <row r="76" spans="1:133" s="23" customFormat="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 s="31"/>
      <c r="AA76"/>
      <c r="AB76" s="8"/>
      <c r="AC76" s="6"/>
      <c r="AD76" s="14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8"/>
      <c r="BC76" s="6"/>
      <c r="BD76" s="6"/>
      <c r="BE76" s="6"/>
      <c r="BF76" s="6"/>
      <c r="BG76" s="6"/>
      <c r="BH76" s="13"/>
      <c r="BI76" s="29"/>
      <c r="BJ76" s="29"/>
      <c r="BK76" s="29"/>
      <c r="BL76" s="29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H76" s="30"/>
      <c r="DI76" s="30"/>
      <c r="DJ76" s="30"/>
      <c r="DK76" s="30"/>
      <c r="DL76" s="30"/>
      <c r="DM76" s="30"/>
      <c r="DN76" s="30"/>
      <c r="DO76" s="30"/>
      <c r="DP76" s="30"/>
      <c r="DQ76" s="30"/>
      <c r="DR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</row>
    <row r="77" spans="1:133" s="8" customForma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 s="35"/>
      <c r="Z77" s="34"/>
      <c r="AA77"/>
      <c r="AC77" s="6"/>
      <c r="AD77" s="14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C77" s="6"/>
      <c r="BD77" s="6"/>
      <c r="BE77" s="6"/>
      <c r="BF77" s="6"/>
      <c r="BG77" s="6"/>
      <c r="BH77" s="13"/>
      <c r="BI77" s="6"/>
      <c r="BJ77" s="6"/>
      <c r="BK77" s="6"/>
      <c r="BL77" s="6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</row>
    <row r="78" spans="1:133" s="8" customForma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 s="31"/>
      <c r="AA78" s="12"/>
      <c r="AC78" s="6"/>
      <c r="AD78" s="14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C78" s="6"/>
      <c r="BD78" s="6"/>
      <c r="BE78" s="6"/>
      <c r="BF78" s="6"/>
      <c r="BG78" s="6"/>
      <c r="BH78" s="13"/>
      <c r="BI78" s="6"/>
      <c r="BJ78" s="6"/>
      <c r="BK78" s="6"/>
      <c r="BL78" s="6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</row>
    <row r="79" spans="1:133" s="8" customFormat="1" ht="176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11</v>
      </c>
      <c r="H79" s="1" t="s">
        <v>12</v>
      </c>
      <c r="I79" s="1" t="s">
        <v>13</v>
      </c>
      <c r="J79" s="1" t="s">
        <v>14</v>
      </c>
      <c r="K79" s="1" t="s">
        <v>6</v>
      </c>
      <c r="L79" s="1" t="s">
        <v>15</v>
      </c>
      <c r="M79" s="1" t="s">
        <v>719</v>
      </c>
      <c r="N79" s="1" t="s">
        <v>720</v>
      </c>
      <c r="O79" s="1" t="s">
        <v>721</v>
      </c>
      <c r="P79" s="1" t="s">
        <v>722</v>
      </c>
      <c r="Q79" s="1" t="s">
        <v>723</v>
      </c>
      <c r="R79" s="1" t="s">
        <v>8</v>
      </c>
      <c r="S79" s="1" t="s">
        <v>20</v>
      </c>
      <c r="T79" s="1" t="s">
        <v>21</v>
      </c>
      <c r="U79" s="1" t="s">
        <v>9</v>
      </c>
      <c r="V79" s="1" t="s">
        <v>22</v>
      </c>
      <c r="W79" s="1" t="s">
        <v>23</v>
      </c>
      <c r="X79" s="1" t="s">
        <v>24</v>
      </c>
      <c r="Y79" s="1" t="s">
        <v>62</v>
      </c>
      <c r="Z79" s="1" t="s">
        <v>63</v>
      </c>
      <c r="AA79" s="1" t="s">
        <v>614</v>
      </c>
      <c r="AB79" s="1" t="s">
        <v>615</v>
      </c>
      <c r="AC79" s="1" t="s">
        <v>616</v>
      </c>
      <c r="AD79" s="1" t="s">
        <v>702</v>
      </c>
      <c r="AE79" s="1" t="s">
        <v>703</v>
      </c>
      <c r="AF79" s="1" t="s">
        <v>704</v>
      </c>
      <c r="AG79" s="1" t="s">
        <v>705</v>
      </c>
      <c r="AH79" s="1"/>
      <c r="AI79" s="1" t="s">
        <v>617</v>
      </c>
      <c r="AJ79" s="1" t="s">
        <v>618</v>
      </c>
      <c r="AK79" s="1" t="s">
        <v>619</v>
      </c>
      <c r="AL79" s="1" t="s">
        <v>620</v>
      </c>
      <c r="AM79" s="1"/>
      <c r="AN79" s="1" t="s">
        <v>692</v>
      </c>
      <c r="AO79" s="1" t="s">
        <v>693</v>
      </c>
      <c r="AP79" s="1" t="s">
        <v>694</v>
      </c>
      <c r="AQ79" s="1" t="s">
        <v>695</v>
      </c>
      <c r="AR79" s="1"/>
      <c r="AS79" s="1" t="s">
        <v>621</v>
      </c>
      <c r="AT79" s="1" t="s">
        <v>622</v>
      </c>
      <c r="AU79" s="1" t="s">
        <v>623</v>
      </c>
      <c r="AV79" s="1" t="s">
        <v>624</v>
      </c>
      <c r="AW79" s="1"/>
      <c r="AX79" s="1" t="s">
        <v>625</v>
      </c>
      <c r="AY79" s="1" t="s">
        <v>626</v>
      </c>
      <c r="AZ79" s="1" t="s">
        <v>627</v>
      </c>
      <c r="BA79" s="1" t="s">
        <v>628</v>
      </c>
      <c r="BB79" s="1"/>
      <c r="BC79" s="1" t="s">
        <v>629</v>
      </c>
      <c r="BD79" s="1" t="s">
        <v>630</v>
      </c>
      <c r="BE79" s="1" t="s">
        <v>631</v>
      </c>
      <c r="BF79" s="1" t="s">
        <v>632</v>
      </c>
      <c r="BG79" s="1"/>
      <c r="BH79" s="1" t="s">
        <v>717</v>
      </c>
      <c r="BI79" s="6"/>
      <c r="BJ79" s="6"/>
      <c r="BK79" s="6"/>
      <c r="BL79" s="6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</row>
    <row r="80" spans="1:133" s="8" customFormat="1">
      <c r="A80" s="19"/>
      <c r="B80" s="20"/>
      <c r="C80" s="19"/>
      <c r="D80" s="22"/>
      <c r="E80" s="23"/>
      <c r="F80" s="16"/>
      <c r="G80" s="23"/>
      <c r="H80" s="23"/>
      <c r="I80" s="33"/>
      <c r="J80" s="33"/>
      <c r="K80" s="33"/>
      <c r="L80" s="33"/>
      <c r="M80" s="62"/>
      <c r="N80" s="62"/>
      <c r="O80" s="62"/>
      <c r="P80" s="62"/>
      <c r="Q80" s="62"/>
      <c r="R80" s="23"/>
      <c r="S80" s="24"/>
      <c r="T80" s="24"/>
      <c r="U80" s="24"/>
      <c r="V80" s="25"/>
      <c r="W80" s="25"/>
      <c r="X80" s="26"/>
      <c r="Y80" s="27"/>
      <c r="Z80" s="27"/>
      <c r="AA80" s="22"/>
      <c r="AB80" s="23"/>
      <c r="AC80" s="16"/>
      <c r="AD80" s="62"/>
      <c r="AE80" s="62"/>
      <c r="AF80" s="62"/>
      <c r="AG80" s="62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2"/>
      <c r="BA80" s="23"/>
      <c r="BB80" s="16" t="s">
        <v>10</v>
      </c>
      <c r="BC80" s="66">
        <f>AVERAGE(BC32:BC78)</f>
        <v>2.7877873262689787</v>
      </c>
      <c r="BD80" s="66">
        <f>AVERAGE(BD32:BD78)</f>
        <v>5.6273279215296315</v>
      </c>
      <c r="BE80" s="66">
        <f>AVERAGE(BE32:BE78)</f>
        <v>2.8395405952606532</v>
      </c>
      <c r="BF80" s="66">
        <f>AVERAGE(BF32:BF78)</f>
        <v>0.27812538678455767</v>
      </c>
      <c r="BG80" s="26" t="s">
        <v>26</v>
      </c>
      <c r="BH80" s="28">
        <f>MIN(BH32:BH78)</f>
        <v>1</v>
      </c>
      <c r="BI80" s="6" t="s">
        <v>808</v>
      </c>
      <c r="BJ80" s="6"/>
      <c r="BK80" s="6"/>
      <c r="BL80" s="6"/>
      <c r="BM80" s="15"/>
      <c r="BN80" s="15"/>
      <c r="BO80" s="15">
        <v>0.24071923037330925</v>
      </c>
      <c r="BP80" s="15">
        <v>0.44710025589689556</v>
      </c>
      <c r="BQ80" s="15">
        <v>0.6208165656397906</v>
      </c>
      <c r="BR80" s="15">
        <v>4.2876236496014838E-2</v>
      </c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</row>
    <row r="81" spans="1:132" s="8" customFormat="1">
      <c r="A81" s="19"/>
      <c r="B81" s="20"/>
      <c r="C81" s="19"/>
      <c r="D81" s="22"/>
      <c r="E81" s="23"/>
      <c r="F81" s="16"/>
      <c r="G81" s="23"/>
      <c r="H81" s="23"/>
      <c r="I81" s="33"/>
      <c r="J81" s="33"/>
      <c r="K81" s="33"/>
      <c r="L81" s="33"/>
      <c r="M81" s="62"/>
      <c r="N81" s="62"/>
      <c r="O81" s="62"/>
      <c r="P81" s="62"/>
      <c r="Q81" s="62"/>
      <c r="R81" s="23"/>
      <c r="S81" s="24"/>
      <c r="T81" s="24"/>
      <c r="U81" s="24"/>
      <c r="V81" s="25"/>
      <c r="W81" s="25"/>
      <c r="X81" s="26"/>
      <c r="Y81" s="27"/>
      <c r="Z81" s="27"/>
      <c r="AA81" s="22"/>
      <c r="AB81" s="23"/>
      <c r="AC81" s="16"/>
      <c r="AD81" s="62"/>
      <c r="AE81" s="62"/>
      <c r="AF81" s="62"/>
      <c r="AG81" s="62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2"/>
      <c r="BA81" s="23"/>
      <c r="BB81" s="16" t="s">
        <v>27</v>
      </c>
      <c r="BC81" s="66">
        <f>STDEV(BC32:BC78)</f>
        <v>0.3631569770319602</v>
      </c>
      <c r="BD81" s="66">
        <f>STDEV(BD32:BD78)</f>
        <v>0.23337695214418785</v>
      </c>
      <c r="BE81" s="66">
        <f>STDEV(BE32:BE78)</f>
        <v>0.28372133793712134</v>
      </c>
      <c r="BF81" s="66">
        <f>STDEV(BF32:BF78)</f>
        <v>1.9495275399344047E-2</v>
      </c>
      <c r="BG81" s="26" t="s">
        <v>28</v>
      </c>
      <c r="BH81" s="28">
        <f>MAX(BH32:BH78)</f>
        <v>13</v>
      </c>
      <c r="BI81" s="6" t="s">
        <v>813</v>
      </c>
      <c r="BJ81" s="6"/>
      <c r="BK81" s="6"/>
      <c r="BL81" s="6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</row>
    <row r="82" spans="1:132" s="8" customFormat="1">
      <c r="A82" s="19"/>
      <c r="B82" s="20"/>
      <c r="C82" s="19"/>
      <c r="D82" s="22"/>
      <c r="E82" s="23"/>
      <c r="F82" s="16"/>
      <c r="G82" s="23"/>
      <c r="H82" s="23"/>
      <c r="I82" s="33"/>
      <c r="J82" s="33"/>
      <c r="K82" s="33"/>
      <c r="L82" s="33"/>
      <c r="M82" s="62"/>
      <c r="N82" s="62"/>
      <c r="O82" s="62"/>
      <c r="P82" s="62"/>
      <c r="Q82" s="62"/>
      <c r="R82" s="23"/>
      <c r="S82" s="24"/>
      <c r="T82" s="24"/>
      <c r="U82" s="24"/>
      <c r="V82" s="25"/>
      <c r="W82" s="25"/>
      <c r="X82" s="26"/>
      <c r="Y82" s="27"/>
      <c r="Z82" s="27"/>
      <c r="AA82" s="22"/>
      <c r="AB82" s="23"/>
      <c r="AC82" s="16"/>
      <c r="AD82" s="62"/>
      <c r="AE82" s="62"/>
      <c r="AF82" s="62"/>
      <c r="AG82" s="62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2"/>
      <c r="BA82" s="23"/>
      <c r="BB82" s="16" t="s">
        <v>39</v>
      </c>
      <c r="BC82" s="66">
        <f>100*BC81/BC80</f>
        <v>13.026710237541311</v>
      </c>
      <c r="BD82" s="66">
        <f t="shared" ref="BD82:BF82" si="0">100*BD81/BD80</f>
        <v>4.1472072606842305</v>
      </c>
      <c r="BE82" s="66">
        <f t="shared" si="0"/>
        <v>9.9918042520916099</v>
      </c>
      <c r="BF82" s="66">
        <f t="shared" si="0"/>
        <v>7.0095274741839866</v>
      </c>
      <c r="BG82" s="26"/>
      <c r="BH82" s="28"/>
      <c r="BI82" s="6"/>
      <c r="BJ82" s="6"/>
      <c r="BK82" s="6"/>
      <c r="BL82" s="6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</row>
    <row r="83" spans="1:132" s="8" customFormat="1">
      <c r="A83" s="19"/>
      <c r="B83" s="20"/>
      <c r="C83" s="19"/>
      <c r="D83" s="22"/>
      <c r="E83" s="23"/>
      <c r="F83" s="16"/>
      <c r="G83" s="23"/>
      <c r="H83" s="23"/>
      <c r="I83" s="33"/>
      <c r="J83" s="33"/>
      <c r="K83" s="33"/>
      <c r="L83" s="33"/>
      <c r="M83" s="62"/>
      <c r="N83" s="62"/>
      <c r="O83" s="62"/>
      <c r="P83" s="62"/>
      <c r="Q83" s="62"/>
      <c r="R83" s="23"/>
      <c r="S83" s="24"/>
      <c r="T83" s="24"/>
      <c r="U83" s="24"/>
      <c r="V83" s="25"/>
      <c r="W83" s="25"/>
      <c r="X83" s="26"/>
      <c r="Y83" s="27"/>
      <c r="Z83" s="27"/>
      <c r="AA83" s="22"/>
      <c r="AB83" s="23"/>
      <c r="AC83" s="16"/>
      <c r="AD83" s="62"/>
      <c r="AE83" s="62"/>
      <c r="AF83" s="62"/>
      <c r="AG83" s="62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2"/>
      <c r="BA83" s="23"/>
      <c r="BB83" s="16"/>
      <c r="BC83" s="66"/>
      <c r="BD83" s="66"/>
      <c r="BE83" s="66"/>
      <c r="BF83" s="66"/>
      <c r="BG83" s="26"/>
      <c r="BH83" s="28"/>
      <c r="BI83" s="6"/>
      <c r="BJ83" s="6"/>
      <c r="BK83" s="6"/>
      <c r="BL83" s="6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</row>
    <row r="84" spans="1:132" s="8" customFormat="1">
      <c r="A84" s="19"/>
      <c r="B84" s="20"/>
      <c r="C84" s="19"/>
      <c r="D84" s="22"/>
      <c r="E84" s="23"/>
      <c r="F84" s="16"/>
      <c r="G84" s="23"/>
      <c r="H84" s="23"/>
      <c r="I84" s="33"/>
      <c r="J84" s="33"/>
      <c r="K84" s="33"/>
      <c r="L84" s="33"/>
      <c r="M84" s="62"/>
      <c r="N84" s="62"/>
      <c r="O84" s="62"/>
      <c r="P84" s="24"/>
      <c r="Q84" s="62"/>
      <c r="R84" s="23"/>
      <c r="S84" s="24"/>
      <c r="T84" s="24"/>
      <c r="U84" s="24"/>
      <c r="V84" s="24"/>
      <c r="W84" s="24"/>
      <c r="X84" s="26"/>
      <c r="Y84" s="27"/>
      <c r="Z84" s="27"/>
      <c r="AA84" s="22"/>
      <c r="AB84" s="23"/>
      <c r="AC84" s="16"/>
      <c r="AD84" s="62"/>
      <c r="AE84" s="62"/>
      <c r="AF84" s="62"/>
      <c r="AG84" s="62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2" t="s">
        <v>33</v>
      </c>
      <c r="BA84" s="23"/>
      <c r="BB84" s="16" t="s">
        <v>29</v>
      </c>
      <c r="BC84" s="66">
        <f>BC80+(2*BC81)</f>
        <v>3.5141012803328993</v>
      </c>
      <c r="BD84" s="66">
        <f>BD80+(2*BD81)</f>
        <v>6.0940818258180069</v>
      </c>
      <c r="BE84" s="66">
        <f>BE80+(2*BE81)</f>
        <v>3.4069832711348957</v>
      </c>
      <c r="BF84" s="66">
        <f>BF80+(2*BF81)</f>
        <v>0.31711593758324574</v>
      </c>
      <c r="BG84" s="26"/>
      <c r="BH84" s="29"/>
      <c r="BI84" s="6"/>
      <c r="BJ84" s="6"/>
      <c r="BK84" s="6"/>
      <c r="BL84" s="6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</row>
    <row r="85" spans="1:132" s="8" customFormat="1">
      <c r="A85" s="19"/>
      <c r="B85" s="20"/>
      <c r="C85" s="19"/>
      <c r="D85" s="22"/>
      <c r="E85" s="23"/>
      <c r="F85" s="16"/>
      <c r="G85" s="23"/>
      <c r="H85" s="23"/>
      <c r="I85" s="33"/>
      <c r="J85" s="33"/>
      <c r="K85" s="33"/>
      <c r="L85" s="33"/>
      <c r="M85" s="62"/>
      <c r="N85" s="62"/>
      <c r="O85" s="62"/>
      <c r="P85" s="24"/>
      <c r="Q85" s="62"/>
      <c r="R85" s="23"/>
      <c r="S85" s="24"/>
      <c r="T85" s="24"/>
      <c r="U85" s="24"/>
      <c r="V85" s="24"/>
      <c r="W85" s="24"/>
      <c r="X85" s="26"/>
      <c r="Y85" s="27"/>
      <c r="Z85" s="27"/>
      <c r="AA85" s="22"/>
      <c r="AB85" s="23"/>
      <c r="AC85" s="16"/>
      <c r="AD85" s="62"/>
      <c r="AE85" s="62"/>
      <c r="AF85" s="62"/>
      <c r="AG85" s="62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2"/>
      <c r="BA85" s="23"/>
      <c r="BB85" s="16" t="s">
        <v>31</v>
      </c>
      <c r="BC85" s="66">
        <f>BC80-(2*BC81)</f>
        <v>2.0614733722050582</v>
      </c>
      <c r="BD85" s="66">
        <f>BD80-(2*BD81)</f>
        <v>5.160574017241256</v>
      </c>
      <c r="BE85" s="66">
        <f>BE80-(2*BE81)</f>
        <v>2.2720979193864106</v>
      </c>
      <c r="BF85" s="66">
        <f>BF80-(2*BF81)</f>
        <v>0.23913483598586957</v>
      </c>
      <c r="BG85" s="26"/>
      <c r="BH85" s="29"/>
      <c r="BI85" s="6"/>
      <c r="BJ85" s="6"/>
      <c r="BK85" s="6"/>
      <c r="BL85" s="6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</row>
    <row r="86" spans="1:132" s="8" customFormat="1">
      <c r="A86" s="19"/>
      <c r="B86" s="20"/>
      <c r="C86" s="19"/>
      <c r="D86" s="22"/>
      <c r="E86" s="23"/>
      <c r="F86" s="16"/>
      <c r="G86" s="23"/>
      <c r="H86" s="23"/>
      <c r="I86" s="33"/>
      <c r="J86" s="33"/>
      <c r="K86" s="33"/>
      <c r="L86" s="33"/>
      <c r="M86" s="62"/>
      <c r="N86" s="62"/>
      <c r="O86" s="62"/>
      <c r="P86" s="24"/>
      <c r="Q86" s="62"/>
      <c r="R86" s="23"/>
      <c r="S86" s="24"/>
      <c r="T86" s="24"/>
      <c r="U86" s="24"/>
      <c r="V86" s="24"/>
      <c r="W86" s="24"/>
      <c r="X86" s="26"/>
      <c r="Y86" s="27"/>
      <c r="Z86" s="27"/>
      <c r="AA86" s="22"/>
      <c r="AB86" s="23"/>
      <c r="AC86" s="16"/>
      <c r="AD86" s="62"/>
      <c r="AE86" s="62"/>
      <c r="AF86" s="62"/>
      <c r="AG86" s="62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2" t="s">
        <v>34</v>
      </c>
      <c r="BA86" s="23"/>
      <c r="BB86" s="16" t="s">
        <v>30</v>
      </c>
      <c r="BC86" s="66">
        <f>BC80+(3*BC81)</f>
        <v>3.8772582573648595</v>
      </c>
      <c r="BD86" s="66">
        <f>BD80+(3*BD81)</f>
        <v>6.3274587779621951</v>
      </c>
      <c r="BE86" s="66">
        <f>BE80+(3*BE81)</f>
        <v>3.690704609072017</v>
      </c>
      <c r="BF86" s="66">
        <f>BF80+(3*BF81)</f>
        <v>0.33661121298258978</v>
      </c>
      <c r="BG86" s="26"/>
      <c r="BH86" s="29"/>
      <c r="BI86" s="6"/>
      <c r="BJ86" s="6"/>
      <c r="BK86" s="6"/>
      <c r="BL86" s="6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</row>
    <row r="87" spans="1:132" s="8" customFormat="1">
      <c r="A87" s="19"/>
      <c r="B87" s="20"/>
      <c r="C87" s="19"/>
      <c r="D87" s="21"/>
      <c r="E87" s="23"/>
      <c r="F87" s="16"/>
      <c r="G87" s="19"/>
      <c r="H87" s="23"/>
      <c r="I87" s="33"/>
      <c r="J87" s="33"/>
      <c r="K87" s="33"/>
      <c r="L87" s="33"/>
      <c r="M87" s="62"/>
      <c r="N87" s="62"/>
      <c r="O87" s="62"/>
      <c r="P87" s="24"/>
      <c r="Q87" s="62"/>
      <c r="R87" s="24"/>
      <c r="S87" s="24"/>
      <c r="T87" s="24"/>
      <c r="U87" s="24"/>
      <c r="V87" s="24"/>
      <c r="W87" s="24"/>
      <c r="X87" s="26"/>
      <c r="Y87" s="23"/>
      <c r="Z87" s="23"/>
      <c r="AA87" s="21"/>
      <c r="AB87" s="23"/>
      <c r="AC87" s="16"/>
      <c r="AD87" s="62"/>
      <c r="AE87" s="62"/>
      <c r="AF87" s="62"/>
      <c r="AG87" s="62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1"/>
      <c r="BA87" s="23"/>
      <c r="BB87" s="16" t="s">
        <v>32</v>
      </c>
      <c r="BC87" s="66">
        <f>BC80-(3*BC81)</f>
        <v>1.6983163951730982</v>
      </c>
      <c r="BD87" s="66">
        <f>BD80-(3*BD81)</f>
        <v>4.9271970650970678</v>
      </c>
      <c r="BE87" s="66">
        <f>BE80-(3*BE81)</f>
        <v>1.9883765814492891</v>
      </c>
      <c r="BF87" s="66">
        <f>BF80-(3*BF81)</f>
        <v>0.21963956058652553</v>
      </c>
      <c r="BG87" s="23"/>
      <c r="BH87" s="29"/>
      <c r="BI87" s="6"/>
      <c r="BJ87" s="6"/>
      <c r="BK87" s="6"/>
      <c r="BL87" s="6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</row>
    <row r="88" spans="1:132" s="8" customFormat="1">
      <c r="A88" s="19"/>
      <c r="B88" s="20"/>
      <c r="C88" s="19"/>
      <c r="D88" s="23"/>
      <c r="E88" s="21"/>
      <c r="F88" s="29"/>
      <c r="G88" s="19"/>
      <c r="H88" s="23"/>
      <c r="I88" s="19"/>
      <c r="J88" s="19"/>
      <c r="K88" s="23"/>
      <c r="L88" s="21"/>
      <c r="M88" s="28"/>
      <c r="N88" s="28"/>
      <c r="O88" s="28"/>
      <c r="P88" s="24"/>
      <c r="Q88" s="28"/>
      <c r="R88" s="24"/>
      <c r="S88" s="24"/>
      <c r="T88" s="24"/>
      <c r="U88" s="25"/>
      <c r="V88" s="25"/>
      <c r="W88" s="24"/>
      <c r="X88" s="23"/>
      <c r="Y88" s="23"/>
      <c r="Z88" s="23"/>
      <c r="AA88" s="23"/>
      <c r="AB88" s="23"/>
      <c r="AC88" s="29"/>
      <c r="AD88" s="28"/>
      <c r="AE88" s="28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3"/>
      <c r="BA88" s="23"/>
      <c r="BB88" s="29"/>
      <c r="BC88" s="67"/>
      <c r="BD88" s="67"/>
      <c r="BE88" s="67"/>
      <c r="BF88" s="67"/>
      <c r="BG88" s="29"/>
      <c r="BH88" s="29"/>
      <c r="BI88" s="6"/>
      <c r="BJ88" s="6"/>
      <c r="BK88" s="6"/>
      <c r="BL88" s="6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</row>
    <row r="89" spans="1:132">
      <c r="A89" s="3"/>
      <c r="B89" s="4"/>
      <c r="C89" s="3"/>
      <c r="D89" s="5"/>
      <c r="E89" s="5"/>
      <c r="F89" s="3"/>
      <c r="G89" s="3"/>
      <c r="H89" s="3"/>
      <c r="I89" s="3"/>
      <c r="J89" s="3"/>
      <c r="K89" s="3"/>
      <c r="L89" s="5"/>
      <c r="M89" s="5"/>
      <c r="O89" s="7"/>
      <c r="P89" s="7"/>
      <c r="R89" s="9"/>
      <c r="S89" s="9"/>
      <c r="T89" s="9"/>
      <c r="U89" s="10"/>
      <c r="V89" s="10"/>
      <c r="Y89" s="17"/>
      <c r="AB89" s="8"/>
      <c r="AC89" s="8"/>
      <c r="AD89" s="8"/>
      <c r="AE89" s="8"/>
      <c r="AF89" s="8"/>
      <c r="AG89" s="8"/>
      <c r="AZ89" s="8"/>
      <c r="BA89" s="8"/>
      <c r="BB89" s="6"/>
      <c r="BC89" s="68"/>
      <c r="BD89" s="68"/>
      <c r="BE89" s="68"/>
      <c r="BF89" s="68"/>
    </row>
    <row r="90" spans="1:132">
      <c r="A90" s="3"/>
      <c r="B90" s="4"/>
      <c r="C90" s="3"/>
      <c r="D90" s="5"/>
      <c r="E90" s="5"/>
      <c r="F90" s="3"/>
      <c r="G90" s="3"/>
      <c r="H90" s="3"/>
      <c r="I90" s="3"/>
      <c r="J90" s="3"/>
      <c r="K90" s="3"/>
      <c r="L90" s="5"/>
      <c r="M90" s="5"/>
      <c r="O90" s="7"/>
      <c r="P90" s="7"/>
      <c r="R90" s="9"/>
      <c r="S90" s="9"/>
      <c r="T90" s="9"/>
      <c r="U90" s="10"/>
      <c r="V90" s="10"/>
      <c r="Y90" s="17"/>
      <c r="AB90" s="8"/>
      <c r="AC90" s="8"/>
      <c r="AD90" s="8"/>
      <c r="AE90" s="8"/>
      <c r="AF90" s="8"/>
      <c r="AG90" s="8"/>
      <c r="AZ90" s="23" t="s">
        <v>748</v>
      </c>
      <c r="BA90" s="8"/>
      <c r="BB90" s="6"/>
      <c r="BC90" s="68">
        <f>COUNT(BC32:BC78)</f>
        <v>13</v>
      </c>
      <c r="BD90" s="68">
        <f>COUNT(BD32:BD78)</f>
        <v>13</v>
      </c>
      <c r="BE90" s="68">
        <f>COUNT(BE32:BE78)</f>
        <v>13</v>
      </c>
      <c r="BF90" s="68">
        <f>COUNT(BF32:BF78)</f>
        <v>13</v>
      </c>
    </row>
    <row r="91" spans="1:132">
      <c r="A91" s="3"/>
      <c r="B91" s="4"/>
      <c r="C91" s="3"/>
      <c r="D91" s="5"/>
      <c r="E91" s="5"/>
      <c r="F91" s="3"/>
      <c r="G91" s="3"/>
      <c r="H91" s="3"/>
      <c r="I91" s="3"/>
      <c r="J91" s="3"/>
      <c r="K91" s="3"/>
      <c r="L91" s="5"/>
      <c r="M91" s="5"/>
      <c r="O91" s="7"/>
      <c r="P91" s="7"/>
      <c r="R91" s="9"/>
      <c r="S91" s="9"/>
      <c r="T91" s="9"/>
      <c r="U91" s="10"/>
      <c r="V91" s="10"/>
      <c r="Y91" s="17"/>
      <c r="AB91" s="8"/>
      <c r="AC91" s="8"/>
      <c r="AD91" s="8"/>
      <c r="AE91" s="8"/>
      <c r="AF91" s="8"/>
      <c r="AG91" s="8"/>
      <c r="AZ91" s="23" t="s">
        <v>749</v>
      </c>
      <c r="BA91" s="8"/>
      <c r="BB91" s="6"/>
      <c r="BC91" s="69">
        <f>TINV(0.02, (BC90-1))</f>
        <v>2.6809979931209149</v>
      </c>
      <c r="BD91" s="69">
        <f t="shared" ref="BD91:BF91" si="1">TINV(0.02, (BD90-1))</f>
        <v>2.6809979931209149</v>
      </c>
      <c r="BE91" s="69">
        <f t="shared" si="1"/>
        <v>2.6809979931209149</v>
      </c>
      <c r="BF91" s="69">
        <f t="shared" si="1"/>
        <v>2.6809979931209149</v>
      </c>
    </row>
    <row r="92" spans="1:132">
      <c r="A92" s="3"/>
      <c r="B92" s="4"/>
      <c r="C92" s="3"/>
      <c r="D92" s="5"/>
      <c r="E92" s="5"/>
      <c r="F92" s="3"/>
      <c r="G92" s="3"/>
      <c r="H92" s="3"/>
      <c r="I92" s="3"/>
      <c r="J92" s="3"/>
      <c r="K92" s="3"/>
      <c r="L92" s="5"/>
      <c r="M92" s="5"/>
      <c r="O92" s="7"/>
      <c r="P92" s="7"/>
      <c r="R92" s="9"/>
      <c r="S92" s="9"/>
      <c r="T92" s="9"/>
      <c r="U92" s="10"/>
      <c r="V92" s="10"/>
      <c r="Y92" s="17"/>
      <c r="AB92" s="8"/>
      <c r="AZ92" s="8" t="s">
        <v>746</v>
      </c>
      <c r="BA92" s="8"/>
      <c r="BB92" s="6"/>
      <c r="BC92" s="71">
        <f>BC91*BC81</f>
        <v>0.97362312661054351</v>
      </c>
      <c r="BD92" s="71">
        <f>BD91*BD81</f>
        <v>0.62568314033924344</v>
      </c>
      <c r="BE92" s="71">
        <f>BE91*BE81</f>
        <v>0.76065633761500318</v>
      </c>
      <c r="BF92" s="71">
        <f>BF91*BF81</f>
        <v>5.2266794220980933E-2</v>
      </c>
    </row>
    <row r="93" spans="1:132">
      <c r="A93" s="3"/>
      <c r="B93" s="4"/>
      <c r="C93" s="3"/>
      <c r="D93" s="5"/>
      <c r="E93" s="5"/>
      <c r="F93" s="3"/>
      <c r="G93" s="3"/>
      <c r="H93" s="3"/>
      <c r="I93" s="3"/>
      <c r="J93" s="3"/>
      <c r="K93" s="3"/>
      <c r="L93" s="5"/>
      <c r="M93" s="5"/>
      <c r="O93" s="7"/>
      <c r="P93" s="7"/>
      <c r="R93" s="9"/>
      <c r="S93" s="9"/>
      <c r="T93" s="9"/>
      <c r="U93" s="10"/>
      <c r="V93" s="10"/>
      <c r="Y93" s="17"/>
      <c r="AB93" s="8"/>
      <c r="AZ93" s="8" t="s">
        <v>747</v>
      </c>
      <c r="BA93" s="8"/>
      <c r="BB93" s="6"/>
      <c r="BC93" s="68">
        <f>10*BC81</f>
        <v>3.6315697703196022</v>
      </c>
      <c r="BD93" s="68">
        <f>10*BD81</f>
        <v>2.3337695214418783</v>
      </c>
      <c r="BE93" s="68">
        <f>10*BE81</f>
        <v>2.8372133793712133</v>
      </c>
      <c r="BF93" s="68">
        <f>10*BF81</f>
        <v>0.19495275399344048</v>
      </c>
    </row>
    <row r="94" spans="1:132">
      <c r="A94" s="3"/>
      <c r="B94" s="4"/>
      <c r="C94" s="3"/>
      <c r="D94" s="5"/>
      <c r="E94" s="5"/>
      <c r="F94" s="3"/>
      <c r="G94" s="3"/>
      <c r="H94" s="3"/>
      <c r="I94" s="3"/>
      <c r="J94" s="3"/>
      <c r="K94" s="3"/>
      <c r="L94" s="5"/>
      <c r="M94" s="5"/>
      <c r="O94" s="7"/>
      <c r="P94" s="7"/>
      <c r="R94" s="9"/>
      <c r="S94" s="9"/>
      <c r="T94" s="9"/>
      <c r="U94" s="10"/>
      <c r="V94" s="10"/>
      <c r="Y94" s="17"/>
      <c r="AB94" s="8"/>
      <c r="AZ94" s="8" t="s">
        <v>750</v>
      </c>
      <c r="BA94" s="8"/>
      <c r="BB94" s="6"/>
      <c r="BC94" s="68">
        <f>BC80/BC92</f>
        <v>2.8633125591152009</v>
      </c>
      <c r="BD94" s="68">
        <f>BD80/BD92</f>
        <v>8.9938941274308775</v>
      </c>
      <c r="BE94" s="68">
        <f>BE80/BE92</f>
        <v>3.7330137867040971</v>
      </c>
      <c r="BF94" s="68">
        <f>BF80/BF92</f>
        <v>5.3212635465771996</v>
      </c>
    </row>
    <row r="95" spans="1:132">
      <c r="A95" s="3"/>
      <c r="B95" s="4"/>
      <c r="C95" s="3"/>
      <c r="D95" s="5"/>
      <c r="E95" s="5"/>
      <c r="F95" s="3"/>
      <c r="G95" s="3"/>
      <c r="H95" s="3"/>
      <c r="I95" s="3"/>
      <c r="J95" s="3"/>
      <c r="K95" s="3"/>
      <c r="L95" s="5"/>
      <c r="M95" s="5"/>
      <c r="O95" s="7"/>
      <c r="P95" s="7"/>
      <c r="R95" s="9"/>
      <c r="S95" s="9"/>
      <c r="T95" s="9"/>
      <c r="U95" s="10"/>
      <c r="V95" s="10"/>
      <c r="Y95" s="17"/>
      <c r="AB95" s="8"/>
      <c r="AZ95" s="8"/>
      <c r="BA95" s="8"/>
      <c r="BB95" s="6"/>
      <c r="BC95" s="68"/>
      <c r="BD95" s="68"/>
      <c r="BE95" s="68"/>
      <c r="BF95" s="68"/>
    </row>
    <row r="96" spans="1:132">
      <c r="A96" s="3"/>
      <c r="B96" s="4"/>
      <c r="C96" s="3"/>
      <c r="D96" s="5"/>
      <c r="E96" s="5"/>
      <c r="F96" s="3"/>
      <c r="G96" s="3"/>
      <c r="H96" s="3"/>
      <c r="I96" s="3"/>
      <c r="J96" s="3"/>
      <c r="K96" s="3"/>
      <c r="L96" s="5"/>
      <c r="M96" s="5"/>
      <c r="O96" s="7"/>
      <c r="P96" s="7"/>
      <c r="R96" s="9"/>
      <c r="S96" s="9"/>
      <c r="T96" s="9"/>
      <c r="U96" s="10"/>
      <c r="V96" s="10"/>
      <c r="Y96" s="17"/>
      <c r="AB96" s="8"/>
      <c r="AZ96" s="8"/>
      <c r="BA96" s="8"/>
      <c r="BB96" s="6"/>
      <c r="BC96" s="68"/>
      <c r="BD96" s="68"/>
      <c r="BE96" s="68"/>
      <c r="BF96" s="68"/>
    </row>
    <row r="97" spans="1:58">
      <c r="A97" s="3"/>
      <c r="B97" s="4"/>
      <c r="C97" s="3"/>
      <c r="D97" s="5"/>
      <c r="E97" s="5"/>
      <c r="F97" s="3"/>
      <c r="G97" s="3"/>
      <c r="H97" s="3"/>
      <c r="I97" s="3"/>
      <c r="J97" s="3"/>
      <c r="K97" s="3"/>
      <c r="L97" s="5"/>
      <c r="M97" s="5"/>
      <c r="O97" s="7"/>
      <c r="P97" s="7"/>
      <c r="R97" s="9"/>
      <c r="S97" s="9"/>
      <c r="T97" s="9"/>
      <c r="U97" s="10"/>
      <c r="V97" s="10"/>
      <c r="Y97" s="17"/>
      <c r="AB97" s="8"/>
      <c r="AZ97" s="8" t="s">
        <v>775</v>
      </c>
      <c r="BA97" s="8"/>
      <c r="BB97" s="6"/>
      <c r="BC97" s="68">
        <f>(150*1000)/50450</f>
        <v>2.9732408325074333</v>
      </c>
      <c r="BD97" s="68">
        <f>(150*2000)/50450</f>
        <v>5.9464816650148666</v>
      </c>
      <c r="BE97" s="68">
        <f>(150*1000)/50450</f>
        <v>2.9732408325074333</v>
      </c>
      <c r="BF97" s="68">
        <f>(150*100)/50450</f>
        <v>0.29732408325074333</v>
      </c>
    </row>
    <row r="98" spans="1:58">
      <c r="A98" s="3"/>
      <c r="B98" s="4"/>
      <c r="C98" s="3"/>
      <c r="D98" s="5"/>
      <c r="E98" s="5"/>
      <c r="F98" s="3"/>
      <c r="G98" s="3"/>
      <c r="H98" s="3"/>
      <c r="I98" s="3"/>
      <c r="J98" s="3"/>
      <c r="K98" s="3"/>
      <c r="L98" s="5"/>
      <c r="M98" s="5"/>
      <c r="O98" s="7"/>
      <c r="P98" s="7"/>
      <c r="R98" s="9"/>
      <c r="S98" s="9"/>
      <c r="T98" s="9"/>
      <c r="U98" s="10"/>
      <c r="V98" s="10"/>
      <c r="AB98" s="8"/>
      <c r="AZ98" s="8"/>
      <c r="BA98" s="8"/>
      <c r="BB98" s="6"/>
      <c r="BC98" s="68"/>
      <c r="BD98" s="68"/>
      <c r="BE98" s="68"/>
      <c r="BF98" s="68"/>
    </row>
    <row r="99" spans="1:58">
      <c r="A99" s="3"/>
      <c r="B99" s="4"/>
      <c r="C99" s="3"/>
      <c r="D99" s="5"/>
      <c r="E99" s="5"/>
      <c r="F99" s="3"/>
      <c r="G99" s="3"/>
      <c r="H99" s="3"/>
      <c r="I99" s="3"/>
      <c r="J99" s="3"/>
      <c r="K99" s="3"/>
      <c r="L99" s="5"/>
      <c r="M99" s="5"/>
      <c r="O99" s="7"/>
      <c r="P99" s="7"/>
      <c r="R99" s="9"/>
      <c r="S99" s="9"/>
      <c r="T99" s="9"/>
      <c r="U99" s="10"/>
      <c r="V99" s="10"/>
      <c r="AB99" s="8"/>
      <c r="AZ99" s="8" t="s">
        <v>776</v>
      </c>
      <c r="BA99" s="8"/>
      <c r="BB99" s="6"/>
      <c r="BC99" s="68">
        <f>BC97*0.5</f>
        <v>1.4866204162537167</v>
      </c>
      <c r="BD99" s="68"/>
      <c r="BE99" s="68"/>
      <c r="BF99" s="68"/>
    </row>
    <row r="100" spans="1:58">
      <c r="A100" s="3"/>
      <c r="B100" s="4"/>
      <c r="C100" s="3"/>
      <c r="D100" s="5"/>
      <c r="E100" s="5"/>
      <c r="F100" s="3"/>
      <c r="G100" s="3"/>
      <c r="H100" s="3"/>
      <c r="I100" s="3"/>
      <c r="J100" s="3"/>
      <c r="K100" s="3"/>
      <c r="L100" s="5"/>
      <c r="M100" s="5"/>
      <c r="O100" s="7"/>
      <c r="P100" s="7"/>
      <c r="R100" s="9"/>
      <c r="S100" s="9"/>
      <c r="T100" s="9"/>
      <c r="U100" s="10"/>
      <c r="V100" s="10"/>
      <c r="AB100" s="8"/>
      <c r="BB100" s="8"/>
    </row>
  </sheetData>
  <printOptions gridLines="1"/>
  <pageMargins left="0.7" right="0.7" top="0.75" bottom="0.75" header="0.3" footer="0.3"/>
  <pageSetup scale="38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25F77-7CEB-441E-8355-4537BAEBEA27}">
  <sheetPr>
    <pageSetUpPr fitToPage="1"/>
  </sheetPr>
  <dimension ref="A31:EC106"/>
  <sheetViews>
    <sheetView tabSelected="1" topLeftCell="AS87" zoomScale="150" zoomScaleNormal="85" workbookViewId="0">
      <selection activeCell="AV98" sqref="AV98"/>
    </sheetView>
  </sheetViews>
  <sheetFormatPr baseColWidth="10" defaultColWidth="8.83203125" defaultRowHeight="16"/>
  <cols>
    <col min="1" max="1" width="14.33203125" style="6" customWidth="1"/>
    <col min="2" max="2" width="9.33203125" style="14" customWidth="1"/>
    <col min="3" max="3" width="23.5" style="6" customWidth="1"/>
    <col min="4" max="4" width="14.5" style="6" customWidth="1"/>
    <col min="5" max="5" width="21.1640625" style="6" customWidth="1"/>
    <col min="6" max="6" width="6.5" style="6" customWidth="1"/>
    <col min="7" max="7" width="8.33203125" style="6" customWidth="1"/>
    <col min="8" max="8" width="6.6640625" style="6" customWidth="1"/>
    <col min="9" max="9" width="9.1640625" style="6" customWidth="1"/>
    <col min="10" max="10" width="7" style="6" customWidth="1"/>
    <col min="11" max="11" width="8.6640625" style="6" customWidth="1"/>
    <col min="12" max="12" width="13.33203125" style="18" customWidth="1"/>
    <col min="13" max="13" width="7.33203125" style="18" customWidth="1"/>
    <col min="14" max="14" width="6" style="6" customWidth="1"/>
    <col min="15" max="15" width="12" style="8" bestFit="1" customWidth="1"/>
    <col min="16" max="16" width="9.33203125" style="8" bestFit="1" customWidth="1"/>
    <col min="17" max="17" width="7.1640625" style="8" customWidth="1"/>
    <col min="18" max="20" width="9.33203125" style="8" bestFit="1" customWidth="1"/>
    <col min="21" max="21" width="9.6640625" style="8" bestFit="1" customWidth="1"/>
    <col min="22" max="22" width="10.83203125" style="8" bestFit="1" customWidth="1"/>
    <col min="23" max="23" width="9.33203125" style="8" bestFit="1" customWidth="1"/>
    <col min="24" max="24" width="11.33203125" style="8" bestFit="1" customWidth="1"/>
    <col min="25" max="25" width="13.6640625" style="11" customWidth="1"/>
    <col min="26" max="26" width="11.6640625" style="11" customWidth="1"/>
    <col min="27" max="27" width="18.1640625" style="8" customWidth="1"/>
    <col min="29" max="29" width="8.6640625" style="6"/>
    <col min="30" max="30" width="10.1640625" style="6" customWidth="1"/>
    <col min="31" max="53" width="8.6640625" style="6"/>
    <col min="55" max="63" width="8.6640625" style="6"/>
    <col min="64" max="64" width="9.5" style="6" bestFit="1" customWidth="1"/>
    <col min="65" max="65" width="9.5" style="15" bestFit="1" customWidth="1"/>
    <col min="66" max="66" width="8.83203125" style="15" bestFit="1" customWidth="1"/>
    <col min="67" max="274" width="8.6640625" style="15"/>
    <col min="275" max="275" width="24.83203125" style="15" customWidth="1"/>
    <col min="276" max="276" width="13.5" style="15" customWidth="1"/>
    <col min="277" max="277" width="8.6640625" style="15"/>
    <col min="278" max="278" width="6.6640625" style="15" customWidth="1"/>
    <col min="279" max="279" width="6.5" style="15" customWidth="1"/>
    <col min="280" max="280" width="8.33203125" style="15" customWidth="1"/>
    <col min="281" max="281" width="6.6640625" style="15" customWidth="1"/>
    <col min="282" max="282" width="4.83203125" style="15" customWidth="1"/>
    <col min="283" max="284" width="5" style="15" customWidth="1"/>
    <col min="285" max="285" width="8.6640625" style="15"/>
    <col min="286" max="286" width="10.5" style="15" customWidth="1"/>
    <col min="287" max="287" width="3.83203125" style="15" customWidth="1"/>
    <col min="288" max="289" width="8.6640625" style="15"/>
    <col min="290" max="290" width="3.6640625" style="15" customWidth="1"/>
    <col min="291" max="530" width="8.6640625" style="15"/>
    <col min="531" max="531" width="24.83203125" style="15" customWidth="1"/>
    <col min="532" max="532" width="13.5" style="15" customWidth="1"/>
    <col min="533" max="533" width="8.6640625" style="15"/>
    <col min="534" max="534" width="6.6640625" style="15" customWidth="1"/>
    <col min="535" max="535" width="6.5" style="15" customWidth="1"/>
    <col min="536" max="536" width="8.33203125" style="15" customWidth="1"/>
    <col min="537" max="537" width="6.6640625" style="15" customWidth="1"/>
    <col min="538" max="538" width="4.83203125" style="15" customWidth="1"/>
    <col min="539" max="540" width="5" style="15" customWidth="1"/>
    <col min="541" max="541" width="8.6640625" style="15"/>
    <col min="542" max="542" width="10.5" style="15" customWidth="1"/>
    <col min="543" max="543" width="3.83203125" style="15" customWidth="1"/>
    <col min="544" max="545" width="8.6640625" style="15"/>
    <col min="546" max="546" width="3.6640625" style="15" customWidth="1"/>
    <col min="547" max="786" width="8.6640625" style="15"/>
    <col min="787" max="787" width="24.83203125" style="15" customWidth="1"/>
    <col min="788" max="788" width="13.5" style="15" customWidth="1"/>
    <col min="789" max="789" width="8.6640625" style="15"/>
    <col min="790" max="790" width="6.6640625" style="15" customWidth="1"/>
    <col min="791" max="791" width="6.5" style="15" customWidth="1"/>
    <col min="792" max="792" width="8.33203125" style="15" customWidth="1"/>
    <col min="793" max="793" width="6.6640625" style="15" customWidth="1"/>
    <col min="794" max="794" width="4.83203125" style="15" customWidth="1"/>
    <col min="795" max="796" width="5" style="15" customWidth="1"/>
    <col min="797" max="797" width="8.6640625" style="15"/>
    <col min="798" max="798" width="10.5" style="15" customWidth="1"/>
    <col min="799" max="799" width="3.83203125" style="15" customWidth="1"/>
    <col min="800" max="801" width="8.6640625" style="15"/>
    <col min="802" max="802" width="3.6640625" style="15" customWidth="1"/>
    <col min="803" max="1042" width="8.6640625" style="15"/>
    <col min="1043" max="1043" width="24.83203125" style="15" customWidth="1"/>
    <col min="1044" max="1044" width="13.5" style="15" customWidth="1"/>
    <col min="1045" max="1045" width="8.6640625" style="15"/>
    <col min="1046" max="1046" width="6.6640625" style="15" customWidth="1"/>
    <col min="1047" max="1047" width="6.5" style="15" customWidth="1"/>
    <col min="1048" max="1048" width="8.33203125" style="15" customWidth="1"/>
    <col min="1049" max="1049" width="6.6640625" style="15" customWidth="1"/>
    <col min="1050" max="1050" width="4.83203125" style="15" customWidth="1"/>
    <col min="1051" max="1052" width="5" style="15" customWidth="1"/>
    <col min="1053" max="1053" width="8.6640625" style="15"/>
    <col min="1054" max="1054" width="10.5" style="15" customWidth="1"/>
    <col min="1055" max="1055" width="3.83203125" style="15" customWidth="1"/>
    <col min="1056" max="1057" width="8.6640625" style="15"/>
    <col min="1058" max="1058" width="3.6640625" style="15" customWidth="1"/>
    <col min="1059" max="1298" width="8.6640625" style="15"/>
    <col min="1299" max="1299" width="24.83203125" style="15" customWidth="1"/>
    <col min="1300" max="1300" width="13.5" style="15" customWidth="1"/>
    <col min="1301" max="1301" width="8.6640625" style="15"/>
    <col min="1302" max="1302" width="6.6640625" style="15" customWidth="1"/>
    <col min="1303" max="1303" width="6.5" style="15" customWidth="1"/>
    <col min="1304" max="1304" width="8.33203125" style="15" customWidth="1"/>
    <col min="1305" max="1305" width="6.6640625" style="15" customWidth="1"/>
    <col min="1306" max="1306" width="4.83203125" style="15" customWidth="1"/>
    <col min="1307" max="1308" width="5" style="15" customWidth="1"/>
    <col min="1309" max="1309" width="8.6640625" style="15"/>
    <col min="1310" max="1310" width="10.5" style="15" customWidth="1"/>
    <col min="1311" max="1311" width="3.83203125" style="15" customWidth="1"/>
    <col min="1312" max="1313" width="8.6640625" style="15"/>
    <col min="1314" max="1314" width="3.6640625" style="15" customWidth="1"/>
    <col min="1315" max="1554" width="8.6640625" style="15"/>
    <col min="1555" max="1555" width="24.83203125" style="15" customWidth="1"/>
    <col min="1556" max="1556" width="13.5" style="15" customWidth="1"/>
    <col min="1557" max="1557" width="8.6640625" style="15"/>
    <col min="1558" max="1558" width="6.6640625" style="15" customWidth="1"/>
    <col min="1559" max="1559" width="6.5" style="15" customWidth="1"/>
    <col min="1560" max="1560" width="8.33203125" style="15" customWidth="1"/>
    <col min="1561" max="1561" width="6.6640625" style="15" customWidth="1"/>
    <col min="1562" max="1562" width="4.83203125" style="15" customWidth="1"/>
    <col min="1563" max="1564" width="5" style="15" customWidth="1"/>
    <col min="1565" max="1565" width="8.6640625" style="15"/>
    <col min="1566" max="1566" width="10.5" style="15" customWidth="1"/>
    <col min="1567" max="1567" width="3.83203125" style="15" customWidth="1"/>
    <col min="1568" max="1569" width="8.6640625" style="15"/>
    <col min="1570" max="1570" width="3.6640625" style="15" customWidth="1"/>
    <col min="1571" max="1810" width="8.6640625" style="15"/>
    <col min="1811" max="1811" width="24.83203125" style="15" customWidth="1"/>
    <col min="1812" max="1812" width="13.5" style="15" customWidth="1"/>
    <col min="1813" max="1813" width="8.6640625" style="15"/>
    <col min="1814" max="1814" width="6.6640625" style="15" customWidth="1"/>
    <col min="1815" max="1815" width="6.5" style="15" customWidth="1"/>
    <col min="1816" max="1816" width="8.33203125" style="15" customWidth="1"/>
    <col min="1817" max="1817" width="6.6640625" style="15" customWidth="1"/>
    <col min="1818" max="1818" width="4.83203125" style="15" customWidth="1"/>
    <col min="1819" max="1820" width="5" style="15" customWidth="1"/>
    <col min="1821" max="1821" width="8.6640625" style="15"/>
    <col min="1822" max="1822" width="10.5" style="15" customWidth="1"/>
    <col min="1823" max="1823" width="3.83203125" style="15" customWidth="1"/>
    <col min="1824" max="1825" width="8.6640625" style="15"/>
    <col min="1826" max="1826" width="3.6640625" style="15" customWidth="1"/>
    <col min="1827" max="2066" width="8.6640625" style="15"/>
    <col min="2067" max="2067" width="24.83203125" style="15" customWidth="1"/>
    <col min="2068" max="2068" width="13.5" style="15" customWidth="1"/>
    <col min="2069" max="2069" width="8.6640625" style="15"/>
    <col min="2070" max="2070" width="6.6640625" style="15" customWidth="1"/>
    <col min="2071" max="2071" width="6.5" style="15" customWidth="1"/>
    <col min="2072" max="2072" width="8.33203125" style="15" customWidth="1"/>
    <col min="2073" max="2073" width="6.6640625" style="15" customWidth="1"/>
    <col min="2074" max="2074" width="4.83203125" style="15" customWidth="1"/>
    <col min="2075" max="2076" width="5" style="15" customWidth="1"/>
    <col min="2077" max="2077" width="8.6640625" style="15"/>
    <col min="2078" max="2078" width="10.5" style="15" customWidth="1"/>
    <col min="2079" max="2079" width="3.83203125" style="15" customWidth="1"/>
    <col min="2080" max="2081" width="8.6640625" style="15"/>
    <col min="2082" max="2082" width="3.6640625" style="15" customWidth="1"/>
    <col min="2083" max="2322" width="8.6640625" style="15"/>
    <col min="2323" max="2323" width="24.83203125" style="15" customWidth="1"/>
    <col min="2324" max="2324" width="13.5" style="15" customWidth="1"/>
    <col min="2325" max="2325" width="8.6640625" style="15"/>
    <col min="2326" max="2326" width="6.6640625" style="15" customWidth="1"/>
    <col min="2327" max="2327" width="6.5" style="15" customWidth="1"/>
    <col min="2328" max="2328" width="8.33203125" style="15" customWidth="1"/>
    <col min="2329" max="2329" width="6.6640625" style="15" customWidth="1"/>
    <col min="2330" max="2330" width="4.83203125" style="15" customWidth="1"/>
    <col min="2331" max="2332" width="5" style="15" customWidth="1"/>
    <col min="2333" max="2333" width="8.6640625" style="15"/>
    <col min="2334" max="2334" width="10.5" style="15" customWidth="1"/>
    <col min="2335" max="2335" width="3.83203125" style="15" customWidth="1"/>
    <col min="2336" max="2337" width="8.6640625" style="15"/>
    <col min="2338" max="2338" width="3.6640625" style="15" customWidth="1"/>
    <col min="2339" max="2578" width="8.6640625" style="15"/>
    <col min="2579" max="2579" width="24.83203125" style="15" customWidth="1"/>
    <col min="2580" max="2580" width="13.5" style="15" customWidth="1"/>
    <col min="2581" max="2581" width="8.6640625" style="15"/>
    <col min="2582" max="2582" width="6.6640625" style="15" customWidth="1"/>
    <col min="2583" max="2583" width="6.5" style="15" customWidth="1"/>
    <col min="2584" max="2584" width="8.33203125" style="15" customWidth="1"/>
    <col min="2585" max="2585" width="6.6640625" style="15" customWidth="1"/>
    <col min="2586" max="2586" width="4.83203125" style="15" customWidth="1"/>
    <col min="2587" max="2588" width="5" style="15" customWidth="1"/>
    <col min="2589" max="2589" width="8.6640625" style="15"/>
    <col min="2590" max="2590" width="10.5" style="15" customWidth="1"/>
    <col min="2591" max="2591" width="3.83203125" style="15" customWidth="1"/>
    <col min="2592" max="2593" width="8.6640625" style="15"/>
    <col min="2594" max="2594" width="3.6640625" style="15" customWidth="1"/>
    <col min="2595" max="2834" width="8.6640625" style="15"/>
    <col min="2835" max="2835" width="24.83203125" style="15" customWidth="1"/>
    <col min="2836" max="2836" width="13.5" style="15" customWidth="1"/>
    <col min="2837" max="2837" width="8.6640625" style="15"/>
    <col min="2838" max="2838" width="6.6640625" style="15" customWidth="1"/>
    <col min="2839" max="2839" width="6.5" style="15" customWidth="1"/>
    <col min="2840" max="2840" width="8.33203125" style="15" customWidth="1"/>
    <col min="2841" max="2841" width="6.6640625" style="15" customWidth="1"/>
    <col min="2842" max="2842" width="4.83203125" style="15" customWidth="1"/>
    <col min="2843" max="2844" width="5" style="15" customWidth="1"/>
    <col min="2845" max="2845" width="8.6640625" style="15"/>
    <col min="2846" max="2846" width="10.5" style="15" customWidth="1"/>
    <col min="2847" max="2847" width="3.83203125" style="15" customWidth="1"/>
    <col min="2848" max="2849" width="8.6640625" style="15"/>
    <col min="2850" max="2850" width="3.6640625" style="15" customWidth="1"/>
    <col min="2851" max="3090" width="8.6640625" style="15"/>
    <col min="3091" max="3091" width="24.83203125" style="15" customWidth="1"/>
    <col min="3092" max="3092" width="13.5" style="15" customWidth="1"/>
    <col min="3093" max="3093" width="8.6640625" style="15"/>
    <col min="3094" max="3094" width="6.6640625" style="15" customWidth="1"/>
    <col min="3095" max="3095" width="6.5" style="15" customWidth="1"/>
    <col min="3096" max="3096" width="8.33203125" style="15" customWidth="1"/>
    <col min="3097" max="3097" width="6.6640625" style="15" customWidth="1"/>
    <col min="3098" max="3098" width="4.83203125" style="15" customWidth="1"/>
    <col min="3099" max="3100" width="5" style="15" customWidth="1"/>
    <col min="3101" max="3101" width="8.6640625" style="15"/>
    <col min="3102" max="3102" width="10.5" style="15" customWidth="1"/>
    <col min="3103" max="3103" width="3.83203125" style="15" customWidth="1"/>
    <col min="3104" max="3105" width="8.6640625" style="15"/>
    <col min="3106" max="3106" width="3.6640625" style="15" customWidth="1"/>
    <col min="3107" max="3346" width="8.6640625" style="15"/>
    <col min="3347" max="3347" width="24.83203125" style="15" customWidth="1"/>
    <col min="3348" max="3348" width="13.5" style="15" customWidth="1"/>
    <col min="3349" max="3349" width="8.6640625" style="15"/>
    <col min="3350" max="3350" width="6.6640625" style="15" customWidth="1"/>
    <col min="3351" max="3351" width="6.5" style="15" customWidth="1"/>
    <col min="3352" max="3352" width="8.33203125" style="15" customWidth="1"/>
    <col min="3353" max="3353" width="6.6640625" style="15" customWidth="1"/>
    <col min="3354" max="3354" width="4.83203125" style="15" customWidth="1"/>
    <col min="3355" max="3356" width="5" style="15" customWidth="1"/>
    <col min="3357" max="3357" width="8.6640625" style="15"/>
    <col min="3358" max="3358" width="10.5" style="15" customWidth="1"/>
    <col min="3359" max="3359" width="3.83203125" style="15" customWidth="1"/>
    <col min="3360" max="3361" width="8.6640625" style="15"/>
    <col min="3362" max="3362" width="3.6640625" style="15" customWidth="1"/>
    <col min="3363" max="3602" width="8.6640625" style="15"/>
    <col min="3603" max="3603" width="24.83203125" style="15" customWidth="1"/>
    <col min="3604" max="3604" width="13.5" style="15" customWidth="1"/>
    <col min="3605" max="3605" width="8.6640625" style="15"/>
    <col min="3606" max="3606" width="6.6640625" style="15" customWidth="1"/>
    <col min="3607" max="3607" width="6.5" style="15" customWidth="1"/>
    <col min="3608" max="3608" width="8.33203125" style="15" customWidth="1"/>
    <col min="3609" max="3609" width="6.6640625" style="15" customWidth="1"/>
    <col min="3610" max="3610" width="4.83203125" style="15" customWidth="1"/>
    <col min="3611" max="3612" width="5" style="15" customWidth="1"/>
    <col min="3613" max="3613" width="8.6640625" style="15"/>
    <col min="3614" max="3614" width="10.5" style="15" customWidth="1"/>
    <col min="3615" max="3615" width="3.83203125" style="15" customWidth="1"/>
    <col min="3616" max="3617" width="8.6640625" style="15"/>
    <col min="3618" max="3618" width="3.6640625" style="15" customWidth="1"/>
    <col min="3619" max="3858" width="8.6640625" style="15"/>
    <col min="3859" max="3859" width="24.83203125" style="15" customWidth="1"/>
    <col min="3860" max="3860" width="13.5" style="15" customWidth="1"/>
    <col min="3861" max="3861" width="8.6640625" style="15"/>
    <col min="3862" max="3862" width="6.6640625" style="15" customWidth="1"/>
    <col min="3863" max="3863" width="6.5" style="15" customWidth="1"/>
    <col min="3864" max="3864" width="8.33203125" style="15" customWidth="1"/>
    <col min="3865" max="3865" width="6.6640625" style="15" customWidth="1"/>
    <col min="3866" max="3866" width="4.83203125" style="15" customWidth="1"/>
    <col min="3867" max="3868" width="5" style="15" customWidth="1"/>
    <col min="3869" max="3869" width="8.6640625" style="15"/>
    <col min="3870" max="3870" width="10.5" style="15" customWidth="1"/>
    <col min="3871" max="3871" width="3.83203125" style="15" customWidth="1"/>
    <col min="3872" max="3873" width="8.6640625" style="15"/>
    <col min="3874" max="3874" width="3.6640625" style="15" customWidth="1"/>
    <col min="3875" max="4114" width="8.6640625" style="15"/>
    <col min="4115" max="4115" width="24.83203125" style="15" customWidth="1"/>
    <col min="4116" max="4116" width="13.5" style="15" customWidth="1"/>
    <col min="4117" max="4117" width="8.6640625" style="15"/>
    <col min="4118" max="4118" width="6.6640625" style="15" customWidth="1"/>
    <col min="4119" max="4119" width="6.5" style="15" customWidth="1"/>
    <col min="4120" max="4120" width="8.33203125" style="15" customWidth="1"/>
    <col min="4121" max="4121" width="6.6640625" style="15" customWidth="1"/>
    <col min="4122" max="4122" width="4.83203125" style="15" customWidth="1"/>
    <col min="4123" max="4124" width="5" style="15" customWidth="1"/>
    <col min="4125" max="4125" width="8.6640625" style="15"/>
    <col min="4126" max="4126" width="10.5" style="15" customWidth="1"/>
    <col min="4127" max="4127" width="3.83203125" style="15" customWidth="1"/>
    <col min="4128" max="4129" width="8.6640625" style="15"/>
    <col min="4130" max="4130" width="3.6640625" style="15" customWidth="1"/>
    <col min="4131" max="4370" width="8.6640625" style="15"/>
    <col min="4371" max="4371" width="24.83203125" style="15" customWidth="1"/>
    <col min="4372" max="4372" width="13.5" style="15" customWidth="1"/>
    <col min="4373" max="4373" width="8.6640625" style="15"/>
    <col min="4374" max="4374" width="6.6640625" style="15" customWidth="1"/>
    <col min="4375" max="4375" width="6.5" style="15" customWidth="1"/>
    <col min="4376" max="4376" width="8.33203125" style="15" customWidth="1"/>
    <col min="4377" max="4377" width="6.6640625" style="15" customWidth="1"/>
    <col min="4378" max="4378" width="4.83203125" style="15" customWidth="1"/>
    <col min="4379" max="4380" width="5" style="15" customWidth="1"/>
    <col min="4381" max="4381" width="8.6640625" style="15"/>
    <col min="4382" max="4382" width="10.5" style="15" customWidth="1"/>
    <col min="4383" max="4383" width="3.83203125" style="15" customWidth="1"/>
    <col min="4384" max="4385" width="8.6640625" style="15"/>
    <col min="4386" max="4386" width="3.6640625" style="15" customWidth="1"/>
    <col min="4387" max="4626" width="8.6640625" style="15"/>
    <col min="4627" max="4627" width="24.83203125" style="15" customWidth="1"/>
    <col min="4628" max="4628" width="13.5" style="15" customWidth="1"/>
    <col min="4629" max="4629" width="8.6640625" style="15"/>
    <col min="4630" max="4630" width="6.6640625" style="15" customWidth="1"/>
    <col min="4631" max="4631" width="6.5" style="15" customWidth="1"/>
    <col min="4632" max="4632" width="8.33203125" style="15" customWidth="1"/>
    <col min="4633" max="4633" width="6.6640625" style="15" customWidth="1"/>
    <col min="4634" max="4634" width="4.83203125" style="15" customWidth="1"/>
    <col min="4635" max="4636" width="5" style="15" customWidth="1"/>
    <col min="4637" max="4637" width="8.6640625" style="15"/>
    <col min="4638" max="4638" width="10.5" style="15" customWidth="1"/>
    <col min="4639" max="4639" width="3.83203125" style="15" customWidth="1"/>
    <col min="4640" max="4641" width="8.6640625" style="15"/>
    <col min="4642" max="4642" width="3.6640625" style="15" customWidth="1"/>
    <col min="4643" max="4882" width="8.6640625" style="15"/>
    <col min="4883" max="4883" width="24.83203125" style="15" customWidth="1"/>
    <col min="4884" max="4884" width="13.5" style="15" customWidth="1"/>
    <col min="4885" max="4885" width="8.6640625" style="15"/>
    <col min="4886" max="4886" width="6.6640625" style="15" customWidth="1"/>
    <col min="4887" max="4887" width="6.5" style="15" customWidth="1"/>
    <col min="4888" max="4888" width="8.33203125" style="15" customWidth="1"/>
    <col min="4889" max="4889" width="6.6640625" style="15" customWidth="1"/>
    <col min="4890" max="4890" width="4.83203125" style="15" customWidth="1"/>
    <col min="4891" max="4892" width="5" style="15" customWidth="1"/>
    <col min="4893" max="4893" width="8.6640625" style="15"/>
    <col min="4894" max="4894" width="10.5" style="15" customWidth="1"/>
    <col min="4895" max="4895" width="3.83203125" style="15" customWidth="1"/>
    <col min="4896" max="4897" width="8.6640625" style="15"/>
    <col min="4898" max="4898" width="3.6640625" style="15" customWidth="1"/>
    <col min="4899" max="5138" width="8.6640625" style="15"/>
    <col min="5139" max="5139" width="24.83203125" style="15" customWidth="1"/>
    <col min="5140" max="5140" width="13.5" style="15" customWidth="1"/>
    <col min="5141" max="5141" width="8.6640625" style="15"/>
    <col min="5142" max="5142" width="6.6640625" style="15" customWidth="1"/>
    <col min="5143" max="5143" width="6.5" style="15" customWidth="1"/>
    <col min="5144" max="5144" width="8.33203125" style="15" customWidth="1"/>
    <col min="5145" max="5145" width="6.6640625" style="15" customWidth="1"/>
    <col min="5146" max="5146" width="4.83203125" style="15" customWidth="1"/>
    <col min="5147" max="5148" width="5" style="15" customWidth="1"/>
    <col min="5149" max="5149" width="8.6640625" style="15"/>
    <col min="5150" max="5150" width="10.5" style="15" customWidth="1"/>
    <col min="5151" max="5151" width="3.83203125" style="15" customWidth="1"/>
    <col min="5152" max="5153" width="8.6640625" style="15"/>
    <col min="5154" max="5154" width="3.6640625" style="15" customWidth="1"/>
    <col min="5155" max="5394" width="8.6640625" style="15"/>
    <col min="5395" max="5395" width="24.83203125" style="15" customWidth="1"/>
    <col min="5396" max="5396" width="13.5" style="15" customWidth="1"/>
    <col min="5397" max="5397" width="8.6640625" style="15"/>
    <col min="5398" max="5398" width="6.6640625" style="15" customWidth="1"/>
    <col min="5399" max="5399" width="6.5" style="15" customWidth="1"/>
    <col min="5400" max="5400" width="8.33203125" style="15" customWidth="1"/>
    <col min="5401" max="5401" width="6.6640625" style="15" customWidth="1"/>
    <col min="5402" max="5402" width="4.83203125" style="15" customWidth="1"/>
    <col min="5403" max="5404" width="5" style="15" customWidth="1"/>
    <col min="5405" max="5405" width="8.6640625" style="15"/>
    <col min="5406" max="5406" width="10.5" style="15" customWidth="1"/>
    <col min="5407" max="5407" width="3.83203125" style="15" customWidth="1"/>
    <col min="5408" max="5409" width="8.6640625" style="15"/>
    <col min="5410" max="5410" width="3.6640625" style="15" customWidth="1"/>
    <col min="5411" max="5650" width="8.6640625" style="15"/>
    <col min="5651" max="5651" width="24.83203125" style="15" customWidth="1"/>
    <col min="5652" max="5652" width="13.5" style="15" customWidth="1"/>
    <col min="5653" max="5653" width="8.6640625" style="15"/>
    <col min="5654" max="5654" width="6.6640625" style="15" customWidth="1"/>
    <col min="5655" max="5655" width="6.5" style="15" customWidth="1"/>
    <col min="5656" max="5656" width="8.33203125" style="15" customWidth="1"/>
    <col min="5657" max="5657" width="6.6640625" style="15" customWidth="1"/>
    <col min="5658" max="5658" width="4.83203125" style="15" customWidth="1"/>
    <col min="5659" max="5660" width="5" style="15" customWidth="1"/>
    <col min="5661" max="5661" width="8.6640625" style="15"/>
    <col min="5662" max="5662" width="10.5" style="15" customWidth="1"/>
    <col min="5663" max="5663" width="3.83203125" style="15" customWidth="1"/>
    <col min="5664" max="5665" width="8.6640625" style="15"/>
    <col min="5666" max="5666" width="3.6640625" style="15" customWidth="1"/>
    <col min="5667" max="5906" width="8.6640625" style="15"/>
    <col min="5907" max="5907" width="24.83203125" style="15" customWidth="1"/>
    <col min="5908" max="5908" width="13.5" style="15" customWidth="1"/>
    <col min="5909" max="5909" width="8.6640625" style="15"/>
    <col min="5910" max="5910" width="6.6640625" style="15" customWidth="1"/>
    <col min="5911" max="5911" width="6.5" style="15" customWidth="1"/>
    <col min="5912" max="5912" width="8.33203125" style="15" customWidth="1"/>
    <col min="5913" max="5913" width="6.6640625" style="15" customWidth="1"/>
    <col min="5914" max="5914" width="4.83203125" style="15" customWidth="1"/>
    <col min="5915" max="5916" width="5" style="15" customWidth="1"/>
    <col min="5917" max="5917" width="8.6640625" style="15"/>
    <col min="5918" max="5918" width="10.5" style="15" customWidth="1"/>
    <col min="5919" max="5919" width="3.83203125" style="15" customWidth="1"/>
    <col min="5920" max="5921" width="8.6640625" style="15"/>
    <col min="5922" max="5922" width="3.6640625" style="15" customWidth="1"/>
    <col min="5923" max="6162" width="8.6640625" style="15"/>
    <col min="6163" max="6163" width="24.83203125" style="15" customWidth="1"/>
    <col min="6164" max="6164" width="13.5" style="15" customWidth="1"/>
    <col min="6165" max="6165" width="8.6640625" style="15"/>
    <col min="6166" max="6166" width="6.6640625" style="15" customWidth="1"/>
    <col min="6167" max="6167" width="6.5" style="15" customWidth="1"/>
    <col min="6168" max="6168" width="8.33203125" style="15" customWidth="1"/>
    <col min="6169" max="6169" width="6.6640625" style="15" customWidth="1"/>
    <col min="6170" max="6170" width="4.83203125" style="15" customWidth="1"/>
    <col min="6171" max="6172" width="5" style="15" customWidth="1"/>
    <col min="6173" max="6173" width="8.6640625" style="15"/>
    <col min="6174" max="6174" width="10.5" style="15" customWidth="1"/>
    <col min="6175" max="6175" width="3.83203125" style="15" customWidth="1"/>
    <col min="6176" max="6177" width="8.6640625" style="15"/>
    <col min="6178" max="6178" width="3.6640625" style="15" customWidth="1"/>
    <col min="6179" max="6418" width="8.6640625" style="15"/>
    <col min="6419" max="6419" width="24.83203125" style="15" customWidth="1"/>
    <col min="6420" max="6420" width="13.5" style="15" customWidth="1"/>
    <col min="6421" max="6421" width="8.6640625" style="15"/>
    <col min="6422" max="6422" width="6.6640625" style="15" customWidth="1"/>
    <col min="6423" max="6423" width="6.5" style="15" customWidth="1"/>
    <col min="6424" max="6424" width="8.33203125" style="15" customWidth="1"/>
    <col min="6425" max="6425" width="6.6640625" style="15" customWidth="1"/>
    <col min="6426" max="6426" width="4.83203125" style="15" customWidth="1"/>
    <col min="6427" max="6428" width="5" style="15" customWidth="1"/>
    <col min="6429" max="6429" width="8.6640625" style="15"/>
    <col min="6430" max="6430" width="10.5" style="15" customWidth="1"/>
    <col min="6431" max="6431" width="3.83203125" style="15" customWidth="1"/>
    <col min="6432" max="6433" width="8.6640625" style="15"/>
    <col min="6434" max="6434" width="3.6640625" style="15" customWidth="1"/>
    <col min="6435" max="6674" width="8.6640625" style="15"/>
    <col min="6675" max="6675" width="24.83203125" style="15" customWidth="1"/>
    <col min="6676" max="6676" width="13.5" style="15" customWidth="1"/>
    <col min="6677" max="6677" width="8.6640625" style="15"/>
    <col min="6678" max="6678" width="6.6640625" style="15" customWidth="1"/>
    <col min="6679" max="6679" width="6.5" style="15" customWidth="1"/>
    <col min="6680" max="6680" width="8.33203125" style="15" customWidth="1"/>
    <col min="6681" max="6681" width="6.6640625" style="15" customWidth="1"/>
    <col min="6682" max="6682" width="4.83203125" style="15" customWidth="1"/>
    <col min="6683" max="6684" width="5" style="15" customWidth="1"/>
    <col min="6685" max="6685" width="8.6640625" style="15"/>
    <col min="6686" max="6686" width="10.5" style="15" customWidth="1"/>
    <col min="6687" max="6687" width="3.83203125" style="15" customWidth="1"/>
    <col min="6688" max="6689" width="8.6640625" style="15"/>
    <col min="6690" max="6690" width="3.6640625" style="15" customWidth="1"/>
    <col min="6691" max="6930" width="8.6640625" style="15"/>
    <col min="6931" max="6931" width="24.83203125" style="15" customWidth="1"/>
    <col min="6932" max="6932" width="13.5" style="15" customWidth="1"/>
    <col min="6933" max="6933" width="8.6640625" style="15"/>
    <col min="6934" max="6934" width="6.6640625" style="15" customWidth="1"/>
    <col min="6935" max="6935" width="6.5" style="15" customWidth="1"/>
    <col min="6936" max="6936" width="8.33203125" style="15" customWidth="1"/>
    <col min="6937" max="6937" width="6.6640625" style="15" customWidth="1"/>
    <col min="6938" max="6938" width="4.83203125" style="15" customWidth="1"/>
    <col min="6939" max="6940" width="5" style="15" customWidth="1"/>
    <col min="6941" max="6941" width="8.6640625" style="15"/>
    <col min="6942" max="6942" width="10.5" style="15" customWidth="1"/>
    <col min="6943" max="6943" width="3.83203125" style="15" customWidth="1"/>
    <col min="6944" max="6945" width="8.6640625" style="15"/>
    <col min="6946" max="6946" width="3.6640625" style="15" customWidth="1"/>
    <col min="6947" max="7186" width="8.6640625" style="15"/>
    <col min="7187" max="7187" width="24.83203125" style="15" customWidth="1"/>
    <col min="7188" max="7188" width="13.5" style="15" customWidth="1"/>
    <col min="7189" max="7189" width="8.6640625" style="15"/>
    <col min="7190" max="7190" width="6.6640625" style="15" customWidth="1"/>
    <col min="7191" max="7191" width="6.5" style="15" customWidth="1"/>
    <col min="7192" max="7192" width="8.33203125" style="15" customWidth="1"/>
    <col min="7193" max="7193" width="6.6640625" style="15" customWidth="1"/>
    <col min="7194" max="7194" width="4.83203125" style="15" customWidth="1"/>
    <col min="7195" max="7196" width="5" style="15" customWidth="1"/>
    <col min="7197" max="7197" width="8.6640625" style="15"/>
    <col min="7198" max="7198" width="10.5" style="15" customWidth="1"/>
    <col min="7199" max="7199" width="3.83203125" style="15" customWidth="1"/>
    <col min="7200" max="7201" width="8.6640625" style="15"/>
    <col min="7202" max="7202" width="3.6640625" style="15" customWidth="1"/>
    <col min="7203" max="7442" width="8.6640625" style="15"/>
    <col min="7443" max="7443" width="24.83203125" style="15" customWidth="1"/>
    <col min="7444" max="7444" width="13.5" style="15" customWidth="1"/>
    <col min="7445" max="7445" width="8.6640625" style="15"/>
    <col min="7446" max="7446" width="6.6640625" style="15" customWidth="1"/>
    <col min="7447" max="7447" width="6.5" style="15" customWidth="1"/>
    <col min="7448" max="7448" width="8.33203125" style="15" customWidth="1"/>
    <col min="7449" max="7449" width="6.6640625" style="15" customWidth="1"/>
    <col min="7450" max="7450" width="4.83203125" style="15" customWidth="1"/>
    <col min="7451" max="7452" width="5" style="15" customWidth="1"/>
    <col min="7453" max="7453" width="8.6640625" style="15"/>
    <col min="7454" max="7454" width="10.5" style="15" customWidth="1"/>
    <col min="7455" max="7455" width="3.83203125" style="15" customWidth="1"/>
    <col min="7456" max="7457" width="8.6640625" style="15"/>
    <col min="7458" max="7458" width="3.6640625" style="15" customWidth="1"/>
    <col min="7459" max="7698" width="8.6640625" style="15"/>
    <col min="7699" max="7699" width="24.83203125" style="15" customWidth="1"/>
    <col min="7700" max="7700" width="13.5" style="15" customWidth="1"/>
    <col min="7701" max="7701" width="8.6640625" style="15"/>
    <col min="7702" max="7702" width="6.6640625" style="15" customWidth="1"/>
    <col min="7703" max="7703" width="6.5" style="15" customWidth="1"/>
    <col min="7704" max="7704" width="8.33203125" style="15" customWidth="1"/>
    <col min="7705" max="7705" width="6.6640625" style="15" customWidth="1"/>
    <col min="7706" max="7706" width="4.83203125" style="15" customWidth="1"/>
    <col min="7707" max="7708" width="5" style="15" customWidth="1"/>
    <col min="7709" max="7709" width="8.6640625" style="15"/>
    <col min="7710" max="7710" width="10.5" style="15" customWidth="1"/>
    <col min="7711" max="7711" width="3.83203125" style="15" customWidth="1"/>
    <col min="7712" max="7713" width="8.6640625" style="15"/>
    <col min="7714" max="7714" width="3.6640625" style="15" customWidth="1"/>
    <col min="7715" max="7954" width="8.6640625" style="15"/>
    <col min="7955" max="7955" width="24.83203125" style="15" customWidth="1"/>
    <col min="7956" max="7956" width="13.5" style="15" customWidth="1"/>
    <col min="7957" max="7957" width="8.6640625" style="15"/>
    <col min="7958" max="7958" width="6.6640625" style="15" customWidth="1"/>
    <col min="7959" max="7959" width="6.5" style="15" customWidth="1"/>
    <col min="7960" max="7960" width="8.33203125" style="15" customWidth="1"/>
    <col min="7961" max="7961" width="6.6640625" style="15" customWidth="1"/>
    <col min="7962" max="7962" width="4.83203125" style="15" customWidth="1"/>
    <col min="7963" max="7964" width="5" style="15" customWidth="1"/>
    <col min="7965" max="7965" width="8.6640625" style="15"/>
    <col min="7966" max="7966" width="10.5" style="15" customWidth="1"/>
    <col min="7967" max="7967" width="3.83203125" style="15" customWidth="1"/>
    <col min="7968" max="7969" width="8.6640625" style="15"/>
    <col min="7970" max="7970" width="3.6640625" style="15" customWidth="1"/>
    <col min="7971" max="8210" width="8.6640625" style="15"/>
    <col min="8211" max="8211" width="24.83203125" style="15" customWidth="1"/>
    <col min="8212" max="8212" width="13.5" style="15" customWidth="1"/>
    <col min="8213" max="8213" width="8.6640625" style="15"/>
    <col min="8214" max="8214" width="6.6640625" style="15" customWidth="1"/>
    <col min="8215" max="8215" width="6.5" style="15" customWidth="1"/>
    <col min="8216" max="8216" width="8.33203125" style="15" customWidth="1"/>
    <col min="8217" max="8217" width="6.6640625" style="15" customWidth="1"/>
    <col min="8218" max="8218" width="4.83203125" style="15" customWidth="1"/>
    <col min="8219" max="8220" width="5" style="15" customWidth="1"/>
    <col min="8221" max="8221" width="8.6640625" style="15"/>
    <col min="8222" max="8222" width="10.5" style="15" customWidth="1"/>
    <col min="8223" max="8223" width="3.83203125" style="15" customWidth="1"/>
    <col min="8224" max="8225" width="8.6640625" style="15"/>
    <col min="8226" max="8226" width="3.6640625" style="15" customWidth="1"/>
    <col min="8227" max="8466" width="8.6640625" style="15"/>
    <col min="8467" max="8467" width="24.83203125" style="15" customWidth="1"/>
    <col min="8468" max="8468" width="13.5" style="15" customWidth="1"/>
    <col min="8469" max="8469" width="8.6640625" style="15"/>
    <col min="8470" max="8470" width="6.6640625" style="15" customWidth="1"/>
    <col min="8471" max="8471" width="6.5" style="15" customWidth="1"/>
    <col min="8472" max="8472" width="8.33203125" style="15" customWidth="1"/>
    <col min="8473" max="8473" width="6.6640625" style="15" customWidth="1"/>
    <col min="8474" max="8474" width="4.83203125" style="15" customWidth="1"/>
    <col min="8475" max="8476" width="5" style="15" customWidth="1"/>
    <col min="8477" max="8477" width="8.6640625" style="15"/>
    <col min="8478" max="8478" width="10.5" style="15" customWidth="1"/>
    <col min="8479" max="8479" width="3.83203125" style="15" customWidth="1"/>
    <col min="8480" max="8481" width="8.6640625" style="15"/>
    <col min="8482" max="8482" width="3.6640625" style="15" customWidth="1"/>
    <col min="8483" max="8722" width="8.6640625" style="15"/>
    <col min="8723" max="8723" width="24.83203125" style="15" customWidth="1"/>
    <col min="8724" max="8724" width="13.5" style="15" customWidth="1"/>
    <col min="8725" max="8725" width="8.6640625" style="15"/>
    <col min="8726" max="8726" width="6.6640625" style="15" customWidth="1"/>
    <col min="8727" max="8727" width="6.5" style="15" customWidth="1"/>
    <col min="8728" max="8728" width="8.33203125" style="15" customWidth="1"/>
    <col min="8729" max="8729" width="6.6640625" style="15" customWidth="1"/>
    <col min="8730" max="8730" width="4.83203125" style="15" customWidth="1"/>
    <col min="8731" max="8732" width="5" style="15" customWidth="1"/>
    <col min="8733" max="8733" width="8.6640625" style="15"/>
    <col min="8734" max="8734" width="10.5" style="15" customWidth="1"/>
    <col min="8735" max="8735" width="3.83203125" style="15" customWidth="1"/>
    <col min="8736" max="8737" width="8.6640625" style="15"/>
    <col min="8738" max="8738" width="3.6640625" style="15" customWidth="1"/>
    <col min="8739" max="8978" width="8.6640625" style="15"/>
    <col min="8979" max="8979" width="24.83203125" style="15" customWidth="1"/>
    <col min="8980" max="8980" width="13.5" style="15" customWidth="1"/>
    <col min="8981" max="8981" width="8.6640625" style="15"/>
    <col min="8982" max="8982" width="6.6640625" style="15" customWidth="1"/>
    <col min="8983" max="8983" width="6.5" style="15" customWidth="1"/>
    <col min="8984" max="8984" width="8.33203125" style="15" customWidth="1"/>
    <col min="8985" max="8985" width="6.6640625" style="15" customWidth="1"/>
    <col min="8986" max="8986" width="4.83203125" style="15" customWidth="1"/>
    <col min="8987" max="8988" width="5" style="15" customWidth="1"/>
    <col min="8989" max="8989" width="8.6640625" style="15"/>
    <col min="8990" max="8990" width="10.5" style="15" customWidth="1"/>
    <col min="8991" max="8991" width="3.83203125" style="15" customWidth="1"/>
    <col min="8992" max="8993" width="8.6640625" style="15"/>
    <col min="8994" max="8994" width="3.6640625" style="15" customWidth="1"/>
    <col min="8995" max="9234" width="8.6640625" style="15"/>
    <col min="9235" max="9235" width="24.83203125" style="15" customWidth="1"/>
    <col min="9236" max="9236" width="13.5" style="15" customWidth="1"/>
    <col min="9237" max="9237" width="8.6640625" style="15"/>
    <col min="9238" max="9238" width="6.6640625" style="15" customWidth="1"/>
    <col min="9239" max="9239" width="6.5" style="15" customWidth="1"/>
    <col min="9240" max="9240" width="8.33203125" style="15" customWidth="1"/>
    <col min="9241" max="9241" width="6.6640625" style="15" customWidth="1"/>
    <col min="9242" max="9242" width="4.83203125" style="15" customWidth="1"/>
    <col min="9243" max="9244" width="5" style="15" customWidth="1"/>
    <col min="9245" max="9245" width="8.6640625" style="15"/>
    <col min="9246" max="9246" width="10.5" style="15" customWidth="1"/>
    <col min="9247" max="9247" width="3.83203125" style="15" customWidth="1"/>
    <col min="9248" max="9249" width="8.6640625" style="15"/>
    <col min="9250" max="9250" width="3.6640625" style="15" customWidth="1"/>
    <col min="9251" max="9490" width="8.6640625" style="15"/>
    <col min="9491" max="9491" width="24.83203125" style="15" customWidth="1"/>
    <col min="9492" max="9492" width="13.5" style="15" customWidth="1"/>
    <col min="9493" max="9493" width="8.6640625" style="15"/>
    <col min="9494" max="9494" width="6.6640625" style="15" customWidth="1"/>
    <col min="9495" max="9495" width="6.5" style="15" customWidth="1"/>
    <col min="9496" max="9496" width="8.33203125" style="15" customWidth="1"/>
    <col min="9497" max="9497" width="6.6640625" style="15" customWidth="1"/>
    <col min="9498" max="9498" width="4.83203125" style="15" customWidth="1"/>
    <col min="9499" max="9500" width="5" style="15" customWidth="1"/>
    <col min="9501" max="9501" width="8.6640625" style="15"/>
    <col min="9502" max="9502" width="10.5" style="15" customWidth="1"/>
    <col min="9503" max="9503" width="3.83203125" style="15" customWidth="1"/>
    <col min="9504" max="9505" width="8.6640625" style="15"/>
    <col min="9506" max="9506" width="3.6640625" style="15" customWidth="1"/>
    <col min="9507" max="9746" width="8.6640625" style="15"/>
    <col min="9747" max="9747" width="24.83203125" style="15" customWidth="1"/>
    <col min="9748" max="9748" width="13.5" style="15" customWidth="1"/>
    <col min="9749" max="9749" width="8.6640625" style="15"/>
    <col min="9750" max="9750" width="6.6640625" style="15" customWidth="1"/>
    <col min="9751" max="9751" width="6.5" style="15" customWidth="1"/>
    <col min="9752" max="9752" width="8.33203125" style="15" customWidth="1"/>
    <col min="9753" max="9753" width="6.6640625" style="15" customWidth="1"/>
    <col min="9754" max="9754" width="4.83203125" style="15" customWidth="1"/>
    <col min="9755" max="9756" width="5" style="15" customWidth="1"/>
    <col min="9757" max="9757" width="8.6640625" style="15"/>
    <col min="9758" max="9758" width="10.5" style="15" customWidth="1"/>
    <col min="9759" max="9759" width="3.83203125" style="15" customWidth="1"/>
    <col min="9760" max="9761" width="8.6640625" style="15"/>
    <col min="9762" max="9762" width="3.6640625" style="15" customWidth="1"/>
    <col min="9763" max="10002" width="8.6640625" style="15"/>
    <col min="10003" max="10003" width="24.83203125" style="15" customWidth="1"/>
    <col min="10004" max="10004" width="13.5" style="15" customWidth="1"/>
    <col min="10005" max="10005" width="8.6640625" style="15"/>
    <col min="10006" max="10006" width="6.6640625" style="15" customWidth="1"/>
    <col min="10007" max="10007" width="6.5" style="15" customWidth="1"/>
    <col min="10008" max="10008" width="8.33203125" style="15" customWidth="1"/>
    <col min="10009" max="10009" width="6.6640625" style="15" customWidth="1"/>
    <col min="10010" max="10010" width="4.83203125" style="15" customWidth="1"/>
    <col min="10011" max="10012" width="5" style="15" customWidth="1"/>
    <col min="10013" max="10013" width="8.6640625" style="15"/>
    <col min="10014" max="10014" width="10.5" style="15" customWidth="1"/>
    <col min="10015" max="10015" width="3.83203125" style="15" customWidth="1"/>
    <col min="10016" max="10017" width="8.6640625" style="15"/>
    <col min="10018" max="10018" width="3.6640625" style="15" customWidth="1"/>
    <col min="10019" max="10258" width="8.6640625" style="15"/>
    <col min="10259" max="10259" width="24.83203125" style="15" customWidth="1"/>
    <col min="10260" max="10260" width="13.5" style="15" customWidth="1"/>
    <col min="10261" max="10261" width="8.6640625" style="15"/>
    <col min="10262" max="10262" width="6.6640625" style="15" customWidth="1"/>
    <col min="10263" max="10263" width="6.5" style="15" customWidth="1"/>
    <col min="10264" max="10264" width="8.33203125" style="15" customWidth="1"/>
    <col min="10265" max="10265" width="6.6640625" style="15" customWidth="1"/>
    <col min="10266" max="10266" width="4.83203125" style="15" customWidth="1"/>
    <col min="10267" max="10268" width="5" style="15" customWidth="1"/>
    <col min="10269" max="10269" width="8.6640625" style="15"/>
    <col min="10270" max="10270" width="10.5" style="15" customWidth="1"/>
    <col min="10271" max="10271" width="3.83203125" style="15" customWidth="1"/>
    <col min="10272" max="10273" width="8.6640625" style="15"/>
    <col min="10274" max="10274" width="3.6640625" style="15" customWidth="1"/>
    <col min="10275" max="10514" width="8.6640625" style="15"/>
    <col min="10515" max="10515" width="24.83203125" style="15" customWidth="1"/>
    <col min="10516" max="10516" width="13.5" style="15" customWidth="1"/>
    <col min="10517" max="10517" width="8.6640625" style="15"/>
    <col min="10518" max="10518" width="6.6640625" style="15" customWidth="1"/>
    <col min="10519" max="10519" width="6.5" style="15" customWidth="1"/>
    <col min="10520" max="10520" width="8.33203125" style="15" customWidth="1"/>
    <col min="10521" max="10521" width="6.6640625" style="15" customWidth="1"/>
    <col min="10522" max="10522" width="4.83203125" style="15" customWidth="1"/>
    <col min="10523" max="10524" width="5" style="15" customWidth="1"/>
    <col min="10525" max="10525" width="8.6640625" style="15"/>
    <col min="10526" max="10526" width="10.5" style="15" customWidth="1"/>
    <col min="10527" max="10527" width="3.83203125" style="15" customWidth="1"/>
    <col min="10528" max="10529" width="8.6640625" style="15"/>
    <col min="10530" max="10530" width="3.6640625" style="15" customWidth="1"/>
    <col min="10531" max="10770" width="8.6640625" style="15"/>
    <col min="10771" max="10771" width="24.83203125" style="15" customWidth="1"/>
    <col min="10772" max="10772" width="13.5" style="15" customWidth="1"/>
    <col min="10773" max="10773" width="8.6640625" style="15"/>
    <col min="10774" max="10774" width="6.6640625" style="15" customWidth="1"/>
    <col min="10775" max="10775" width="6.5" style="15" customWidth="1"/>
    <col min="10776" max="10776" width="8.33203125" style="15" customWidth="1"/>
    <col min="10777" max="10777" width="6.6640625" style="15" customWidth="1"/>
    <col min="10778" max="10778" width="4.83203125" style="15" customWidth="1"/>
    <col min="10779" max="10780" width="5" style="15" customWidth="1"/>
    <col min="10781" max="10781" width="8.6640625" style="15"/>
    <col min="10782" max="10782" width="10.5" style="15" customWidth="1"/>
    <col min="10783" max="10783" width="3.83203125" style="15" customWidth="1"/>
    <col min="10784" max="10785" width="8.6640625" style="15"/>
    <col min="10786" max="10786" width="3.6640625" style="15" customWidth="1"/>
    <col min="10787" max="11026" width="8.6640625" style="15"/>
    <col min="11027" max="11027" width="24.83203125" style="15" customWidth="1"/>
    <col min="11028" max="11028" width="13.5" style="15" customWidth="1"/>
    <col min="11029" max="11029" width="8.6640625" style="15"/>
    <col min="11030" max="11030" width="6.6640625" style="15" customWidth="1"/>
    <col min="11031" max="11031" width="6.5" style="15" customWidth="1"/>
    <col min="11032" max="11032" width="8.33203125" style="15" customWidth="1"/>
    <col min="11033" max="11033" width="6.6640625" style="15" customWidth="1"/>
    <col min="11034" max="11034" width="4.83203125" style="15" customWidth="1"/>
    <col min="11035" max="11036" width="5" style="15" customWidth="1"/>
    <col min="11037" max="11037" width="8.6640625" style="15"/>
    <col min="11038" max="11038" width="10.5" style="15" customWidth="1"/>
    <col min="11039" max="11039" width="3.83203125" style="15" customWidth="1"/>
    <col min="11040" max="11041" width="8.6640625" style="15"/>
    <col min="11042" max="11042" width="3.6640625" style="15" customWidth="1"/>
    <col min="11043" max="11282" width="8.6640625" style="15"/>
    <col min="11283" max="11283" width="24.83203125" style="15" customWidth="1"/>
    <col min="11284" max="11284" width="13.5" style="15" customWidth="1"/>
    <col min="11285" max="11285" width="8.6640625" style="15"/>
    <col min="11286" max="11286" width="6.6640625" style="15" customWidth="1"/>
    <col min="11287" max="11287" width="6.5" style="15" customWidth="1"/>
    <col min="11288" max="11288" width="8.33203125" style="15" customWidth="1"/>
    <col min="11289" max="11289" width="6.6640625" style="15" customWidth="1"/>
    <col min="11290" max="11290" width="4.83203125" style="15" customWidth="1"/>
    <col min="11291" max="11292" width="5" style="15" customWidth="1"/>
    <col min="11293" max="11293" width="8.6640625" style="15"/>
    <col min="11294" max="11294" width="10.5" style="15" customWidth="1"/>
    <col min="11295" max="11295" width="3.83203125" style="15" customWidth="1"/>
    <col min="11296" max="11297" width="8.6640625" style="15"/>
    <col min="11298" max="11298" width="3.6640625" style="15" customWidth="1"/>
    <col min="11299" max="11538" width="8.6640625" style="15"/>
    <col min="11539" max="11539" width="24.83203125" style="15" customWidth="1"/>
    <col min="11540" max="11540" width="13.5" style="15" customWidth="1"/>
    <col min="11541" max="11541" width="8.6640625" style="15"/>
    <col min="11542" max="11542" width="6.6640625" style="15" customWidth="1"/>
    <col min="11543" max="11543" width="6.5" style="15" customWidth="1"/>
    <col min="11544" max="11544" width="8.33203125" style="15" customWidth="1"/>
    <col min="11545" max="11545" width="6.6640625" style="15" customWidth="1"/>
    <col min="11546" max="11546" width="4.83203125" style="15" customWidth="1"/>
    <col min="11547" max="11548" width="5" style="15" customWidth="1"/>
    <col min="11549" max="11549" width="8.6640625" style="15"/>
    <col min="11550" max="11550" width="10.5" style="15" customWidth="1"/>
    <col min="11551" max="11551" width="3.83203125" style="15" customWidth="1"/>
    <col min="11552" max="11553" width="8.6640625" style="15"/>
    <col min="11554" max="11554" width="3.6640625" style="15" customWidth="1"/>
    <col min="11555" max="11794" width="8.6640625" style="15"/>
    <col min="11795" max="11795" width="24.83203125" style="15" customWidth="1"/>
    <col min="11796" max="11796" width="13.5" style="15" customWidth="1"/>
    <col min="11797" max="11797" width="8.6640625" style="15"/>
    <col min="11798" max="11798" width="6.6640625" style="15" customWidth="1"/>
    <col min="11799" max="11799" width="6.5" style="15" customWidth="1"/>
    <col min="11800" max="11800" width="8.33203125" style="15" customWidth="1"/>
    <col min="11801" max="11801" width="6.6640625" style="15" customWidth="1"/>
    <col min="11802" max="11802" width="4.83203125" style="15" customWidth="1"/>
    <col min="11803" max="11804" width="5" style="15" customWidth="1"/>
    <col min="11805" max="11805" width="8.6640625" style="15"/>
    <col min="11806" max="11806" width="10.5" style="15" customWidth="1"/>
    <col min="11807" max="11807" width="3.83203125" style="15" customWidth="1"/>
    <col min="11808" max="11809" width="8.6640625" style="15"/>
    <col min="11810" max="11810" width="3.6640625" style="15" customWidth="1"/>
    <col min="11811" max="12050" width="8.6640625" style="15"/>
    <col min="12051" max="12051" width="24.83203125" style="15" customWidth="1"/>
    <col min="12052" max="12052" width="13.5" style="15" customWidth="1"/>
    <col min="12053" max="12053" width="8.6640625" style="15"/>
    <col min="12054" max="12054" width="6.6640625" style="15" customWidth="1"/>
    <col min="12055" max="12055" width="6.5" style="15" customWidth="1"/>
    <col min="12056" max="12056" width="8.33203125" style="15" customWidth="1"/>
    <col min="12057" max="12057" width="6.6640625" style="15" customWidth="1"/>
    <col min="12058" max="12058" width="4.83203125" style="15" customWidth="1"/>
    <col min="12059" max="12060" width="5" style="15" customWidth="1"/>
    <col min="12061" max="12061" width="8.6640625" style="15"/>
    <col min="12062" max="12062" width="10.5" style="15" customWidth="1"/>
    <col min="12063" max="12063" width="3.83203125" style="15" customWidth="1"/>
    <col min="12064" max="12065" width="8.6640625" style="15"/>
    <col min="12066" max="12066" width="3.6640625" style="15" customWidth="1"/>
    <col min="12067" max="12306" width="8.6640625" style="15"/>
    <col min="12307" max="12307" width="24.83203125" style="15" customWidth="1"/>
    <col min="12308" max="12308" width="13.5" style="15" customWidth="1"/>
    <col min="12309" max="12309" width="8.6640625" style="15"/>
    <col min="12310" max="12310" width="6.6640625" style="15" customWidth="1"/>
    <col min="12311" max="12311" width="6.5" style="15" customWidth="1"/>
    <col min="12312" max="12312" width="8.33203125" style="15" customWidth="1"/>
    <col min="12313" max="12313" width="6.6640625" style="15" customWidth="1"/>
    <col min="12314" max="12314" width="4.83203125" style="15" customWidth="1"/>
    <col min="12315" max="12316" width="5" style="15" customWidth="1"/>
    <col min="12317" max="12317" width="8.6640625" style="15"/>
    <col min="12318" max="12318" width="10.5" style="15" customWidth="1"/>
    <col min="12319" max="12319" width="3.83203125" style="15" customWidth="1"/>
    <col min="12320" max="12321" width="8.6640625" style="15"/>
    <col min="12322" max="12322" width="3.6640625" style="15" customWidth="1"/>
    <col min="12323" max="12562" width="8.6640625" style="15"/>
    <col min="12563" max="12563" width="24.83203125" style="15" customWidth="1"/>
    <col min="12564" max="12564" width="13.5" style="15" customWidth="1"/>
    <col min="12565" max="12565" width="8.6640625" style="15"/>
    <col min="12566" max="12566" width="6.6640625" style="15" customWidth="1"/>
    <col min="12567" max="12567" width="6.5" style="15" customWidth="1"/>
    <col min="12568" max="12568" width="8.33203125" style="15" customWidth="1"/>
    <col min="12569" max="12569" width="6.6640625" style="15" customWidth="1"/>
    <col min="12570" max="12570" width="4.83203125" style="15" customWidth="1"/>
    <col min="12571" max="12572" width="5" style="15" customWidth="1"/>
    <col min="12573" max="12573" width="8.6640625" style="15"/>
    <col min="12574" max="12574" width="10.5" style="15" customWidth="1"/>
    <col min="12575" max="12575" width="3.83203125" style="15" customWidth="1"/>
    <col min="12576" max="12577" width="8.6640625" style="15"/>
    <col min="12578" max="12578" width="3.6640625" style="15" customWidth="1"/>
    <col min="12579" max="12818" width="8.6640625" style="15"/>
    <col min="12819" max="12819" width="24.83203125" style="15" customWidth="1"/>
    <col min="12820" max="12820" width="13.5" style="15" customWidth="1"/>
    <col min="12821" max="12821" width="8.6640625" style="15"/>
    <col min="12822" max="12822" width="6.6640625" style="15" customWidth="1"/>
    <col min="12823" max="12823" width="6.5" style="15" customWidth="1"/>
    <col min="12824" max="12824" width="8.33203125" style="15" customWidth="1"/>
    <col min="12825" max="12825" width="6.6640625" style="15" customWidth="1"/>
    <col min="12826" max="12826" width="4.83203125" style="15" customWidth="1"/>
    <col min="12827" max="12828" width="5" style="15" customWidth="1"/>
    <col min="12829" max="12829" width="8.6640625" style="15"/>
    <col min="12830" max="12830" width="10.5" style="15" customWidth="1"/>
    <col min="12831" max="12831" width="3.83203125" style="15" customWidth="1"/>
    <col min="12832" max="12833" width="8.6640625" style="15"/>
    <col min="12834" max="12834" width="3.6640625" style="15" customWidth="1"/>
    <col min="12835" max="13074" width="8.6640625" style="15"/>
    <col min="13075" max="13075" width="24.83203125" style="15" customWidth="1"/>
    <col min="13076" max="13076" width="13.5" style="15" customWidth="1"/>
    <col min="13077" max="13077" width="8.6640625" style="15"/>
    <col min="13078" max="13078" width="6.6640625" style="15" customWidth="1"/>
    <col min="13079" max="13079" width="6.5" style="15" customWidth="1"/>
    <col min="13080" max="13080" width="8.33203125" style="15" customWidth="1"/>
    <col min="13081" max="13081" width="6.6640625" style="15" customWidth="1"/>
    <col min="13082" max="13082" width="4.83203125" style="15" customWidth="1"/>
    <col min="13083" max="13084" width="5" style="15" customWidth="1"/>
    <col min="13085" max="13085" width="8.6640625" style="15"/>
    <col min="13086" max="13086" width="10.5" style="15" customWidth="1"/>
    <col min="13087" max="13087" width="3.83203125" style="15" customWidth="1"/>
    <col min="13088" max="13089" width="8.6640625" style="15"/>
    <col min="13090" max="13090" width="3.6640625" style="15" customWidth="1"/>
    <col min="13091" max="13330" width="8.6640625" style="15"/>
    <col min="13331" max="13331" width="24.83203125" style="15" customWidth="1"/>
    <col min="13332" max="13332" width="13.5" style="15" customWidth="1"/>
    <col min="13333" max="13333" width="8.6640625" style="15"/>
    <col min="13334" max="13334" width="6.6640625" style="15" customWidth="1"/>
    <col min="13335" max="13335" width="6.5" style="15" customWidth="1"/>
    <col min="13336" max="13336" width="8.33203125" style="15" customWidth="1"/>
    <col min="13337" max="13337" width="6.6640625" style="15" customWidth="1"/>
    <col min="13338" max="13338" width="4.83203125" style="15" customWidth="1"/>
    <col min="13339" max="13340" width="5" style="15" customWidth="1"/>
    <col min="13341" max="13341" width="8.6640625" style="15"/>
    <col min="13342" max="13342" width="10.5" style="15" customWidth="1"/>
    <col min="13343" max="13343" width="3.83203125" style="15" customWidth="1"/>
    <col min="13344" max="13345" width="8.6640625" style="15"/>
    <col min="13346" max="13346" width="3.6640625" style="15" customWidth="1"/>
    <col min="13347" max="13586" width="8.6640625" style="15"/>
    <col min="13587" max="13587" width="24.83203125" style="15" customWidth="1"/>
    <col min="13588" max="13588" width="13.5" style="15" customWidth="1"/>
    <col min="13589" max="13589" width="8.6640625" style="15"/>
    <col min="13590" max="13590" width="6.6640625" style="15" customWidth="1"/>
    <col min="13591" max="13591" width="6.5" style="15" customWidth="1"/>
    <col min="13592" max="13592" width="8.33203125" style="15" customWidth="1"/>
    <col min="13593" max="13593" width="6.6640625" style="15" customWidth="1"/>
    <col min="13594" max="13594" width="4.83203125" style="15" customWidth="1"/>
    <col min="13595" max="13596" width="5" style="15" customWidth="1"/>
    <col min="13597" max="13597" width="8.6640625" style="15"/>
    <col min="13598" max="13598" width="10.5" style="15" customWidth="1"/>
    <col min="13599" max="13599" width="3.83203125" style="15" customWidth="1"/>
    <col min="13600" max="13601" width="8.6640625" style="15"/>
    <col min="13602" max="13602" width="3.6640625" style="15" customWidth="1"/>
    <col min="13603" max="13842" width="8.6640625" style="15"/>
    <col min="13843" max="13843" width="24.83203125" style="15" customWidth="1"/>
    <col min="13844" max="13844" width="13.5" style="15" customWidth="1"/>
    <col min="13845" max="13845" width="8.6640625" style="15"/>
    <col min="13846" max="13846" width="6.6640625" style="15" customWidth="1"/>
    <col min="13847" max="13847" width="6.5" style="15" customWidth="1"/>
    <col min="13848" max="13848" width="8.33203125" style="15" customWidth="1"/>
    <col min="13849" max="13849" width="6.6640625" style="15" customWidth="1"/>
    <col min="13850" max="13850" width="4.83203125" style="15" customWidth="1"/>
    <col min="13851" max="13852" width="5" style="15" customWidth="1"/>
    <col min="13853" max="13853" width="8.6640625" style="15"/>
    <col min="13854" max="13854" width="10.5" style="15" customWidth="1"/>
    <col min="13855" max="13855" width="3.83203125" style="15" customWidth="1"/>
    <col min="13856" max="13857" width="8.6640625" style="15"/>
    <col min="13858" max="13858" width="3.6640625" style="15" customWidth="1"/>
    <col min="13859" max="14098" width="8.6640625" style="15"/>
    <col min="14099" max="14099" width="24.83203125" style="15" customWidth="1"/>
    <col min="14100" max="14100" width="13.5" style="15" customWidth="1"/>
    <col min="14101" max="14101" width="8.6640625" style="15"/>
    <col min="14102" max="14102" width="6.6640625" style="15" customWidth="1"/>
    <col min="14103" max="14103" width="6.5" style="15" customWidth="1"/>
    <col min="14104" max="14104" width="8.33203125" style="15" customWidth="1"/>
    <col min="14105" max="14105" width="6.6640625" style="15" customWidth="1"/>
    <col min="14106" max="14106" width="4.83203125" style="15" customWidth="1"/>
    <col min="14107" max="14108" width="5" style="15" customWidth="1"/>
    <col min="14109" max="14109" width="8.6640625" style="15"/>
    <col min="14110" max="14110" width="10.5" style="15" customWidth="1"/>
    <col min="14111" max="14111" width="3.83203125" style="15" customWidth="1"/>
    <col min="14112" max="14113" width="8.6640625" style="15"/>
    <col min="14114" max="14114" width="3.6640625" style="15" customWidth="1"/>
    <col min="14115" max="14354" width="8.6640625" style="15"/>
    <col min="14355" max="14355" width="24.83203125" style="15" customWidth="1"/>
    <col min="14356" max="14356" width="13.5" style="15" customWidth="1"/>
    <col min="14357" max="14357" width="8.6640625" style="15"/>
    <col min="14358" max="14358" width="6.6640625" style="15" customWidth="1"/>
    <col min="14359" max="14359" width="6.5" style="15" customWidth="1"/>
    <col min="14360" max="14360" width="8.33203125" style="15" customWidth="1"/>
    <col min="14361" max="14361" width="6.6640625" style="15" customWidth="1"/>
    <col min="14362" max="14362" width="4.83203125" style="15" customWidth="1"/>
    <col min="14363" max="14364" width="5" style="15" customWidth="1"/>
    <col min="14365" max="14365" width="8.6640625" style="15"/>
    <col min="14366" max="14366" width="10.5" style="15" customWidth="1"/>
    <col min="14367" max="14367" width="3.83203125" style="15" customWidth="1"/>
    <col min="14368" max="14369" width="8.6640625" style="15"/>
    <col min="14370" max="14370" width="3.6640625" style="15" customWidth="1"/>
    <col min="14371" max="14610" width="8.6640625" style="15"/>
    <col min="14611" max="14611" width="24.83203125" style="15" customWidth="1"/>
    <col min="14612" max="14612" width="13.5" style="15" customWidth="1"/>
    <col min="14613" max="14613" width="8.6640625" style="15"/>
    <col min="14614" max="14614" width="6.6640625" style="15" customWidth="1"/>
    <col min="14615" max="14615" width="6.5" style="15" customWidth="1"/>
    <col min="14616" max="14616" width="8.33203125" style="15" customWidth="1"/>
    <col min="14617" max="14617" width="6.6640625" style="15" customWidth="1"/>
    <col min="14618" max="14618" width="4.83203125" style="15" customWidth="1"/>
    <col min="14619" max="14620" width="5" style="15" customWidth="1"/>
    <col min="14621" max="14621" width="8.6640625" style="15"/>
    <col min="14622" max="14622" width="10.5" style="15" customWidth="1"/>
    <col min="14623" max="14623" width="3.83203125" style="15" customWidth="1"/>
    <col min="14624" max="14625" width="8.6640625" style="15"/>
    <col min="14626" max="14626" width="3.6640625" style="15" customWidth="1"/>
    <col min="14627" max="14866" width="8.6640625" style="15"/>
    <col min="14867" max="14867" width="24.83203125" style="15" customWidth="1"/>
    <col min="14868" max="14868" width="13.5" style="15" customWidth="1"/>
    <col min="14869" max="14869" width="8.6640625" style="15"/>
    <col min="14870" max="14870" width="6.6640625" style="15" customWidth="1"/>
    <col min="14871" max="14871" width="6.5" style="15" customWidth="1"/>
    <col min="14872" max="14872" width="8.33203125" style="15" customWidth="1"/>
    <col min="14873" max="14873" width="6.6640625" style="15" customWidth="1"/>
    <col min="14874" max="14874" width="4.83203125" style="15" customWidth="1"/>
    <col min="14875" max="14876" width="5" style="15" customWidth="1"/>
    <col min="14877" max="14877" width="8.6640625" style="15"/>
    <col min="14878" max="14878" width="10.5" style="15" customWidth="1"/>
    <col min="14879" max="14879" width="3.83203125" style="15" customWidth="1"/>
    <col min="14880" max="14881" width="8.6640625" style="15"/>
    <col min="14882" max="14882" width="3.6640625" style="15" customWidth="1"/>
    <col min="14883" max="15122" width="8.6640625" style="15"/>
    <col min="15123" max="15123" width="24.83203125" style="15" customWidth="1"/>
    <col min="15124" max="15124" width="13.5" style="15" customWidth="1"/>
    <col min="15125" max="15125" width="8.6640625" style="15"/>
    <col min="15126" max="15126" width="6.6640625" style="15" customWidth="1"/>
    <col min="15127" max="15127" width="6.5" style="15" customWidth="1"/>
    <col min="15128" max="15128" width="8.33203125" style="15" customWidth="1"/>
    <col min="15129" max="15129" width="6.6640625" style="15" customWidth="1"/>
    <col min="15130" max="15130" width="4.83203125" style="15" customWidth="1"/>
    <col min="15131" max="15132" width="5" style="15" customWidth="1"/>
    <col min="15133" max="15133" width="8.6640625" style="15"/>
    <col min="15134" max="15134" width="10.5" style="15" customWidth="1"/>
    <col min="15135" max="15135" width="3.83203125" style="15" customWidth="1"/>
    <col min="15136" max="15137" width="8.6640625" style="15"/>
    <col min="15138" max="15138" width="3.6640625" style="15" customWidth="1"/>
    <col min="15139" max="15378" width="8.6640625" style="15"/>
    <col min="15379" max="15379" width="24.83203125" style="15" customWidth="1"/>
    <col min="15380" max="15380" width="13.5" style="15" customWidth="1"/>
    <col min="15381" max="15381" width="8.6640625" style="15"/>
    <col min="15382" max="15382" width="6.6640625" style="15" customWidth="1"/>
    <col min="15383" max="15383" width="6.5" style="15" customWidth="1"/>
    <col min="15384" max="15384" width="8.33203125" style="15" customWidth="1"/>
    <col min="15385" max="15385" width="6.6640625" style="15" customWidth="1"/>
    <col min="15386" max="15386" width="4.83203125" style="15" customWidth="1"/>
    <col min="15387" max="15388" width="5" style="15" customWidth="1"/>
    <col min="15389" max="15389" width="8.6640625" style="15"/>
    <col min="15390" max="15390" width="10.5" style="15" customWidth="1"/>
    <col min="15391" max="15391" width="3.83203125" style="15" customWidth="1"/>
    <col min="15392" max="15393" width="8.6640625" style="15"/>
    <col min="15394" max="15394" width="3.6640625" style="15" customWidth="1"/>
    <col min="15395" max="15634" width="8.6640625" style="15"/>
    <col min="15635" max="15635" width="24.83203125" style="15" customWidth="1"/>
    <col min="15636" max="15636" width="13.5" style="15" customWidth="1"/>
    <col min="15637" max="15637" width="8.6640625" style="15"/>
    <col min="15638" max="15638" width="6.6640625" style="15" customWidth="1"/>
    <col min="15639" max="15639" width="6.5" style="15" customWidth="1"/>
    <col min="15640" max="15640" width="8.33203125" style="15" customWidth="1"/>
    <col min="15641" max="15641" width="6.6640625" style="15" customWidth="1"/>
    <col min="15642" max="15642" width="4.83203125" style="15" customWidth="1"/>
    <col min="15643" max="15644" width="5" style="15" customWidth="1"/>
    <col min="15645" max="15645" width="8.6640625" style="15"/>
    <col min="15646" max="15646" width="10.5" style="15" customWidth="1"/>
    <col min="15647" max="15647" width="3.83203125" style="15" customWidth="1"/>
    <col min="15648" max="15649" width="8.6640625" style="15"/>
    <col min="15650" max="15650" width="3.6640625" style="15" customWidth="1"/>
    <col min="15651" max="15890" width="8.6640625" style="15"/>
    <col min="15891" max="15891" width="24.83203125" style="15" customWidth="1"/>
    <col min="15892" max="15892" width="13.5" style="15" customWidth="1"/>
    <col min="15893" max="15893" width="8.6640625" style="15"/>
    <col min="15894" max="15894" width="6.6640625" style="15" customWidth="1"/>
    <col min="15895" max="15895" width="6.5" style="15" customWidth="1"/>
    <col min="15896" max="15896" width="8.33203125" style="15" customWidth="1"/>
    <col min="15897" max="15897" width="6.6640625" style="15" customWidth="1"/>
    <col min="15898" max="15898" width="4.83203125" style="15" customWidth="1"/>
    <col min="15899" max="15900" width="5" style="15" customWidth="1"/>
    <col min="15901" max="15901" width="8.6640625" style="15"/>
    <col min="15902" max="15902" width="10.5" style="15" customWidth="1"/>
    <col min="15903" max="15903" width="3.83203125" style="15" customWidth="1"/>
    <col min="15904" max="15905" width="8.6640625" style="15"/>
    <col min="15906" max="15906" width="3.6640625" style="15" customWidth="1"/>
    <col min="15907" max="16146" width="8.6640625" style="15"/>
    <col min="16147" max="16147" width="24.83203125" style="15" customWidth="1"/>
    <col min="16148" max="16148" width="13.5" style="15" customWidth="1"/>
    <col min="16149" max="16149" width="8.6640625" style="15"/>
    <col min="16150" max="16150" width="6.6640625" style="15" customWidth="1"/>
    <col min="16151" max="16151" width="6.5" style="15" customWidth="1"/>
    <col min="16152" max="16152" width="8.33203125" style="15" customWidth="1"/>
    <col min="16153" max="16153" width="6.6640625" style="15" customWidth="1"/>
    <col min="16154" max="16154" width="4.83203125" style="15" customWidth="1"/>
    <col min="16155" max="16156" width="5" style="15" customWidth="1"/>
    <col min="16157" max="16157" width="8.6640625" style="15"/>
    <col min="16158" max="16158" width="10.5" style="15" customWidth="1"/>
    <col min="16159" max="16159" width="3.83203125" style="15" customWidth="1"/>
    <col min="16160" max="16161" width="8.6640625" style="15"/>
    <col min="16162" max="16162" width="3.6640625" style="15" customWidth="1"/>
    <col min="16163" max="16384" width="8.6640625" style="15"/>
  </cols>
  <sheetData>
    <row r="31" spans="1:133" s="1" customFormat="1" ht="176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5</v>
      </c>
      <c r="G31" s="1" t="s">
        <v>11</v>
      </c>
      <c r="H31" s="1" t="s">
        <v>12</v>
      </c>
      <c r="I31" s="1" t="s">
        <v>13</v>
      </c>
      <c r="J31" s="1" t="s">
        <v>14</v>
      </c>
      <c r="K31" s="1" t="s">
        <v>6</v>
      </c>
      <c r="L31" s="1" t="s">
        <v>15</v>
      </c>
      <c r="M31" s="1" t="s">
        <v>16</v>
      </c>
      <c r="N31" s="1" t="s">
        <v>17</v>
      </c>
      <c r="O31" s="1" t="s">
        <v>18</v>
      </c>
      <c r="P31" s="1" t="s">
        <v>7</v>
      </c>
      <c r="Q31" s="1" t="s">
        <v>19</v>
      </c>
      <c r="R31" s="1" t="s">
        <v>8</v>
      </c>
      <c r="S31" s="1" t="s">
        <v>20</v>
      </c>
      <c r="T31" s="1" t="s">
        <v>21</v>
      </c>
      <c r="U31" s="1" t="s">
        <v>9</v>
      </c>
      <c r="V31" s="1" t="s">
        <v>22</v>
      </c>
      <c r="W31" s="1" t="s">
        <v>23</v>
      </c>
      <c r="X31" s="1" t="s">
        <v>24</v>
      </c>
      <c r="Y31" s="1" t="s">
        <v>62</v>
      </c>
      <c r="Z31" s="1" t="s">
        <v>63</v>
      </c>
      <c r="AA31" s="1" t="s">
        <v>614</v>
      </c>
      <c r="AB31" s="1" t="s">
        <v>615</v>
      </c>
      <c r="AC31" s="1" t="s">
        <v>616</v>
      </c>
      <c r="AD31" s="1" t="s">
        <v>702</v>
      </c>
      <c r="AE31" s="1" t="s">
        <v>703</v>
      </c>
      <c r="AF31" s="1" t="s">
        <v>704</v>
      </c>
      <c r="AG31" s="1" t="s">
        <v>705</v>
      </c>
      <c r="AI31" s="1" t="s">
        <v>617</v>
      </c>
      <c r="AJ31" s="1" t="s">
        <v>618</v>
      </c>
      <c r="AK31" s="1" t="s">
        <v>619</v>
      </c>
      <c r="AL31" s="1" t="s">
        <v>620</v>
      </c>
      <c r="AN31" s="1" t="s">
        <v>692</v>
      </c>
      <c r="AO31" s="1" t="s">
        <v>693</v>
      </c>
      <c r="AP31" s="1" t="s">
        <v>694</v>
      </c>
      <c r="AQ31" s="1" t="s">
        <v>695</v>
      </c>
      <c r="AS31" s="1" t="s">
        <v>621</v>
      </c>
      <c r="AT31" s="1" t="s">
        <v>622</v>
      </c>
      <c r="AU31" s="1" t="s">
        <v>623</v>
      </c>
      <c r="AV31" s="1" t="s">
        <v>624</v>
      </c>
      <c r="AX31" s="1" t="s">
        <v>625</v>
      </c>
      <c r="AY31" s="1" t="s">
        <v>626</v>
      </c>
      <c r="AZ31" s="1" t="s">
        <v>627</v>
      </c>
      <c r="BA31" s="1" t="s">
        <v>628</v>
      </c>
      <c r="BC31" s="1" t="s">
        <v>629</v>
      </c>
      <c r="BD31" s="1" t="s">
        <v>630</v>
      </c>
      <c r="BE31" s="1" t="s">
        <v>631</v>
      </c>
      <c r="BF31" s="1" t="s">
        <v>632</v>
      </c>
      <c r="BH31" s="1" t="s">
        <v>717</v>
      </c>
    </row>
    <row r="32" spans="1:133" s="8" customFormat="1">
      <c r="A32">
        <v>27</v>
      </c>
      <c r="B32">
        <v>9</v>
      </c>
      <c r="C32" t="s">
        <v>758</v>
      </c>
      <c r="D32" t="s">
        <v>25</v>
      </c>
      <c r="E32"/>
      <c r="F32"/>
      <c r="G32">
        <v>0.5</v>
      </c>
      <c r="H32">
        <v>0.5</v>
      </c>
      <c r="I32">
        <v>2547</v>
      </c>
      <c r="J32">
        <v>6134</v>
      </c>
      <c r="K32"/>
      <c r="L32">
        <v>4188</v>
      </c>
      <c r="M32">
        <v>2.3690000000000002</v>
      </c>
      <c r="N32">
        <v>5.4749999999999996</v>
      </c>
      <c r="O32">
        <v>3.1059999999999999</v>
      </c>
      <c r="P32"/>
      <c r="Q32">
        <v>0.32200000000000001</v>
      </c>
      <c r="R32">
        <v>1</v>
      </c>
      <c r="S32">
        <v>0</v>
      </c>
      <c r="T32">
        <v>0</v>
      </c>
      <c r="U32"/>
      <c r="V32">
        <v>0</v>
      </c>
      <c r="W32"/>
      <c r="X32"/>
      <c r="Y32" s="35">
        <v>44369</v>
      </c>
      <c r="Z32" s="31">
        <v>0.68068287037037034</v>
      </c>
      <c r="AA32"/>
      <c r="AB32" s="8">
        <v>1</v>
      </c>
      <c r="AC32" s="2"/>
      <c r="AD32" s="2">
        <v>2.466176606799332</v>
      </c>
      <c r="AE32" s="2">
        <v>5.9818301927304489</v>
      </c>
      <c r="AF32" s="2">
        <v>3.5156535859311169</v>
      </c>
      <c r="AG32" s="2">
        <v>0.42406358435820712</v>
      </c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C32" s="6"/>
      <c r="BD32" s="6"/>
      <c r="BE32" s="6"/>
      <c r="BF32" s="6"/>
      <c r="BG32" s="6"/>
      <c r="BH32" s="1"/>
      <c r="BI32" s="1"/>
      <c r="BJ32" s="1"/>
      <c r="BK32" s="1"/>
      <c r="BL32" s="36"/>
      <c r="BM32" s="36"/>
      <c r="BN32" s="37"/>
      <c r="BO32" s="15"/>
      <c r="BP32" s="1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</row>
    <row r="33" spans="1:133" s="8" customFormat="1">
      <c r="A33">
        <v>28</v>
      </c>
      <c r="B33">
        <v>9</v>
      </c>
      <c r="C33" t="s">
        <v>758</v>
      </c>
      <c r="D33" t="s">
        <v>25</v>
      </c>
      <c r="E33"/>
      <c r="F33"/>
      <c r="G33">
        <v>0.5</v>
      </c>
      <c r="H33">
        <v>0.5</v>
      </c>
      <c r="I33">
        <v>2923</v>
      </c>
      <c r="J33">
        <v>6169</v>
      </c>
      <c r="K33"/>
      <c r="L33">
        <v>4244</v>
      </c>
      <c r="M33">
        <v>2.6579999999999999</v>
      </c>
      <c r="N33">
        <v>5.5039999999999996</v>
      </c>
      <c r="O33">
        <v>2.847</v>
      </c>
      <c r="P33"/>
      <c r="Q33">
        <v>0.32800000000000001</v>
      </c>
      <c r="R33">
        <v>1</v>
      </c>
      <c r="S33">
        <v>0</v>
      </c>
      <c r="T33">
        <v>0</v>
      </c>
      <c r="U33"/>
      <c r="V33">
        <v>0</v>
      </c>
      <c r="W33"/>
      <c r="X33"/>
      <c r="Y33" s="35">
        <v>44369</v>
      </c>
      <c r="Z33" s="31">
        <v>0.68650462962962966</v>
      </c>
      <c r="AA33"/>
      <c r="AB33" s="8">
        <v>1</v>
      </c>
      <c r="AC33" s="2"/>
      <c r="AD33" s="2">
        <v>2.8328297337074306</v>
      </c>
      <c r="AE33" s="2">
        <v>6.0170581666596687</v>
      </c>
      <c r="AF33" s="2">
        <v>3.1842284329522381</v>
      </c>
      <c r="AG33" s="2">
        <v>0.42983547343311773</v>
      </c>
      <c r="AH33" s="6"/>
      <c r="AI33" s="6"/>
      <c r="AJ33" s="6">
        <v>0.85688469479860918</v>
      </c>
      <c r="AK33" s="6"/>
      <c r="AL33" s="6"/>
      <c r="AM33" s="6"/>
      <c r="AN33" s="6"/>
      <c r="AO33" s="6">
        <v>0.40227153068391502</v>
      </c>
      <c r="AP33" s="6"/>
      <c r="AQ33" s="6"/>
      <c r="AR33" s="6"/>
      <c r="AS33" s="6"/>
      <c r="AT33" s="6">
        <v>1.5359321614596553</v>
      </c>
      <c r="AU33" s="6"/>
      <c r="AV33" s="6"/>
      <c r="AW33" s="6"/>
      <c r="AX33" s="6"/>
      <c r="AY33" s="6">
        <v>1.5221626599170051</v>
      </c>
      <c r="AZ33" s="6"/>
      <c r="BA33" s="6"/>
      <c r="BC33" s="6">
        <v>2.8450189998945348</v>
      </c>
      <c r="BD33" s="6">
        <v>6.0049800041696511</v>
      </c>
      <c r="BE33" s="6">
        <v>3.1599610042751154</v>
      </c>
      <c r="BF33" s="6">
        <v>0.42658878582848048</v>
      </c>
      <c r="BG33" s="6"/>
      <c r="BH33" s="1">
        <v>1</v>
      </c>
      <c r="BI33" s="1"/>
      <c r="BJ33" s="1"/>
      <c r="BK33" s="1"/>
      <c r="BL33" s="36"/>
      <c r="BM33" s="36"/>
      <c r="BN33" s="37"/>
      <c r="BO33" s="15"/>
      <c r="BP33" s="1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</row>
    <row r="34" spans="1:133" s="8" customFormat="1">
      <c r="A34">
        <v>29</v>
      </c>
      <c r="B34">
        <v>9</v>
      </c>
      <c r="C34" t="s">
        <v>758</v>
      </c>
      <c r="D34" t="s">
        <v>25</v>
      </c>
      <c r="E34"/>
      <c r="F34"/>
      <c r="G34">
        <v>0.5</v>
      </c>
      <c r="H34">
        <v>0.5</v>
      </c>
      <c r="I34">
        <v>2948</v>
      </c>
      <c r="J34">
        <v>6145</v>
      </c>
      <c r="K34"/>
      <c r="L34">
        <v>4181</v>
      </c>
      <c r="M34">
        <v>2.6760000000000002</v>
      </c>
      <c r="N34">
        <v>5.484</v>
      </c>
      <c r="O34">
        <v>2.8079999999999998</v>
      </c>
      <c r="P34"/>
      <c r="Q34">
        <v>0.32100000000000001</v>
      </c>
      <c r="R34">
        <v>1</v>
      </c>
      <c r="S34">
        <v>0</v>
      </c>
      <c r="T34">
        <v>0</v>
      </c>
      <c r="U34"/>
      <c r="V34">
        <v>0</v>
      </c>
      <c r="W34"/>
      <c r="X34"/>
      <c r="Y34" s="35">
        <v>44369</v>
      </c>
      <c r="Z34" s="31">
        <v>0.69274305555555549</v>
      </c>
      <c r="AA34"/>
      <c r="AB34" s="8">
        <v>1</v>
      </c>
      <c r="AC34" s="2"/>
      <c r="AD34" s="2">
        <v>2.8572082660816394</v>
      </c>
      <c r="AE34" s="2">
        <v>5.9929018416796325</v>
      </c>
      <c r="AF34" s="2">
        <v>3.1356935755979931</v>
      </c>
      <c r="AG34" s="2">
        <v>0.42334209822384328</v>
      </c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C34" s="6"/>
      <c r="BD34" s="6"/>
      <c r="BE34" s="6"/>
      <c r="BF34" s="6"/>
      <c r="BG34" s="6"/>
      <c r="BH34" s="1"/>
      <c r="BI34" s="1"/>
      <c r="BJ34" s="1"/>
      <c r="BK34" s="1"/>
      <c r="BL34" s="36"/>
      <c r="BM34" s="36"/>
      <c r="BN34" s="37"/>
      <c r="BO34" s="15"/>
      <c r="BP34" s="1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</row>
    <row r="35" spans="1:133" s="8" customFormat="1">
      <c r="A35">
        <v>30</v>
      </c>
      <c r="B35">
        <v>10</v>
      </c>
      <c r="C35" t="s">
        <v>758</v>
      </c>
      <c r="D35" t="s">
        <v>25</v>
      </c>
      <c r="E35"/>
      <c r="F35"/>
      <c r="G35">
        <v>0.5</v>
      </c>
      <c r="H35">
        <v>0.5</v>
      </c>
      <c r="I35">
        <v>3134</v>
      </c>
      <c r="J35">
        <v>6507</v>
      </c>
      <c r="K35"/>
      <c r="L35">
        <v>3152</v>
      </c>
      <c r="M35">
        <v>2.819</v>
      </c>
      <c r="N35">
        <v>5.7910000000000004</v>
      </c>
      <c r="O35">
        <v>2.972</v>
      </c>
      <c r="P35"/>
      <c r="Q35">
        <v>0.214</v>
      </c>
      <c r="R35">
        <v>1</v>
      </c>
      <c r="S35">
        <v>0</v>
      </c>
      <c r="T35">
        <v>0</v>
      </c>
      <c r="U35"/>
      <c r="V35">
        <v>0</v>
      </c>
      <c r="W35"/>
      <c r="X35"/>
      <c r="Y35" s="35">
        <v>44369</v>
      </c>
      <c r="Z35" s="31">
        <v>0.70320601851851849</v>
      </c>
      <c r="AA35"/>
      <c r="AB35" s="8">
        <v>1</v>
      </c>
      <c r="AC35" s="2"/>
      <c r="AD35" s="2">
        <v>3.0385845469457515</v>
      </c>
      <c r="AE35" s="2">
        <v>6.3572597434618503</v>
      </c>
      <c r="AF35" s="2">
        <v>3.3186751965160988</v>
      </c>
      <c r="AG35" s="2">
        <v>0.31728363647236069</v>
      </c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C35" s="6"/>
      <c r="BD35" s="6"/>
      <c r="BE35" s="6"/>
      <c r="BF35" s="6"/>
      <c r="BG35" s="6"/>
      <c r="BH35" s="1"/>
      <c r="BI35" s="1"/>
      <c r="BJ35" s="1"/>
      <c r="BK35" s="1"/>
      <c r="BL35" s="36"/>
      <c r="BM35" s="36"/>
      <c r="BN35" s="37"/>
      <c r="BO35" s="15"/>
      <c r="BP35" s="1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</row>
    <row r="36" spans="1:133" s="8" customFormat="1">
      <c r="A36">
        <v>31</v>
      </c>
      <c r="B36">
        <v>10</v>
      </c>
      <c r="C36" t="s">
        <v>758</v>
      </c>
      <c r="D36" t="s">
        <v>25</v>
      </c>
      <c r="E36"/>
      <c r="F36"/>
      <c r="G36">
        <v>0.5</v>
      </c>
      <c r="H36">
        <v>0.5</v>
      </c>
      <c r="I36">
        <v>3230</v>
      </c>
      <c r="J36">
        <v>6506</v>
      </c>
      <c r="K36"/>
      <c r="L36">
        <v>3085</v>
      </c>
      <c r="M36">
        <v>2.8929999999999998</v>
      </c>
      <c r="N36">
        <v>5.79</v>
      </c>
      <c r="O36">
        <v>2.8969999999999998</v>
      </c>
      <c r="P36"/>
      <c r="Q36">
        <v>0.20699999999999999</v>
      </c>
      <c r="R36">
        <v>1</v>
      </c>
      <c r="S36">
        <v>0</v>
      </c>
      <c r="T36">
        <v>0</v>
      </c>
      <c r="U36"/>
      <c r="V36">
        <v>0</v>
      </c>
      <c r="W36"/>
      <c r="X36"/>
      <c r="Y36" s="35">
        <v>44369</v>
      </c>
      <c r="Z36" s="31">
        <v>0.7090277777777777</v>
      </c>
      <c r="AA36"/>
      <c r="AB36" s="8">
        <v>1</v>
      </c>
      <c r="AC36" s="2"/>
      <c r="AD36" s="2">
        <v>3.1321981112627126</v>
      </c>
      <c r="AE36" s="2">
        <v>6.3562532299210153</v>
      </c>
      <c r="AF36" s="2">
        <v>3.2240551186583026</v>
      </c>
      <c r="AG36" s="2">
        <v>0.31037798347202117</v>
      </c>
      <c r="AH36" s="6"/>
      <c r="AI36" s="6"/>
      <c r="AJ36" s="6">
        <v>1.5372330067375046</v>
      </c>
      <c r="AK36" s="6"/>
      <c r="AL36" s="6"/>
      <c r="AM36" s="6"/>
      <c r="AN36" s="6"/>
      <c r="AO36" s="6">
        <v>1.2275501069402801</v>
      </c>
      <c r="AP36" s="6"/>
      <c r="AQ36" s="6"/>
      <c r="AR36" s="6"/>
      <c r="AS36" s="6"/>
      <c r="AT36" s="6">
        <v>3.8418707553844991</v>
      </c>
      <c r="AU36" s="6"/>
      <c r="AV36" s="6"/>
      <c r="AW36" s="6"/>
      <c r="AX36" s="6"/>
      <c r="AY36" s="6">
        <v>9.9573557044387709E-2</v>
      </c>
      <c r="AZ36" s="6"/>
      <c r="BA36" s="6"/>
      <c r="BC36" s="6">
        <v>3.108307149535988</v>
      </c>
      <c r="BD36" s="6">
        <v>6.3955072580135752</v>
      </c>
      <c r="BE36" s="6">
        <v>3.2872001084775864</v>
      </c>
      <c r="BF36" s="6">
        <v>0.31053258764367053</v>
      </c>
      <c r="BG36" s="6"/>
      <c r="BH36" s="1">
        <v>2</v>
      </c>
      <c r="BI36" s="1"/>
      <c r="BJ36" s="1"/>
      <c r="BK36" s="1"/>
      <c r="BL36" s="36"/>
      <c r="BM36" s="36"/>
      <c r="BN36" s="37"/>
      <c r="BO36" s="15"/>
      <c r="BP36" s="1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</row>
    <row r="37" spans="1:133" s="8" customFormat="1">
      <c r="A37">
        <v>32</v>
      </c>
      <c r="B37">
        <v>10</v>
      </c>
      <c r="C37" t="s">
        <v>758</v>
      </c>
      <c r="D37" t="s">
        <v>25</v>
      </c>
      <c r="E37"/>
      <c r="F37"/>
      <c r="G37">
        <v>0.5</v>
      </c>
      <c r="H37">
        <v>0.5</v>
      </c>
      <c r="I37">
        <v>3181</v>
      </c>
      <c r="J37">
        <v>6584</v>
      </c>
      <c r="K37"/>
      <c r="L37">
        <v>3088</v>
      </c>
      <c r="M37">
        <v>2.855</v>
      </c>
      <c r="N37">
        <v>5.8559999999999999</v>
      </c>
      <c r="O37">
        <v>3.0009999999999999</v>
      </c>
      <c r="P37"/>
      <c r="Q37">
        <v>0.20699999999999999</v>
      </c>
      <c r="R37">
        <v>1</v>
      </c>
      <c r="S37">
        <v>0</v>
      </c>
      <c r="T37">
        <v>0</v>
      </c>
      <c r="U37"/>
      <c r="V37">
        <v>0</v>
      </c>
      <c r="W37"/>
      <c r="X37"/>
      <c r="Y37" s="35">
        <v>44369</v>
      </c>
      <c r="Z37" s="31">
        <v>0.71532407407407417</v>
      </c>
      <c r="AA37"/>
      <c r="AB37" s="8">
        <v>1</v>
      </c>
      <c r="AC37" s="2"/>
      <c r="AD37" s="2">
        <v>3.0844161878092637</v>
      </c>
      <c r="AE37" s="2">
        <v>6.4347612861061343</v>
      </c>
      <c r="AF37" s="2">
        <v>3.3503450982968705</v>
      </c>
      <c r="AG37" s="2">
        <v>0.31068719181531995</v>
      </c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C37" s="6"/>
      <c r="BD37" s="6"/>
      <c r="BE37" s="6"/>
      <c r="BF37" s="6"/>
      <c r="BG37" s="6"/>
      <c r="BH37" s="1"/>
      <c r="BI37" s="1"/>
      <c r="BJ37" s="1"/>
      <c r="BK37" s="1"/>
      <c r="BL37" s="36"/>
      <c r="BM37" s="36"/>
      <c r="BN37" s="37"/>
      <c r="BO37" s="15"/>
      <c r="BP37" s="1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</row>
    <row r="38" spans="1:133" s="8" customFormat="1">
      <c r="A38">
        <v>33</v>
      </c>
      <c r="B38">
        <v>11</v>
      </c>
      <c r="C38" t="s">
        <v>758</v>
      </c>
      <c r="D38" t="s">
        <v>25</v>
      </c>
      <c r="E38"/>
      <c r="F38"/>
      <c r="G38">
        <v>0.5</v>
      </c>
      <c r="H38">
        <v>0.5</v>
      </c>
      <c r="I38">
        <v>2915</v>
      </c>
      <c r="J38">
        <v>6044</v>
      </c>
      <c r="K38"/>
      <c r="L38">
        <v>3046</v>
      </c>
      <c r="M38">
        <v>2.6509999999999998</v>
      </c>
      <c r="N38">
        <v>5.399</v>
      </c>
      <c r="O38">
        <v>2.7480000000000002</v>
      </c>
      <c r="P38"/>
      <c r="Q38">
        <v>0.20300000000000001</v>
      </c>
      <c r="R38">
        <v>1</v>
      </c>
      <c r="S38">
        <v>0</v>
      </c>
      <c r="T38">
        <v>0</v>
      </c>
      <c r="U38"/>
      <c r="V38">
        <v>0</v>
      </c>
      <c r="W38"/>
      <c r="X38"/>
      <c r="Y38" s="35">
        <v>44369</v>
      </c>
      <c r="Z38" s="31">
        <v>0.72585648148148152</v>
      </c>
      <c r="AA38"/>
      <c r="AB38" s="8">
        <v>1</v>
      </c>
      <c r="AC38" s="2"/>
      <c r="AD38" s="2">
        <v>2.8250286033476839</v>
      </c>
      <c r="AE38" s="2">
        <v>5.8912439740553122</v>
      </c>
      <c r="AF38" s="2">
        <v>3.0662153707076283</v>
      </c>
      <c r="AG38" s="2">
        <v>0.30635827500913698</v>
      </c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C38" s="6"/>
      <c r="BD38" s="6"/>
      <c r="BE38" s="6"/>
      <c r="BF38" s="6"/>
      <c r="BG38" s="6"/>
      <c r="BH38" s="1"/>
      <c r="BI38" s="1"/>
      <c r="BJ38" s="1"/>
      <c r="BK38" s="1"/>
      <c r="BL38" s="36"/>
      <c r="BM38" s="36"/>
      <c r="BN38" s="37"/>
      <c r="BO38" s="15"/>
      <c r="BP38" s="1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</row>
    <row r="39" spans="1:133" s="8" customFormat="1">
      <c r="A39">
        <v>34</v>
      </c>
      <c r="B39">
        <v>11</v>
      </c>
      <c r="C39" t="s">
        <v>758</v>
      </c>
      <c r="D39" t="s">
        <v>25</v>
      </c>
      <c r="E39"/>
      <c r="F39"/>
      <c r="G39">
        <v>0.5</v>
      </c>
      <c r="H39">
        <v>0.5</v>
      </c>
      <c r="I39">
        <v>2825</v>
      </c>
      <c r="J39">
        <v>5678</v>
      </c>
      <c r="K39"/>
      <c r="L39">
        <v>2731</v>
      </c>
      <c r="M39">
        <v>2.5819999999999999</v>
      </c>
      <c r="N39">
        <v>5.0890000000000004</v>
      </c>
      <c r="O39">
        <v>2.5059999999999998</v>
      </c>
      <c r="P39"/>
      <c r="Q39">
        <v>0.17</v>
      </c>
      <c r="R39">
        <v>1</v>
      </c>
      <c r="S39">
        <v>0</v>
      </c>
      <c r="T39">
        <v>0</v>
      </c>
      <c r="U39"/>
      <c r="V39">
        <v>0</v>
      </c>
      <c r="W39"/>
      <c r="X39"/>
      <c r="Y39" s="35">
        <v>44369</v>
      </c>
      <c r="Z39" s="31">
        <v>0.73163194444444446</v>
      </c>
      <c r="AA39"/>
      <c r="AB39" s="8">
        <v>1</v>
      </c>
      <c r="AC39" s="2"/>
      <c r="AD39" s="2">
        <v>2.7372658868005324</v>
      </c>
      <c r="AE39" s="2">
        <v>5.5228600181097542</v>
      </c>
      <c r="AF39" s="2">
        <v>2.7855941313092218</v>
      </c>
      <c r="AG39" s="2">
        <v>0.27389139896276482</v>
      </c>
      <c r="AH39" s="6"/>
      <c r="AI39" s="6"/>
      <c r="AJ39" s="6">
        <v>0.82273748788140966</v>
      </c>
      <c r="AK39" s="6"/>
      <c r="AL39" s="6"/>
      <c r="AM39" s="6"/>
      <c r="AN39" s="6"/>
      <c r="AO39" s="6">
        <v>6.5913311105252745</v>
      </c>
      <c r="AP39" s="6"/>
      <c r="AQ39" s="6"/>
      <c r="AR39" s="6"/>
      <c r="AS39" s="6"/>
      <c r="AT39" s="6">
        <v>13.362170899964092</v>
      </c>
      <c r="AU39" s="6"/>
      <c r="AV39" s="6"/>
      <c r="AW39" s="6"/>
      <c r="AX39" s="6"/>
      <c r="AY39" s="6">
        <v>9.4645771191108352</v>
      </c>
      <c r="AZ39" s="6"/>
      <c r="BA39" s="6"/>
      <c r="BC39" s="6">
        <v>2.7260517619083964</v>
      </c>
      <c r="BD39" s="6">
        <v>5.711078050245872</v>
      </c>
      <c r="BE39" s="6">
        <v>2.9850262883374761</v>
      </c>
      <c r="BF39" s="6">
        <v>0.2874965660679113</v>
      </c>
      <c r="BG39" s="6"/>
      <c r="BH39" s="1">
        <v>3</v>
      </c>
      <c r="BI39" s="1"/>
      <c r="BJ39" s="1"/>
      <c r="BK39" s="1"/>
      <c r="BL39" s="36"/>
      <c r="BM39" s="36"/>
      <c r="BN39" s="37"/>
      <c r="BO39" s="15"/>
      <c r="BP39" s="1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</row>
    <row r="40" spans="1:133" s="8" customFormat="1">
      <c r="A40">
        <v>35</v>
      </c>
      <c r="B40">
        <v>11</v>
      </c>
      <c r="C40" t="s">
        <v>758</v>
      </c>
      <c r="D40" t="s">
        <v>25</v>
      </c>
      <c r="E40"/>
      <c r="F40"/>
      <c r="G40">
        <v>0.5</v>
      </c>
      <c r="H40">
        <v>0.5</v>
      </c>
      <c r="I40">
        <v>2802</v>
      </c>
      <c r="J40">
        <v>6052</v>
      </c>
      <c r="K40"/>
      <c r="L40">
        <v>2995</v>
      </c>
      <c r="M40">
        <v>2.5649999999999999</v>
      </c>
      <c r="N40">
        <v>5.4059999999999997</v>
      </c>
      <c r="O40">
        <v>2.8410000000000002</v>
      </c>
      <c r="P40"/>
      <c r="Q40">
        <v>0.19700000000000001</v>
      </c>
      <c r="R40">
        <v>1</v>
      </c>
      <c r="S40">
        <v>0</v>
      </c>
      <c r="T40">
        <v>0</v>
      </c>
      <c r="U40"/>
      <c r="V40">
        <v>0</v>
      </c>
      <c r="W40"/>
      <c r="X40"/>
      <c r="Y40" s="35">
        <v>44369</v>
      </c>
      <c r="Z40" s="31">
        <v>0.73802083333333324</v>
      </c>
      <c r="AA40"/>
      <c r="AB40" s="8">
        <v>1</v>
      </c>
      <c r="AC40" s="2"/>
      <c r="AD40" s="2">
        <v>2.7148376370162604</v>
      </c>
      <c r="AE40" s="2">
        <v>5.8992960823819907</v>
      </c>
      <c r="AF40" s="2">
        <v>3.1844584453657303</v>
      </c>
      <c r="AG40" s="2">
        <v>0.30110173317305772</v>
      </c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C40" s="6"/>
      <c r="BD40" s="6"/>
      <c r="BE40" s="6"/>
      <c r="BF40" s="6"/>
      <c r="BG40" s="6"/>
      <c r="BH40" s="1"/>
      <c r="BI40" s="1"/>
      <c r="BJ40" s="1"/>
      <c r="BK40" s="1"/>
      <c r="BL40" s="36"/>
      <c r="BM40" s="36"/>
      <c r="BN40" s="37"/>
      <c r="BO40" s="15"/>
      <c r="BP40" s="1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</row>
    <row r="41" spans="1:133" s="8" customFormat="1">
      <c r="A41">
        <v>27</v>
      </c>
      <c r="B41">
        <v>9</v>
      </c>
      <c r="C41" t="s">
        <v>759</v>
      </c>
      <c r="D41" t="s">
        <v>25</v>
      </c>
      <c r="E41"/>
      <c r="F41"/>
      <c r="G41">
        <v>0.5</v>
      </c>
      <c r="H41">
        <v>0.5</v>
      </c>
      <c r="I41">
        <v>2995</v>
      </c>
      <c r="J41">
        <v>6848</v>
      </c>
      <c r="K41"/>
      <c r="L41">
        <v>3199</v>
      </c>
      <c r="M41">
        <v>2.7130000000000001</v>
      </c>
      <c r="N41">
        <v>6.08</v>
      </c>
      <c r="O41">
        <v>3.367</v>
      </c>
      <c r="P41"/>
      <c r="Q41">
        <v>0.219</v>
      </c>
      <c r="R41">
        <v>1</v>
      </c>
      <c r="S41">
        <v>0</v>
      </c>
      <c r="T41">
        <v>0</v>
      </c>
      <c r="U41"/>
      <c r="V41">
        <v>0</v>
      </c>
      <c r="W41"/>
      <c r="X41"/>
      <c r="Y41" s="35">
        <v>44403</v>
      </c>
      <c r="Z41" s="31">
        <v>0.69554398148148155</v>
      </c>
      <c r="AA41"/>
      <c r="AB41" s="8">
        <v>1</v>
      </c>
      <c r="AC41" s="2"/>
      <c r="AD41" s="2">
        <v>3.0242283159071994</v>
      </c>
      <c r="AE41" s="2">
        <v>6.5174830743660843</v>
      </c>
      <c r="AF41" s="2">
        <v>3.4932547584588849</v>
      </c>
      <c r="AG41" s="2">
        <v>0.31242577807208555</v>
      </c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C41" s="6"/>
      <c r="BD41" s="6"/>
      <c r="BE41" s="6"/>
      <c r="BF41" s="6"/>
      <c r="BG41" s="6"/>
      <c r="BH41" s="1"/>
      <c r="BI41" s="1"/>
      <c r="BJ41" s="1"/>
      <c r="BK41" s="1"/>
      <c r="BL41" s="36"/>
      <c r="BM41" s="36"/>
      <c r="BN41" s="37"/>
      <c r="BO41" s="15"/>
      <c r="BP41" s="1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</row>
    <row r="42" spans="1:133" s="8" customFormat="1">
      <c r="A42">
        <v>28</v>
      </c>
      <c r="B42">
        <v>9</v>
      </c>
      <c r="C42" t="s">
        <v>759</v>
      </c>
      <c r="D42" t="s">
        <v>25</v>
      </c>
      <c r="E42"/>
      <c r="F42"/>
      <c r="G42">
        <v>0.5</v>
      </c>
      <c r="H42">
        <v>0.5</v>
      </c>
      <c r="I42">
        <v>3408</v>
      </c>
      <c r="J42">
        <v>6813</v>
      </c>
      <c r="K42"/>
      <c r="L42">
        <v>3183</v>
      </c>
      <c r="M42">
        <v>3.0289999999999999</v>
      </c>
      <c r="N42">
        <v>6.05</v>
      </c>
      <c r="O42">
        <v>3.0209999999999999</v>
      </c>
      <c r="P42"/>
      <c r="Q42">
        <v>0.217</v>
      </c>
      <c r="R42">
        <v>1</v>
      </c>
      <c r="S42">
        <v>0</v>
      </c>
      <c r="T42">
        <v>0</v>
      </c>
      <c r="U42"/>
      <c r="V42">
        <v>0</v>
      </c>
      <c r="W42"/>
      <c r="X42"/>
      <c r="Y42" s="35">
        <v>44403</v>
      </c>
      <c r="Z42" s="31">
        <v>0.70150462962962967</v>
      </c>
      <c r="AA42"/>
      <c r="AB42" s="8">
        <v>1</v>
      </c>
      <c r="AC42" s="2"/>
      <c r="AD42" s="2">
        <v>3.4331623090733685</v>
      </c>
      <c r="AE42" s="2">
        <v>6.4831403387763631</v>
      </c>
      <c r="AF42" s="2">
        <v>3.0499780297029946</v>
      </c>
      <c r="AG42" s="2">
        <v>0.31086354102657476</v>
      </c>
      <c r="AH42" s="6"/>
      <c r="AI42" s="6"/>
      <c r="AJ42" s="6">
        <v>0.81081909706974453</v>
      </c>
      <c r="AK42" s="6"/>
      <c r="AL42" s="6"/>
      <c r="AM42" s="6"/>
      <c r="AN42" s="6"/>
      <c r="AO42" s="6">
        <v>0.30315812742839682</v>
      </c>
      <c r="AP42" s="6"/>
      <c r="AQ42" s="6"/>
      <c r="AR42" s="6"/>
      <c r="AS42" s="6"/>
      <c r="AT42" s="6">
        <v>0.26522082353130594</v>
      </c>
      <c r="AU42" s="6"/>
      <c r="AV42" s="6"/>
      <c r="AW42" s="6"/>
      <c r="AX42" s="6"/>
      <c r="AY42" s="6">
        <v>1.7425585441885338</v>
      </c>
      <c r="AZ42" s="6"/>
      <c r="BA42" s="6"/>
      <c r="BC42" s="6">
        <v>3.4193001398134983</v>
      </c>
      <c r="BD42" s="6">
        <v>6.4733281286078714</v>
      </c>
      <c r="BE42" s="6">
        <v>3.0540279887943731</v>
      </c>
      <c r="BF42" s="6">
        <v>0.30817844610460315</v>
      </c>
      <c r="BG42" s="6"/>
      <c r="BH42" s="1">
        <v>4</v>
      </c>
      <c r="BI42" s="1"/>
      <c r="BJ42" s="1"/>
      <c r="BK42" s="1"/>
      <c r="BL42" s="36"/>
      <c r="BM42" s="36"/>
      <c r="BN42" s="37"/>
      <c r="BO42" s="15"/>
      <c r="BP42" s="1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</row>
    <row r="43" spans="1:133" s="8" customFormat="1">
      <c r="A43">
        <v>29</v>
      </c>
      <c r="B43">
        <v>9</v>
      </c>
      <c r="C43" t="s">
        <v>759</v>
      </c>
      <c r="D43" t="s">
        <v>25</v>
      </c>
      <c r="E43"/>
      <c r="F43"/>
      <c r="G43">
        <v>0.5</v>
      </c>
      <c r="H43">
        <v>0.5</v>
      </c>
      <c r="I43">
        <v>3380</v>
      </c>
      <c r="J43">
        <v>6793</v>
      </c>
      <c r="K43"/>
      <c r="L43">
        <v>3128</v>
      </c>
      <c r="M43">
        <v>3.008</v>
      </c>
      <c r="N43">
        <v>6.0339999999999998</v>
      </c>
      <c r="O43">
        <v>3.0259999999999998</v>
      </c>
      <c r="P43"/>
      <c r="Q43">
        <v>0.21099999999999999</v>
      </c>
      <c r="R43">
        <v>1</v>
      </c>
      <c r="S43">
        <v>0</v>
      </c>
      <c r="T43">
        <v>0</v>
      </c>
      <c r="U43"/>
      <c r="V43">
        <v>0</v>
      </c>
      <c r="W43"/>
      <c r="X43"/>
      <c r="Y43" s="35">
        <v>44403</v>
      </c>
      <c r="Z43" s="31">
        <v>0.70789351851851856</v>
      </c>
      <c r="AA43"/>
      <c r="AB43" s="8">
        <v>1</v>
      </c>
      <c r="AC43" s="2"/>
      <c r="AD43" s="2">
        <v>3.4054379705536282</v>
      </c>
      <c r="AE43" s="2">
        <v>6.4635159184393798</v>
      </c>
      <c r="AF43" s="2">
        <v>3.0580779478857516</v>
      </c>
      <c r="AG43" s="2">
        <v>0.30549335118263155</v>
      </c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C43" s="6"/>
      <c r="BD43" s="6"/>
      <c r="BE43" s="6"/>
      <c r="BF43" s="6"/>
      <c r="BG43" s="6"/>
      <c r="BH43" s="1"/>
      <c r="BI43" s="1"/>
      <c r="BJ43" s="1"/>
      <c r="BK43" s="1"/>
      <c r="BL43" s="36"/>
      <c r="BM43" s="36"/>
      <c r="BN43" s="37"/>
      <c r="BO43" s="15"/>
      <c r="BP43" s="1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</row>
    <row r="44" spans="1:133" s="8" customFormat="1">
      <c r="A44">
        <v>30</v>
      </c>
      <c r="B44">
        <v>10</v>
      </c>
      <c r="C44" t="s">
        <v>759</v>
      </c>
      <c r="D44" t="s">
        <v>25</v>
      </c>
      <c r="E44"/>
      <c r="F44"/>
      <c r="G44">
        <v>0.5</v>
      </c>
      <c r="H44">
        <v>0.5</v>
      </c>
      <c r="I44">
        <v>3335</v>
      </c>
      <c r="J44">
        <v>6850</v>
      </c>
      <c r="K44"/>
      <c r="L44">
        <v>3451</v>
      </c>
      <c r="M44">
        <v>2.9740000000000002</v>
      </c>
      <c r="N44">
        <v>6.0819999999999999</v>
      </c>
      <c r="O44">
        <v>3.1080000000000001</v>
      </c>
      <c r="P44"/>
      <c r="Q44">
        <v>0.245</v>
      </c>
      <c r="R44">
        <v>1</v>
      </c>
      <c r="S44">
        <v>0</v>
      </c>
      <c r="T44">
        <v>0</v>
      </c>
      <c r="U44"/>
      <c r="V44">
        <v>0</v>
      </c>
      <c r="W44"/>
      <c r="X44"/>
      <c r="Y44" s="35">
        <v>44403</v>
      </c>
      <c r="Z44" s="31">
        <v>0.71863425925925928</v>
      </c>
      <c r="AA44"/>
      <c r="AB44" s="8">
        <v>1</v>
      </c>
      <c r="AC44" s="2"/>
      <c r="AD44" s="2">
        <v>3.3608809979326169</v>
      </c>
      <c r="AE44" s="2">
        <v>6.5194455163997835</v>
      </c>
      <c r="AF44" s="2">
        <v>3.1585645184671667</v>
      </c>
      <c r="AG44" s="2">
        <v>0.33703101153888004</v>
      </c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C44" s="6"/>
      <c r="BD44" s="6"/>
      <c r="BE44" s="6"/>
      <c r="BF44" s="6"/>
      <c r="BG44" s="6"/>
      <c r="BH44" s="1"/>
      <c r="BI44" s="1"/>
      <c r="BJ44" s="1"/>
      <c r="BK44" s="1"/>
      <c r="BL44" s="36"/>
      <c r="BM44" s="36"/>
      <c r="BN44" s="37"/>
      <c r="BO44" s="15"/>
      <c r="BP44" s="1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</row>
    <row r="45" spans="1:133" s="8" customFormat="1">
      <c r="A45">
        <v>31</v>
      </c>
      <c r="B45">
        <v>10</v>
      </c>
      <c r="C45" t="s">
        <v>759</v>
      </c>
      <c r="D45" t="s">
        <v>25</v>
      </c>
      <c r="E45"/>
      <c r="F45"/>
      <c r="G45">
        <v>0.5</v>
      </c>
      <c r="H45">
        <v>0.5</v>
      </c>
      <c r="I45">
        <v>3264</v>
      </c>
      <c r="J45">
        <v>6716</v>
      </c>
      <c r="K45"/>
      <c r="L45">
        <v>3425</v>
      </c>
      <c r="M45">
        <v>2.919</v>
      </c>
      <c r="N45">
        <v>5.968</v>
      </c>
      <c r="O45">
        <v>3.0489999999999999</v>
      </c>
      <c r="P45"/>
      <c r="Q45">
        <v>0.24199999999999999</v>
      </c>
      <c r="R45">
        <v>1</v>
      </c>
      <c r="S45">
        <v>0</v>
      </c>
      <c r="T45">
        <v>0</v>
      </c>
      <c r="U45"/>
      <c r="V45">
        <v>0</v>
      </c>
      <c r="W45"/>
      <c r="X45"/>
      <c r="Y45" s="35">
        <v>44403</v>
      </c>
      <c r="Z45" s="31">
        <v>0.72464120370370377</v>
      </c>
      <c r="AA45"/>
      <c r="AB45" s="8">
        <v>1</v>
      </c>
      <c r="AC45" s="2"/>
      <c r="AD45" s="2">
        <v>3.2905799966861324</v>
      </c>
      <c r="AE45" s="2">
        <v>6.3879619001419918</v>
      </c>
      <c r="AF45" s="2">
        <v>3.0973819034558594</v>
      </c>
      <c r="AG45" s="2">
        <v>0.33449237633992501</v>
      </c>
      <c r="AH45" s="6"/>
      <c r="AI45" s="6"/>
      <c r="AJ45" s="6">
        <v>1.4548549235270916</v>
      </c>
      <c r="AK45" s="6"/>
      <c r="AL45" s="6"/>
      <c r="AM45" s="6"/>
      <c r="AN45" s="6"/>
      <c r="AO45" s="6">
        <v>0.8412722463643546</v>
      </c>
      <c r="AP45" s="6"/>
      <c r="AQ45" s="6"/>
      <c r="AR45" s="6"/>
      <c r="AS45" s="6"/>
      <c r="AT45" s="6">
        <v>3.2239653119785467</v>
      </c>
      <c r="AU45" s="6"/>
      <c r="AV45" s="6"/>
      <c r="AW45" s="6"/>
      <c r="AX45" s="6"/>
      <c r="AY45" s="6">
        <v>0.34967292138698491</v>
      </c>
      <c r="AZ45" s="6"/>
      <c r="BA45" s="6"/>
      <c r="BC45" s="6">
        <v>3.2668162779549266</v>
      </c>
      <c r="BD45" s="6">
        <v>6.414945478105345</v>
      </c>
      <c r="BE45" s="6">
        <v>3.148129200150418</v>
      </c>
      <c r="BF45" s="6">
        <v>0.33507821523199155</v>
      </c>
      <c r="BG45" s="6"/>
      <c r="BH45" s="1">
        <v>5</v>
      </c>
      <c r="BI45" s="1"/>
      <c r="BJ45" s="1"/>
      <c r="BK45" s="1"/>
      <c r="BL45" s="36"/>
      <c r="BM45" s="36"/>
      <c r="BN45" s="37"/>
      <c r="BO45" s="15"/>
      <c r="BP45" s="1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</row>
    <row r="46" spans="1:133" s="8" customFormat="1">
      <c r="A46">
        <v>32</v>
      </c>
      <c r="B46">
        <v>10</v>
      </c>
      <c r="C46" t="s">
        <v>759</v>
      </c>
      <c r="D46" t="s">
        <v>25</v>
      </c>
      <c r="E46"/>
      <c r="F46"/>
      <c r="G46">
        <v>0.5</v>
      </c>
      <c r="H46">
        <v>0.5</v>
      </c>
      <c r="I46">
        <v>3216</v>
      </c>
      <c r="J46">
        <v>6771</v>
      </c>
      <c r="K46"/>
      <c r="L46">
        <v>3437</v>
      </c>
      <c r="M46">
        <v>2.8820000000000001</v>
      </c>
      <c r="N46">
        <v>6.0149999999999997</v>
      </c>
      <c r="O46">
        <v>3.133</v>
      </c>
      <c r="P46"/>
      <c r="Q46">
        <v>0.24299999999999999</v>
      </c>
      <c r="R46">
        <v>1</v>
      </c>
      <c r="S46">
        <v>0</v>
      </c>
      <c r="T46">
        <v>0</v>
      </c>
      <c r="U46"/>
      <c r="V46">
        <v>0</v>
      </c>
      <c r="W46"/>
      <c r="X46"/>
      <c r="Y46" s="35">
        <v>44403</v>
      </c>
      <c r="Z46" s="31">
        <v>0.7310416666666667</v>
      </c>
      <c r="AA46"/>
      <c r="AB46" s="8">
        <v>1</v>
      </c>
      <c r="AC46" s="2"/>
      <c r="AD46" s="2">
        <v>3.2430525592237207</v>
      </c>
      <c r="AE46" s="2">
        <v>6.4419290560686973</v>
      </c>
      <c r="AF46" s="2">
        <v>3.1988764968449765</v>
      </c>
      <c r="AG46" s="2">
        <v>0.33566405412405809</v>
      </c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C46" s="6"/>
      <c r="BD46" s="6"/>
      <c r="BE46" s="6"/>
      <c r="BF46" s="6"/>
      <c r="BG46" s="6"/>
      <c r="BH46" s="1"/>
      <c r="BI46" s="1"/>
      <c r="BJ46" s="1"/>
      <c r="BK46" s="1"/>
      <c r="BL46" s="36"/>
      <c r="BM46" s="36"/>
      <c r="BN46" s="37"/>
      <c r="BO46" s="15"/>
      <c r="BP46" s="1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</row>
    <row r="47" spans="1:133" s="8" customFormat="1">
      <c r="A47">
        <v>33</v>
      </c>
      <c r="B47">
        <v>11</v>
      </c>
      <c r="C47" t="s">
        <v>759</v>
      </c>
      <c r="D47" t="s">
        <v>25</v>
      </c>
      <c r="E47"/>
      <c r="F47"/>
      <c r="G47">
        <v>0.5</v>
      </c>
      <c r="H47">
        <v>0.5</v>
      </c>
      <c r="I47">
        <v>3252</v>
      </c>
      <c r="J47">
        <v>6718</v>
      </c>
      <c r="K47"/>
      <c r="L47">
        <v>3107</v>
      </c>
      <c r="M47">
        <v>2.91</v>
      </c>
      <c r="N47">
        <v>5.97</v>
      </c>
      <c r="O47">
        <v>3.0609999999999999</v>
      </c>
      <c r="P47"/>
      <c r="Q47">
        <v>0.20899999999999999</v>
      </c>
      <c r="R47">
        <v>1</v>
      </c>
      <c r="S47">
        <v>0</v>
      </c>
      <c r="T47">
        <v>0</v>
      </c>
      <c r="U47"/>
      <c r="V47">
        <v>0</v>
      </c>
      <c r="W47"/>
      <c r="X47"/>
      <c r="Y47" s="35">
        <v>44403</v>
      </c>
      <c r="Z47" s="31">
        <v>0.74200231481481482</v>
      </c>
      <c r="AA47"/>
      <c r="AB47" s="8">
        <v>1</v>
      </c>
      <c r="AC47" s="2"/>
      <c r="AD47" s="2">
        <v>3.2786981373205299</v>
      </c>
      <c r="AE47" s="2">
        <v>6.3899243421756902</v>
      </c>
      <c r="AF47" s="2">
        <v>3.1112262048551602</v>
      </c>
      <c r="AG47" s="2">
        <v>0.30344291506039867</v>
      </c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C47" s="6"/>
      <c r="BD47" s="6"/>
      <c r="BE47" s="6"/>
      <c r="BF47" s="6"/>
      <c r="BG47" s="6"/>
      <c r="BH47" s="1"/>
      <c r="BI47" s="1"/>
      <c r="BJ47" s="1"/>
      <c r="BK47" s="1"/>
      <c r="BL47" s="36"/>
      <c r="BM47" s="36"/>
      <c r="BN47" s="37"/>
      <c r="BO47" s="15"/>
      <c r="BP47" s="1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</row>
    <row r="48" spans="1:133" s="8" customFormat="1">
      <c r="A48">
        <v>34</v>
      </c>
      <c r="B48">
        <v>11</v>
      </c>
      <c r="C48" t="s">
        <v>759</v>
      </c>
      <c r="D48" t="s">
        <v>25</v>
      </c>
      <c r="E48"/>
      <c r="F48"/>
      <c r="G48">
        <v>0.5</v>
      </c>
      <c r="H48">
        <v>0.5</v>
      </c>
      <c r="I48">
        <v>3225</v>
      </c>
      <c r="J48">
        <v>6609</v>
      </c>
      <c r="K48"/>
      <c r="L48">
        <v>3103</v>
      </c>
      <c r="M48">
        <v>2.8889999999999998</v>
      </c>
      <c r="N48">
        <v>5.8769999999999998</v>
      </c>
      <c r="O48">
        <v>2.988</v>
      </c>
      <c r="P48"/>
      <c r="Q48">
        <v>0.20899999999999999</v>
      </c>
      <c r="R48">
        <v>1</v>
      </c>
      <c r="S48">
        <v>0</v>
      </c>
      <c r="T48">
        <v>0</v>
      </c>
      <c r="U48"/>
      <c r="V48">
        <v>0</v>
      </c>
      <c r="W48"/>
      <c r="X48"/>
      <c r="Y48" s="35">
        <v>44403</v>
      </c>
      <c r="Z48" s="31">
        <v>0.74790509259259252</v>
      </c>
      <c r="AA48"/>
      <c r="AB48" s="8">
        <v>1</v>
      </c>
      <c r="AC48" s="2"/>
      <c r="AD48" s="2">
        <v>3.2519639537479232</v>
      </c>
      <c r="AE48" s="2">
        <v>6.282971251339128</v>
      </c>
      <c r="AF48" s="2">
        <v>3.0310072975912048</v>
      </c>
      <c r="AG48" s="2">
        <v>0.30305235579902101</v>
      </c>
      <c r="AH48" s="6"/>
      <c r="AI48" s="6"/>
      <c r="AJ48" s="6">
        <v>1.5031606061092699</v>
      </c>
      <c r="AK48" s="6"/>
      <c r="AL48" s="6"/>
      <c r="AM48" s="6"/>
      <c r="AN48" s="6"/>
      <c r="AO48" s="6">
        <v>0.3274232318191716</v>
      </c>
      <c r="AP48" s="6"/>
      <c r="AQ48" s="6"/>
      <c r="AR48" s="6"/>
      <c r="AS48" s="6"/>
      <c r="AT48" s="6">
        <v>2.2548256356932694</v>
      </c>
      <c r="AU48" s="6"/>
      <c r="AV48" s="6"/>
      <c r="AW48" s="6"/>
      <c r="AX48" s="6"/>
      <c r="AY48" s="6">
        <v>0.74378812549734719</v>
      </c>
      <c r="AZ48" s="6"/>
      <c r="BA48" s="6"/>
      <c r="BC48" s="6">
        <v>3.2277051575431503</v>
      </c>
      <c r="BD48" s="6">
        <v>6.2932740720160449</v>
      </c>
      <c r="BE48" s="6">
        <v>3.0655689144728941</v>
      </c>
      <c r="BF48" s="6">
        <v>0.30192949792256013</v>
      </c>
      <c r="BG48" s="6"/>
      <c r="BH48" s="1">
        <v>6</v>
      </c>
      <c r="BI48" s="1"/>
      <c r="BJ48" s="1"/>
      <c r="BK48" s="1"/>
      <c r="BL48" s="36"/>
      <c r="BM48" s="36"/>
      <c r="BN48" s="37"/>
      <c r="BO48" s="15"/>
      <c r="BP48" s="1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</row>
    <row r="49" spans="1:133" s="8" customFormat="1">
      <c r="A49">
        <v>35</v>
      </c>
      <c r="B49">
        <v>11</v>
      </c>
      <c r="C49" t="s">
        <v>759</v>
      </c>
      <c r="D49" t="s">
        <v>25</v>
      </c>
      <c r="E49"/>
      <c r="F49"/>
      <c r="G49">
        <v>0.5</v>
      </c>
      <c r="H49">
        <v>0.5</v>
      </c>
      <c r="I49">
        <v>3176</v>
      </c>
      <c r="J49">
        <v>6630</v>
      </c>
      <c r="K49"/>
      <c r="L49">
        <v>3080</v>
      </c>
      <c r="M49">
        <v>2.851</v>
      </c>
      <c r="N49">
        <v>5.8949999999999996</v>
      </c>
      <c r="O49">
        <v>3.044</v>
      </c>
      <c r="P49"/>
      <c r="Q49">
        <v>0.20599999999999999</v>
      </c>
      <c r="R49">
        <v>1</v>
      </c>
      <c r="S49">
        <v>0</v>
      </c>
      <c r="T49">
        <v>0</v>
      </c>
      <c r="U49"/>
      <c r="V49">
        <v>0</v>
      </c>
      <c r="W49"/>
      <c r="X49"/>
      <c r="Y49" s="35">
        <v>44403</v>
      </c>
      <c r="Z49" s="31">
        <v>0.75429398148148152</v>
      </c>
      <c r="AA49"/>
      <c r="AB49" s="8">
        <v>1</v>
      </c>
      <c r="AC49" s="2"/>
      <c r="AD49" s="2">
        <v>3.2034463613383775</v>
      </c>
      <c r="AE49" s="2">
        <v>6.303576892692961</v>
      </c>
      <c r="AF49" s="2">
        <v>3.1001305313545835</v>
      </c>
      <c r="AG49" s="2">
        <v>0.30080664004609925</v>
      </c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C49" s="6"/>
      <c r="BD49" s="6"/>
      <c r="BE49" s="6"/>
      <c r="BF49" s="6"/>
      <c r="BG49" s="6"/>
      <c r="BH49" s="1"/>
      <c r="BI49" s="1"/>
      <c r="BJ49" s="1"/>
      <c r="BK49" s="1"/>
      <c r="BL49" s="36"/>
      <c r="BM49" s="36"/>
      <c r="BN49" s="37"/>
      <c r="BO49" s="15"/>
      <c r="BP49" s="1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</row>
    <row r="50" spans="1:133" s="8" customFormat="1">
      <c r="A50">
        <v>22</v>
      </c>
      <c r="B50">
        <v>9</v>
      </c>
      <c r="C50" t="s">
        <v>777</v>
      </c>
      <c r="D50" t="s">
        <v>25</v>
      </c>
      <c r="E50"/>
      <c r="F50"/>
      <c r="G50">
        <v>0.5</v>
      </c>
      <c r="H50">
        <v>0.5</v>
      </c>
      <c r="I50">
        <v>6030</v>
      </c>
      <c r="J50">
        <v>8295</v>
      </c>
      <c r="K50"/>
      <c r="L50">
        <v>3425</v>
      </c>
      <c r="M50">
        <v>5.0410000000000004</v>
      </c>
      <c r="N50">
        <v>7.306</v>
      </c>
      <c r="O50">
        <v>2.2650000000000001</v>
      </c>
      <c r="P50"/>
      <c r="Q50">
        <v>0.24199999999999999</v>
      </c>
      <c r="R50">
        <v>1</v>
      </c>
      <c r="S50">
        <v>0</v>
      </c>
      <c r="T50">
        <v>0</v>
      </c>
      <c r="U50"/>
      <c r="V50">
        <v>0</v>
      </c>
      <c r="W50"/>
      <c r="X50"/>
      <c r="Y50" s="35">
        <v>44469</v>
      </c>
      <c r="Z50" s="31">
        <v>0.82956018518518526</v>
      </c>
      <c r="AA50"/>
      <c r="AB50" s="8">
        <v>1</v>
      </c>
      <c r="AC50" s="2"/>
      <c r="AD50" s="2">
        <v>4.7543298288195484</v>
      </c>
      <c r="AE50" s="2">
        <v>6.5899974368293401</v>
      </c>
      <c r="AF50" s="2">
        <v>1.8356676080097918</v>
      </c>
      <c r="AG50" s="2">
        <v>0.33401911317412902</v>
      </c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C50" s="6"/>
      <c r="BD50" s="6"/>
      <c r="BE50" s="6"/>
      <c r="BF50" s="6"/>
      <c r="BG50" s="6"/>
      <c r="BH50" s="1"/>
      <c r="BI50" s="1"/>
      <c r="BJ50" s="1"/>
      <c r="BK50" s="1"/>
      <c r="BL50" s="36"/>
      <c r="BM50" s="36"/>
      <c r="BN50" s="37"/>
      <c r="BO50" s="15"/>
      <c r="BP50" s="1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</row>
    <row r="51" spans="1:133" s="8" customFormat="1">
      <c r="A51">
        <v>23</v>
      </c>
      <c r="B51">
        <v>9</v>
      </c>
      <c r="C51" t="s">
        <v>777</v>
      </c>
      <c r="D51" t="s">
        <v>25</v>
      </c>
      <c r="E51"/>
      <c r="F51"/>
      <c r="G51">
        <v>0.5</v>
      </c>
      <c r="H51">
        <v>0.5</v>
      </c>
      <c r="I51">
        <v>4147</v>
      </c>
      <c r="J51">
        <v>7449</v>
      </c>
      <c r="K51"/>
      <c r="L51">
        <v>2968</v>
      </c>
      <c r="M51">
        <v>3.5960000000000001</v>
      </c>
      <c r="N51">
        <v>6.5890000000000004</v>
      </c>
      <c r="O51">
        <v>2.9929999999999999</v>
      </c>
      <c r="P51"/>
      <c r="Q51">
        <v>0.19400000000000001</v>
      </c>
      <c r="R51">
        <v>1</v>
      </c>
      <c r="S51">
        <v>0</v>
      </c>
      <c r="T51">
        <v>0</v>
      </c>
      <c r="U51"/>
      <c r="V51">
        <v>0</v>
      </c>
      <c r="W51"/>
      <c r="X51"/>
      <c r="Y51" s="35">
        <v>44469</v>
      </c>
      <c r="Z51" s="31">
        <v>0.83549768518518519</v>
      </c>
      <c r="AA51"/>
      <c r="AB51" s="8">
        <v>1</v>
      </c>
      <c r="AC51" s="2"/>
      <c r="AD51" s="2">
        <v>3.2191630179806361</v>
      </c>
      <c r="AE51" s="2">
        <v>5.788368491100301</v>
      </c>
      <c r="AF51" s="2">
        <v>2.569205473119665</v>
      </c>
      <c r="AG51" s="2">
        <v>0.2858430158229554</v>
      </c>
      <c r="AH51" s="6"/>
      <c r="AI51" s="6"/>
      <c r="AJ51" s="6">
        <v>1.3333163322200929</v>
      </c>
      <c r="AK51" s="6"/>
      <c r="AL51" s="6"/>
      <c r="AM51" s="6"/>
      <c r="AN51" s="6"/>
      <c r="AO51" s="6">
        <v>13.323633709860456</v>
      </c>
      <c r="AP51" s="6"/>
      <c r="AQ51" s="6"/>
      <c r="AR51" s="6"/>
      <c r="AS51" s="6"/>
      <c r="AT51" s="6">
        <v>26.448029446714102</v>
      </c>
      <c r="AU51" s="6"/>
      <c r="AV51" s="6"/>
      <c r="AW51" s="6"/>
      <c r="AX51" s="6"/>
      <c r="AY51" s="6">
        <v>17.222691147642724</v>
      </c>
      <c r="AZ51" s="6"/>
      <c r="BA51" s="6"/>
      <c r="BC51" s="6">
        <v>3.2407678615744926</v>
      </c>
      <c r="BD51" s="6">
        <v>6.2015011392538009</v>
      </c>
      <c r="BE51" s="6">
        <v>2.9607332776793083</v>
      </c>
      <c r="BF51" s="6">
        <v>0.31277735471403828</v>
      </c>
      <c r="BG51" s="6"/>
      <c r="BH51" s="1">
        <v>7</v>
      </c>
      <c r="BI51" s="1"/>
      <c r="BJ51" s="1"/>
      <c r="BK51" s="1"/>
      <c r="BL51" s="36"/>
      <c r="BM51" s="36"/>
      <c r="BN51" s="37"/>
      <c r="BO51" s="15"/>
      <c r="BP51" s="1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</row>
    <row r="52" spans="1:133" s="8" customFormat="1">
      <c r="A52">
        <v>24</v>
      </c>
      <c r="B52">
        <v>9</v>
      </c>
      <c r="C52" t="s">
        <v>777</v>
      </c>
      <c r="D52" t="s">
        <v>25</v>
      </c>
      <c r="E52"/>
      <c r="F52"/>
      <c r="G52">
        <v>0.5</v>
      </c>
      <c r="H52">
        <v>0.5</v>
      </c>
      <c r="I52">
        <v>4200</v>
      </c>
      <c r="J52">
        <v>8321</v>
      </c>
      <c r="K52"/>
      <c r="L52">
        <v>3479</v>
      </c>
      <c r="M52">
        <v>3.637</v>
      </c>
      <c r="N52">
        <v>7.3280000000000003</v>
      </c>
      <c r="O52">
        <v>3.6909999999999998</v>
      </c>
      <c r="P52"/>
      <c r="Q52">
        <v>0.248</v>
      </c>
      <c r="R52">
        <v>1</v>
      </c>
      <c r="S52">
        <v>0</v>
      </c>
      <c r="T52">
        <v>0</v>
      </c>
      <c r="U52"/>
      <c r="V52">
        <v>0</v>
      </c>
      <c r="W52"/>
      <c r="X52"/>
      <c r="Y52" s="35">
        <v>44469</v>
      </c>
      <c r="Z52" s="31">
        <v>0.84228009259259251</v>
      </c>
      <c r="AA52"/>
      <c r="AB52" s="8">
        <v>1</v>
      </c>
      <c r="AC52" s="2"/>
      <c r="AD52" s="2">
        <v>3.2623727051683487</v>
      </c>
      <c r="AE52" s="2">
        <v>6.6146337874073007</v>
      </c>
      <c r="AF52" s="2">
        <v>3.352261082238952</v>
      </c>
      <c r="AG52" s="2">
        <v>0.33971169360512116</v>
      </c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C52" s="6"/>
      <c r="BD52" s="6"/>
      <c r="BE52" s="6"/>
      <c r="BF52" s="6"/>
      <c r="BG52" s="6"/>
      <c r="BH52" s="1"/>
      <c r="BI52" s="1"/>
      <c r="BJ52" s="1"/>
      <c r="BK52" s="1"/>
      <c r="BL52" s="36"/>
      <c r="BM52" s="36"/>
      <c r="BN52" s="37"/>
      <c r="BO52" s="15"/>
      <c r="BP52" s="1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</row>
    <row r="53" spans="1:133" s="8" customFormat="1">
      <c r="A53">
        <v>25</v>
      </c>
      <c r="B53">
        <v>10</v>
      </c>
      <c r="C53" t="s">
        <v>777</v>
      </c>
      <c r="D53" t="s">
        <v>25</v>
      </c>
      <c r="E53"/>
      <c r="F53"/>
      <c r="G53">
        <v>0.5</v>
      </c>
      <c r="H53">
        <v>0.5</v>
      </c>
      <c r="I53">
        <v>4016</v>
      </c>
      <c r="J53">
        <v>7894</v>
      </c>
      <c r="K53"/>
      <c r="L53">
        <v>3180</v>
      </c>
      <c r="M53">
        <v>3.496</v>
      </c>
      <c r="N53">
        <v>6.9660000000000002</v>
      </c>
      <c r="O53">
        <v>3.47</v>
      </c>
      <c r="P53"/>
      <c r="Q53">
        <v>0.217</v>
      </c>
      <c r="R53">
        <v>1</v>
      </c>
      <c r="S53">
        <v>0</v>
      </c>
      <c r="T53">
        <v>0</v>
      </c>
      <c r="U53"/>
      <c r="V53">
        <v>0</v>
      </c>
      <c r="W53"/>
      <c r="X53"/>
      <c r="Y53" s="35">
        <v>44469</v>
      </c>
      <c r="Z53" s="31">
        <v>0.8533912037037038</v>
      </c>
      <c r="AA53"/>
      <c r="AB53" s="8">
        <v>1</v>
      </c>
      <c r="AC53" s="2"/>
      <c r="AD53" s="2">
        <v>3.1123617156864789</v>
      </c>
      <c r="AE53" s="2">
        <v>6.2100291067615565</v>
      </c>
      <c r="AF53" s="2">
        <v>3.0976673910750776</v>
      </c>
      <c r="AG53" s="2">
        <v>0.30819166492240574</v>
      </c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C53" s="6"/>
      <c r="BD53" s="6"/>
      <c r="BE53" s="6"/>
      <c r="BF53" s="6"/>
      <c r="BG53" s="6"/>
      <c r="BH53" s="1"/>
      <c r="BI53" s="1"/>
      <c r="BJ53" s="1"/>
      <c r="BK53" s="1"/>
      <c r="BL53" s="36"/>
      <c r="BM53" s="36"/>
      <c r="BN53" s="37"/>
      <c r="BO53" s="15"/>
      <c r="BP53" s="1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</row>
    <row r="54" spans="1:133" s="8" customFormat="1">
      <c r="A54">
        <v>26</v>
      </c>
      <c r="B54">
        <v>10</v>
      </c>
      <c r="C54" t="s">
        <v>777</v>
      </c>
      <c r="D54" t="s">
        <v>25</v>
      </c>
      <c r="E54"/>
      <c r="F54"/>
      <c r="G54">
        <v>0.5</v>
      </c>
      <c r="H54">
        <v>0.5</v>
      </c>
      <c r="I54">
        <v>3948</v>
      </c>
      <c r="J54">
        <v>7719</v>
      </c>
      <c r="K54"/>
      <c r="L54">
        <v>3211</v>
      </c>
      <c r="M54">
        <v>3.444</v>
      </c>
      <c r="N54">
        <v>6.8179999999999996</v>
      </c>
      <c r="O54">
        <v>3.375</v>
      </c>
      <c r="P54"/>
      <c r="Q54">
        <v>0.22</v>
      </c>
      <c r="R54">
        <v>1</v>
      </c>
      <c r="S54">
        <v>0</v>
      </c>
      <c r="T54">
        <v>0</v>
      </c>
      <c r="U54"/>
      <c r="V54">
        <v>0</v>
      </c>
      <c r="W54"/>
      <c r="X54"/>
      <c r="Y54" s="35">
        <v>44469</v>
      </c>
      <c r="Z54" s="31">
        <v>0.85946759259259264</v>
      </c>
      <c r="AA54"/>
      <c r="AB54" s="8">
        <v>1</v>
      </c>
      <c r="AC54" s="2"/>
      <c r="AD54" s="2">
        <v>3.0569228717475276</v>
      </c>
      <c r="AE54" s="2">
        <v>6.0442075163329729</v>
      </c>
      <c r="AF54" s="2">
        <v>2.9872846445854453</v>
      </c>
      <c r="AG54" s="2">
        <v>0.3114596277624197</v>
      </c>
      <c r="AH54" s="6"/>
      <c r="AI54" s="6"/>
      <c r="AJ54" s="6">
        <v>1.9660383385197568</v>
      </c>
      <c r="AK54" s="6"/>
      <c r="AL54" s="6"/>
      <c r="AM54" s="6"/>
      <c r="AN54" s="6"/>
      <c r="AO54" s="6">
        <v>16.091436954478574</v>
      </c>
      <c r="AP54" s="6"/>
      <c r="AQ54" s="6"/>
      <c r="AR54" s="6"/>
      <c r="AS54" s="6"/>
      <c r="AT54" s="6">
        <v>32.749272604094102</v>
      </c>
      <c r="AU54" s="6"/>
      <c r="AV54" s="6"/>
      <c r="AW54" s="6"/>
      <c r="AX54" s="6"/>
      <c r="AY54" s="6">
        <v>14.521607486412673</v>
      </c>
      <c r="AZ54" s="6"/>
      <c r="BA54" s="6"/>
      <c r="BC54" s="6">
        <v>3.0271652569861782</v>
      </c>
      <c r="BD54" s="6">
        <v>5.5941203423125323</v>
      </c>
      <c r="BE54" s="6">
        <v>2.5669550853263532</v>
      </c>
      <c r="BF54" s="6">
        <v>0.29037599653652313</v>
      </c>
      <c r="BG54" s="6"/>
      <c r="BH54" s="1">
        <v>8</v>
      </c>
      <c r="BI54" s="1"/>
      <c r="BJ54" s="1"/>
      <c r="BK54" s="1"/>
      <c r="BL54" s="36"/>
      <c r="BM54" s="36"/>
      <c r="BN54" s="37"/>
      <c r="BO54" s="15"/>
      <c r="BP54" s="1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</row>
    <row r="55" spans="1:133" s="8" customFormat="1">
      <c r="A55">
        <v>27</v>
      </c>
      <c r="B55">
        <v>10</v>
      </c>
      <c r="C55" t="s">
        <v>777</v>
      </c>
      <c r="D55" t="s">
        <v>25</v>
      </c>
      <c r="E55"/>
      <c r="F55"/>
      <c r="G55">
        <v>0.5</v>
      </c>
      <c r="H55">
        <v>0.5</v>
      </c>
      <c r="I55">
        <v>3875</v>
      </c>
      <c r="J55">
        <v>6769</v>
      </c>
      <c r="K55"/>
      <c r="L55">
        <v>2811</v>
      </c>
      <c r="M55">
        <v>3.3879999999999999</v>
      </c>
      <c r="N55">
        <v>6.0129999999999999</v>
      </c>
      <c r="O55">
        <v>2.6259999999999999</v>
      </c>
      <c r="P55"/>
      <c r="Q55">
        <v>0.17799999999999999</v>
      </c>
      <c r="R55">
        <v>1</v>
      </c>
      <c r="S55">
        <v>0</v>
      </c>
      <c r="T55">
        <v>0</v>
      </c>
      <c r="U55"/>
      <c r="V55">
        <v>0</v>
      </c>
      <c r="W55"/>
      <c r="X55"/>
      <c r="Y55" s="35">
        <v>44469</v>
      </c>
      <c r="Z55" s="31">
        <v>0.86592592592592599</v>
      </c>
      <c r="AA55"/>
      <c r="AB55" s="8">
        <v>1</v>
      </c>
      <c r="AC55" s="2"/>
      <c r="AD55" s="2">
        <v>2.9974076422248292</v>
      </c>
      <c r="AE55" s="2">
        <v>5.1440331682920908</v>
      </c>
      <c r="AF55" s="2">
        <v>2.1466255260672615</v>
      </c>
      <c r="AG55" s="2">
        <v>0.26929236531062656</v>
      </c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C55" s="6"/>
      <c r="BD55" s="6"/>
      <c r="BE55" s="6"/>
      <c r="BF55" s="6"/>
      <c r="BG55" s="6"/>
      <c r="BH55" s="1"/>
      <c r="BI55" s="1"/>
      <c r="BJ55" s="1"/>
      <c r="BK55" s="1"/>
      <c r="BL55" s="36"/>
      <c r="BM55" s="36"/>
      <c r="BN55" s="37"/>
      <c r="BO55" s="15"/>
      <c r="BP55" s="1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</row>
    <row r="56" spans="1:133" s="8" customFormat="1">
      <c r="A56">
        <v>28</v>
      </c>
      <c r="B56">
        <v>11</v>
      </c>
      <c r="C56" t="s">
        <v>777</v>
      </c>
      <c r="D56" t="s">
        <v>25</v>
      </c>
      <c r="E56"/>
      <c r="F56"/>
      <c r="G56">
        <v>0.5</v>
      </c>
      <c r="H56">
        <v>0.5</v>
      </c>
      <c r="I56">
        <v>3931</v>
      </c>
      <c r="J56">
        <v>7819</v>
      </c>
      <c r="K56"/>
      <c r="L56">
        <v>3125</v>
      </c>
      <c r="M56">
        <v>3.431</v>
      </c>
      <c r="N56">
        <v>6.9029999999999996</v>
      </c>
      <c r="O56">
        <v>3.472</v>
      </c>
      <c r="P56"/>
      <c r="Q56">
        <v>0.21099999999999999</v>
      </c>
      <c r="R56">
        <v>1</v>
      </c>
      <c r="S56">
        <v>0</v>
      </c>
      <c r="T56">
        <v>0</v>
      </c>
      <c r="U56"/>
      <c r="V56">
        <v>0</v>
      </c>
      <c r="W56"/>
      <c r="X56"/>
      <c r="Y56" s="35">
        <v>44469</v>
      </c>
      <c r="Z56" s="31">
        <v>0.87707175925925929</v>
      </c>
      <c r="AA56"/>
      <c r="AB56" s="8">
        <v>1</v>
      </c>
      <c r="AC56" s="2"/>
      <c r="AD56" s="2">
        <v>3.0430631607627894</v>
      </c>
      <c r="AE56" s="2">
        <v>6.1389627108635922</v>
      </c>
      <c r="AF56" s="2">
        <v>3.0958995501008029</v>
      </c>
      <c r="AG56" s="2">
        <v>0.30239366633528419</v>
      </c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C56" s="6"/>
      <c r="BD56" s="6"/>
      <c r="BE56" s="6"/>
      <c r="BF56" s="6"/>
      <c r="BG56" s="6"/>
      <c r="BH56" s="1"/>
      <c r="BI56" s="1"/>
      <c r="BJ56" s="1"/>
      <c r="BK56" s="1"/>
      <c r="BL56" s="36"/>
      <c r="BM56" s="36"/>
      <c r="BN56" s="37"/>
      <c r="BO56" s="15"/>
      <c r="BP56" s="1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</row>
    <row r="57" spans="1:133" s="8" customFormat="1">
      <c r="A57">
        <v>29</v>
      </c>
      <c r="B57">
        <v>11</v>
      </c>
      <c r="C57" t="s">
        <v>777</v>
      </c>
      <c r="D57" t="s">
        <v>25</v>
      </c>
      <c r="E57"/>
      <c r="F57"/>
      <c r="G57">
        <v>0.5</v>
      </c>
      <c r="H57">
        <v>0.5</v>
      </c>
      <c r="I57">
        <v>3880</v>
      </c>
      <c r="J57">
        <v>7818</v>
      </c>
      <c r="K57"/>
      <c r="L57">
        <v>3188</v>
      </c>
      <c r="M57">
        <v>3.391</v>
      </c>
      <c r="N57">
        <v>6.9020000000000001</v>
      </c>
      <c r="O57">
        <v>3.51</v>
      </c>
      <c r="P57"/>
      <c r="Q57">
        <v>0.217</v>
      </c>
      <c r="R57">
        <v>1</v>
      </c>
      <c r="S57">
        <v>0</v>
      </c>
      <c r="T57">
        <v>0</v>
      </c>
      <c r="U57"/>
      <c r="V57">
        <v>0</v>
      </c>
      <c r="W57"/>
      <c r="X57"/>
      <c r="Y57" s="35">
        <v>44469</v>
      </c>
      <c r="Z57" s="31">
        <v>0.88314814814814813</v>
      </c>
      <c r="AA57"/>
      <c r="AB57" s="8">
        <v>1</v>
      </c>
      <c r="AC57" s="2"/>
      <c r="AD57" s="2">
        <v>3.0014840278085759</v>
      </c>
      <c r="AE57" s="2">
        <v>6.1380151589182859</v>
      </c>
      <c r="AF57" s="2">
        <v>3.1365311311097099</v>
      </c>
      <c r="AG57" s="2">
        <v>0.30903501017144164</v>
      </c>
      <c r="AH57" s="6"/>
      <c r="AI57" s="6"/>
      <c r="AJ57" s="6">
        <v>1.229827183914902</v>
      </c>
      <c r="AK57" s="6"/>
      <c r="AL57" s="6"/>
      <c r="AM57" s="6"/>
      <c r="AN57" s="6"/>
      <c r="AO57" s="6">
        <v>0.93055556495520009</v>
      </c>
      <c r="AP57" s="6"/>
      <c r="AQ57" s="6"/>
      <c r="AR57" s="6"/>
      <c r="AS57" s="6"/>
      <c r="AT57" s="6">
        <v>0.645001755309488</v>
      </c>
      <c r="AU57" s="6"/>
      <c r="AV57" s="6"/>
      <c r="AW57" s="6"/>
      <c r="AX57" s="6"/>
      <c r="AY57" s="6">
        <v>0.13635514569153348</v>
      </c>
      <c r="AZ57" s="6"/>
      <c r="BA57" s="6"/>
      <c r="BC57" s="6">
        <v>2.9831402926817168</v>
      </c>
      <c r="BD57" s="6">
        <v>6.1095886005590998</v>
      </c>
      <c r="BE57" s="6">
        <v>3.1264483078773835</v>
      </c>
      <c r="BF57" s="6">
        <v>0.30924584648370057</v>
      </c>
      <c r="BG57" s="6"/>
      <c r="BH57" s="1">
        <v>9</v>
      </c>
      <c r="BI57" s="1"/>
      <c r="BJ57" s="1"/>
      <c r="BK57" s="1"/>
      <c r="BL57" s="36"/>
      <c r="BM57" s="36"/>
      <c r="BN57" s="37"/>
      <c r="BO57" s="15"/>
      <c r="BP57" s="1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</row>
    <row r="58" spans="1:133" s="8" customFormat="1">
      <c r="A58">
        <v>30</v>
      </c>
      <c r="B58">
        <v>11</v>
      </c>
      <c r="C58" t="s">
        <v>777</v>
      </c>
      <c r="D58" t="s">
        <v>25</v>
      </c>
      <c r="E58"/>
      <c r="F58"/>
      <c r="G58">
        <v>0.5</v>
      </c>
      <c r="H58">
        <v>0.5</v>
      </c>
      <c r="I58">
        <v>3835</v>
      </c>
      <c r="J58">
        <v>7758</v>
      </c>
      <c r="K58"/>
      <c r="L58">
        <v>3192</v>
      </c>
      <c r="M58">
        <v>3.3570000000000002</v>
      </c>
      <c r="N58">
        <v>6.851</v>
      </c>
      <c r="O58">
        <v>3.4940000000000002</v>
      </c>
      <c r="P58"/>
      <c r="Q58">
        <v>0.218</v>
      </c>
      <c r="R58">
        <v>1</v>
      </c>
      <c r="S58">
        <v>0</v>
      </c>
      <c r="T58">
        <v>0</v>
      </c>
      <c r="U58"/>
      <c r="V58">
        <v>0</v>
      </c>
      <c r="W58"/>
      <c r="X58"/>
      <c r="Y58" s="35">
        <v>44469</v>
      </c>
      <c r="Z58" s="31">
        <v>0.88952546296296298</v>
      </c>
      <c r="AA58"/>
      <c r="AB58" s="8">
        <v>1</v>
      </c>
      <c r="AC58" s="2"/>
      <c r="AD58" s="2">
        <v>2.9647965575548576</v>
      </c>
      <c r="AE58" s="2">
        <v>6.0811620421999146</v>
      </c>
      <c r="AF58" s="2">
        <v>3.116365484645057</v>
      </c>
      <c r="AG58" s="2">
        <v>0.3094566827959595</v>
      </c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C58" s="6"/>
      <c r="BD58" s="6"/>
      <c r="BE58" s="6"/>
      <c r="BF58" s="6"/>
      <c r="BG58" s="6"/>
      <c r="BH58" s="1"/>
      <c r="BI58" s="1"/>
      <c r="BJ58" s="1"/>
      <c r="BK58" s="1"/>
      <c r="BL58" s="36"/>
      <c r="BM58" s="36"/>
      <c r="BN58" s="37"/>
      <c r="BO58" s="15"/>
      <c r="BP58" s="1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</row>
    <row r="59" spans="1:133" s="8" customFormat="1">
      <c r="A59">
        <v>109</v>
      </c>
      <c r="B59">
        <v>1</v>
      </c>
      <c r="C59" t="s">
        <v>795</v>
      </c>
      <c r="D59" t="s">
        <v>25</v>
      </c>
      <c r="E59"/>
      <c r="F59"/>
      <c r="G59">
        <v>0.5</v>
      </c>
      <c r="H59">
        <v>0.5</v>
      </c>
      <c r="I59">
        <v>3858</v>
      </c>
      <c r="J59">
        <v>7028</v>
      </c>
      <c r="K59"/>
      <c r="L59">
        <v>3207</v>
      </c>
      <c r="M59">
        <v>3.3740000000000001</v>
      </c>
      <c r="N59">
        <v>6.2329999999999997</v>
      </c>
      <c r="O59">
        <v>2.859</v>
      </c>
      <c r="P59"/>
      <c r="Q59">
        <v>0.219</v>
      </c>
      <c r="R59">
        <v>1</v>
      </c>
      <c r="S59">
        <v>0</v>
      </c>
      <c r="T59">
        <v>0</v>
      </c>
      <c r="U59"/>
      <c r="V59">
        <v>0</v>
      </c>
      <c r="W59"/>
      <c r="X59"/>
      <c r="Y59" s="35">
        <v>44540</v>
      </c>
      <c r="Z59" s="31">
        <v>0.46487268518518521</v>
      </c>
      <c r="AA59"/>
      <c r="AB59" s="8">
        <v>1</v>
      </c>
      <c r="AC59" s="2"/>
      <c r="AD59" s="2">
        <v>3.3537728705414467</v>
      </c>
      <c r="AE59" s="2">
        <v>6.0179060805707616</v>
      </c>
      <c r="AF59" s="2">
        <v>2.6641332100293149</v>
      </c>
      <c r="AG59" s="2">
        <v>0.26132138485836265</v>
      </c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C59" s="6"/>
      <c r="BD59" s="6"/>
      <c r="BE59" s="6"/>
      <c r="BF59" s="6"/>
      <c r="BG59" s="6"/>
      <c r="BH59" s="1"/>
      <c r="BI59" s="1"/>
      <c r="BJ59" s="1"/>
      <c r="BK59" s="1"/>
      <c r="BL59" s="36"/>
      <c r="BM59" s="36"/>
      <c r="BN59" s="37"/>
      <c r="BO59" s="15"/>
      <c r="BP59" s="1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</row>
    <row r="60" spans="1:133" s="8" customFormat="1">
      <c r="A60">
        <v>110</v>
      </c>
      <c r="B60">
        <v>1</v>
      </c>
      <c r="C60" t="s">
        <v>795</v>
      </c>
      <c r="D60" t="s">
        <v>25</v>
      </c>
      <c r="E60"/>
      <c r="F60"/>
      <c r="G60">
        <v>0.5</v>
      </c>
      <c r="H60">
        <v>0.5</v>
      </c>
      <c r="I60">
        <v>3835</v>
      </c>
      <c r="J60">
        <v>7260</v>
      </c>
      <c r="K60"/>
      <c r="L60">
        <v>3139</v>
      </c>
      <c r="M60">
        <v>3.3570000000000002</v>
      </c>
      <c r="N60">
        <v>6.4290000000000003</v>
      </c>
      <c r="O60">
        <v>3.0720000000000001</v>
      </c>
      <c r="P60"/>
      <c r="Q60">
        <v>0.21199999999999999</v>
      </c>
      <c r="R60">
        <v>1</v>
      </c>
      <c r="S60">
        <v>0</v>
      </c>
      <c r="T60">
        <v>0</v>
      </c>
      <c r="U60"/>
      <c r="V60">
        <v>0</v>
      </c>
      <c r="W60"/>
      <c r="X60"/>
      <c r="Y60" s="35">
        <v>44540</v>
      </c>
      <c r="Z60" s="31">
        <v>0.47193287037037041</v>
      </c>
      <c r="AA60"/>
      <c r="AB60" s="8">
        <v>1</v>
      </c>
      <c r="AC60" s="2"/>
      <c r="AD60" s="2">
        <v>3.3310002819422806</v>
      </c>
      <c r="AE60" s="2">
        <v>6.2397444259441759</v>
      </c>
      <c r="AF60" s="2">
        <v>2.9087441440018953</v>
      </c>
      <c r="AG60" s="2">
        <v>0.25524457518736182</v>
      </c>
      <c r="AH60" s="6"/>
      <c r="AI60" s="6"/>
      <c r="AJ60" s="6">
        <v>9.9539302021434466</v>
      </c>
      <c r="AK60" s="6"/>
      <c r="AL60" s="6"/>
      <c r="AM60" s="6"/>
      <c r="AN60" s="6"/>
      <c r="AO60" s="6">
        <v>4.4169018128707416</v>
      </c>
      <c r="AP60" s="6"/>
      <c r="AQ60" s="6"/>
      <c r="AR60" s="6"/>
      <c r="AS60" s="6"/>
      <c r="AT60" s="6">
        <v>1.5757177403422351</v>
      </c>
      <c r="AU60" s="6"/>
      <c r="AV60" s="6"/>
      <c r="AW60" s="6"/>
      <c r="AX60" s="6"/>
      <c r="AY60" s="6">
        <v>1.9416076823404977</v>
      </c>
      <c r="AZ60" s="6"/>
      <c r="BA60" s="6"/>
      <c r="BC60" s="6">
        <v>3.1730773305698032</v>
      </c>
      <c r="BD60" s="6">
        <v>6.1049202591439542</v>
      </c>
      <c r="BE60" s="6">
        <v>2.9318429285741514</v>
      </c>
      <c r="BF60" s="6">
        <v>0.25774679093424452</v>
      </c>
      <c r="BG60" s="6"/>
      <c r="BH60" s="1">
        <v>10</v>
      </c>
      <c r="BI60" s="1"/>
      <c r="BJ60" s="1"/>
      <c r="BK60" s="1"/>
      <c r="BL60" s="36"/>
      <c r="BM60" s="36"/>
      <c r="BN60" s="37"/>
      <c r="BO60" s="15"/>
      <c r="BP60" s="1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</row>
    <row r="61" spans="1:133" s="8" customFormat="1">
      <c r="A61">
        <v>111</v>
      </c>
      <c r="B61">
        <v>1</v>
      </c>
      <c r="C61" t="s">
        <v>795</v>
      </c>
      <c r="D61" t="s">
        <v>25</v>
      </c>
      <c r="E61"/>
      <c r="F61"/>
      <c r="G61">
        <v>0.5</v>
      </c>
      <c r="H61">
        <v>0.5</v>
      </c>
      <c r="I61">
        <v>3516</v>
      </c>
      <c r="J61">
        <v>6978</v>
      </c>
      <c r="K61"/>
      <c r="L61">
        <v>3195</v>
      </c>
      <c r="M61">
        <v>3.1120000000000001</v>
      </c>
      <c r="N61">
        <v>6.1909999999999998</v>
      </c>
      <c r="O61">
        <v>3.0779999999999998</v>
      </c>
      <c r="P61"/>
      <c r="Q61">
        <v>0.218</v>
      </c>
      <c r="R61">
        <v>1</v>
      </c>
      <c r="S61">
        <v>0</v>
      </c>
      <c r="T61">
        <v>0</v>
      </c>
      <c r="U61"/>
      <c r="V61">
        <v>0</v>
      </c>
      <c r="W61"/>
      <c r="X61"/>
      <c r="Y61" s="35">
        <v>44540</v>
      </c>
      <c r="Z61" s="31">
        <v>0.47771990740740744</v>
      </c>
      <c r="AA61"/>
      <c r="AB61" s="8">
        <v>1</v>
      </c>
      <c r="AC61" s="2"/>
      <c r="AD61" s="2">
        <v>3.0151543791973259</v>
      </c>
      <c r="AE61" s="2">
        <v>5.9700960923437334</v>
      </c>
      <c r="AF61" s="2">
        <v>2.9549417131464075</v>
      </c>
      <c r="AG61" s="2">
        <v>0.26024900668112722</v>
      </c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C61" s="6"/>
      <c r="BD61" s="6"/>
      <c r="BE61" s="6"/>
      <c r="BF61" s="6"/>
      <c r="BG61" s="6"/>
      <c r="BH61" s="1"/>
      <c r="BI61" s="1"/>
      <c r="BJ61" s="1"/>
      <c r="BK61" s="1"/>
      <c r="BL61" s="36"/>
      <c r="BM61" s="36"/>
      <c r="BN61" s="37"/>
      <c r="BO61" s="15"/>
      <c r="BP61" s="1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</row>
    <row r="62" spans="1:133" s="8" customFormat="1">
      <c r="A62">
        <v>112</v>
      </c>
      <c r="B62">
        <v>1</v>
      </c>
      <c r="C62" t="s">
        <v>795</v>
      </c>
      <c r="D62" t="s">
        <v>25</v>
      </c>
      <c r="E62"/>
      <c r="F62"/>
      <c r="G62">
        <v>0.5</v>
      </c>
      <c r="H62">
        <v>0.5</v>
      </c>
      <c r="I62">
        <v>3894</v>
      </c>
      <c r="J62">
        <v>7129</v>
      </c>
      <c r="K62"/>
      <c r="L62">
        <v>3183</v>
      </c>
      <c r="M62">
        <v>3.4020000000000001</v>
      </c>
      <c r="N62">
        <v>6.3179999999999996</v>
      </c>
      <c r="O62">
        <v>2.9159999999999999</v>
      </c>
      <c r="P62"/>
      <c r="Q62">
        <v>0.217</v>
      </c>
      <c r="R62">
        <v>1</v>
      </c>
      <c r="S62">
        <v>0</v>
      </c>
      <c r="T62">
        <v>0</v>
      </c>
      <c r="U62"/>
      <c r="V62">
        <v>0</v>
      </c>
      <c r="W62"/>
      <c r="X62"/>
      <c r="Y62" s="35">
        <v>44541</v>
      </c>
      <c r="Z62" s="31">
        <v>0.71356481481481471</v>
      </c>
      <c r="AA62"/>
      <c r="AB62" s="8">
        <v>1</v>
      </c>
      <c r="AC62" s="2"/>
      <c r="AD62" s="2">
        <v>3.2906415491496275</v>
      </c>
      <c r="AE62" s="2">
        <v>6.0251558985580909</v>
      </c>
      <c r="AF62" s="2">
        <v>2.7345143494084634</v>
      </c>
      <c r="AG62" s="2">
        <v>0.2628183690897834</v>
      </c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C62" s="6"/>
      <c r="BD62" s="6"/>
      <c r="BE62" s="6"/>
      <c r="BF62" s="6"/>
      <c r="BG62" s="6"/>
      <c r="BH62" s="1"/>
      <c r="BI62" s="1"/>
      <c r="BJ62" s="1"/>
      <c r="BK62" s="1"/>
      <c r="BL62" s="36"/>
      <c r="BM62" s="36"/>
      <c r="BN62" s="37"/>
      <c r="BO62" s="15"/>
      <c r="BP62" s="1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</row>
    <row r="63" spans="1:133" s="8" customFormat="1">
      <c r="A63">
        <v>113</v>
      </c>
      <c r="B63">
        <v>1</v>
      </c>
      <c r="C63" t="s">
        <v>795</v>
      </c>
      <c r="D63" t="s">
        <v>25</v>
      </c>
      <c r="E63"/>
      <c r="F63"/>
      <c r="G63">
        <v>0.5</v>
      </c>
      <c r="H63">
        <v>0.5</v>
      </c>
      <c r="I63">
        <v>3574</v>
      </c>
      <c r="J63">
        <v>7106</v>
      </c>
      <c r="K63"/>
      <c r="L63">
        <v>3186</v>
      </c>
      <c r="M63">
        <v>3.157</v>
      </c>
      <c r="N63">
        <v>6.2990000000000004</v>
      </c>
      <c r="O63">
        <v>3.1419999999999999</v>
      </c>
      <c r="P63"/>
      <c r="Q63">
        <v>0.217</v>
      </c>
      <c r="R63">
        <v>1</v>
      </c>
      <c r="S63">
        <v>0</v>
      </c>
      <c r="T63">
        <v>0</v>
      </c>
      <c r="U63"/>
      <c r="V63">
        <v>0</v>
      </c>
      <c r="W63"/>
      <c r="X63"/>
      <c r="Y63" s="35">
        <v>44541</v>
      </c>
      <c r="Z63" s="31">
        <v>0.72171296296296295</v>
      </c>
      <c r="AA63"/>
      <c r="AB63" s="8">
        <v>1</v>
      </c>
      <c r="AC63" s="2"/>
      <c r="AD63" s="2">
        <v>2.9999703751497417</v>
      </c>
      <c r="AE63" s="2">
        <v>6.0041128753487083</v>
      </c>
      <c r="AF63" s="2">
        <v>3.0041425001989666</v>
      </c>
      <c r="AG63" s="2">
        <v>0.26308843072475091</v>
      </c>
      <c r="AH63" s="6"/>
      <c r="AI63" s="6"/>
      <c r="AJ63" s="6">
        <v>0.24252209899034652</v>
      </c>
      <c r="AK63" s="6"/>
      <c r="AL63" s="6"/>
      <c r="AM63" s="6"/>
      <c r="AN63" s="6"/>
      <c r="AO63" s="6">
        <v>4.5724817786033038E-2</v>
      </c>
      <c r="AP63" s="6"/>
      <c r="AQ63" s="6"/>
      <c r="AR63" s="6"/>
      <c r="AS63" s="6"/>
      <c r="AT63" s="6">
        <v>0.15041351448603885</v>
      </c>
      <c r="AU63" s="6"/>
      <c r="AV63" s="6"/>
      <c r="AW63" s="6"/>
      <c r="AX63" s="6"/>
      <c r="AY63" s="6">
        <v>1.6560074779569314</v>
      </c>
      <c r="AZ63" s="6"/>
      <c r="BA63" s="6"/>
      <c r="BC63" s="6">
        <v>2.996336985474743</v>
      </c>
      <c r="BD63" s="6">
        <v>6.0027405042698359</v>
      </c>
      <c r="BE63" s="6">
        <v>3.0064035187950924</v>
      </c>
      <c r="BF63" s="6">
        <v>0.26092793764501082</v>
      </c>
      <c r="BG63" s="6"/>
      <c r="BH63" s="1">
        <v>11</v>
      </c>
      <c r="BI63" s="1"/>
      <c r="BJ63" s="1"/>
      <c r="BK63" s="1"/>
      <c r="BL63" s="36"/>
      <c r="BM63" s="36"/>
      <c r="BN63" s="37"/>
      <c r="BO63" s="15"/>
      <c r="BP63" s="1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</row>
    <row r="64" spans="1:133" s="8" customFormat="1">
      <c r="A64">
        <v>114</v>
      </c>
      <c r="B64">
        <v>1</v>
      </c>
      <c r="C64" t="s">
        <v>795</v>
      </c>
      <c r="D64" t="s">
        <v>25</v>
      </c>
      <c r="E64"/>
      <c r="F64"/>
      <c r="G64">
        <v>0.5</v>
      </c>
      <c r="H64">
        <v>0.5</v>
      </c>
      <c r="I64">
        <v>3566</v>
      </c>
      <c r="J64">
        <v>7103</v>
      </c>
      <c r="K64"/>
      <c r="L64">
        <v>3138</v>
      </c>
      <c r="M64">
        <v>3.15</v>
      </c>
      <c r="N64">
        <v>6.2960000000000003</v>
      </c>
      <c r="O64">
        <v>3.1459999999999999</v>
      </c>
      <c r="P64"/>
      <c r="Q64">
        <v>0.21199999999999999</v>
      </c>
      <c r="R64">
        <v>1</v>
      </c>
      <c r="S64">
        <v>0</v>
      </c>
      <c r="T64">
        <v>0</v>
      </c>
      <c r="U64"/>
      <c r="V64">
        <v>0</v>
      </c>
      <c r="W64"/>
      <c r="X64"/>
      <c r="Y64" s="35">
        <v>44541</v>
      </c>
      <c r="Z64" s="31">
        <v>0.73041666666666671</v>
      </c>
      <c r="AA64"/>
      <c r="AB64" s="8">
        <v>1</v>
      </c>
      <c r="AC64" s="2"/>
      <c r="AD64" s="2">
        <v>2.9927035957997443</v>
      </c>
      <c r="AE64" s="2">
        <v>6.0013681331909625</v>
      </c>
      <c r="AF64" s="2">
        <v>3.0086645373912182</v>
      </c>
      <c r="AG64" s="2">
        <v>0.25876744456527073</v>
      </c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C64" s="6"/>
      <c r="BD64" s="6"/>
      <c r="BE64" s="6"/>
      <c r="BF64" s="6"/>
      <c r="BG64" s="6"/>
      <c r="BH64" s="1"/>
      <c r="BI64" s="1"/>
      <c r="BJ64" s="1"/>
      <c r="BK64" s="1"/>
      <c r="BL64" s="36"/>
      <c r="BM64" s="36"/>
      <c r="BN64" s="37"/>
      <c r="BO64" s="15"/>
      <c r="BP64" s="1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</row>
    <row r="65" spans="1:133" s="8" customFormat="1">
      <c r="A65">
        <v>109</v>
      </c>
      <c r="B65">
        <v>1</v>
      </c>
      <c r="C65" t="s">
        <v>796</v>
      </c>
      <c r="D65" t="s">
        <v>25</v>
      </c>
      <c r="E65"/>
      <c r="F65"/>
      <c r="G65">
        <v>0.5</v>
      </c>
      <c r="H65">
        <v>0.5</v>
      </c>
      <c r="I65">
        <v>4087</v>
      </c>
      <c r="J65">
        <v>7360</v>
      </c>
      <c r="K65"/>
      <c r="L65">
        <v>3224</v>
      </c>
      <c r="M65">
        <v>3.55</v>
      </c>
      <c r="N65">
        <v>6.5129999999999999</v>
      </c>
      <c r="O65">
        <v>2.9630000000000001</v>
      </c>
      <c r="P65"/>
      <c r="Q65">
        <v>0.221</v>
      </c>
      <c r="R65">
        <v>1</v>
      </c>
      <c r="S65">
        <v>0</v>
      </c>
      <c r="T65">
        <v>0</v>
      </c>
      <c r="U65"/>
      <c r="V65">
        <v>0</v>
      </c>
      <c r="W65"/>
      <c r="X65"/>
      <c r="Y65" s="35">
        <v>44544</v>
      </c>
      <c r="Z65" s="31">
        <v>0.52740740740740744</v>
      </c>
      <c r="AA65"/>
      <c r="AB65" s="8">
        <v>1</v>
      </c>
      <c r="AC65" s="2"/>
      <c r="AD65" s="2">
        <v>3.4644882869892015</v>
      </c>
      <c r="AE65" s="2">
        <v>6.3207974688735185</v>
      </c>
      <c r="AF65" s="2">
        <v>2.8563091818843169</v>
      </c>
      <c r="AG65" s="2">
        <v>0.27890467296354954</v>
      </c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C65" s="6"/>
      <c r="BD65" s="6"/>
      <c r="BE65" s="6"/>
      <c r="BF65" s="6"/>
      <c r="BG65" s="6"/>
      <c r="BH65" s="1"/>
      <c r="BI65" s="1"/>
      <c r="BJ65" s="1"/>
      <c r="BK65" s="1"/>
      <c r="BL65" s="36"/>
      <c r="BM65" s="36"/>
      <c r="BN65" s="37"/>
      <c r="BO65" s="15"/>
      <c r="BP65" s="1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</row>
    <row r="66" spans="1:133" s="8" customFormat="1">
      <c r="A66">
        <v>110</v>
      </c>
      <c r="B66">
        <v>1</v>
      </c>
      <c r="C66" t="s">
        <v>796</v>
      </c>
      <c r="D66" t="s">
        <v>25</v>
      </c>
      <c r="E66"/>
      <c r="F66"/>
      <c r="G66">
        <v>0.5</v>
      </c>
      <c r="H66">
        <v>0.5</v>
      </c>
      <c r="I66">
        <v>3723</v>
      </c>
      <c r="J66">
        <v>7343</v>
      </c>
      <c r="K66"/>
      <c r="L66">
        <v>3220</v>
      </c>
      <c r="M66">
        <v>3.2709999999999999</v>
      </c>
      <c r="N66">
        <v>6.4989999999999997</v>
      </c>
      <c r="O66">
        <v>3.2280000000000002</v>
      </c>
      <c r="P66"/>
      <c r="Q66">
        <v>0.221</v>
      </c>
      <c r="R66">
        <v>1</v>
      </c>
      <c r="S66">
        <v>0</v>
      </c>
      <c r="T66">
        <v>0</v>
      </c>
      <c r="U66"/>
      <c r="V66">
        <v>0</v>
      </c>
      <c r="W66"/>
      <c r="X66"/>
      <c r="Y66" s="35">
        <v>44544</v>
      </c>
      <c r="Z66" s="31">
        <v>0.53459490740740734</v>
      </c>
      <c r="AA66"/>
      <c r="AB66" s="8">
        <v>1</v>
      </c>
      <c r="AC66" s="2"/>
      <c r="AD66" s="2">
        <v>3.135304720734911</v>
      </c>
      <c r="AE66" s="2">
        <v>6.305399526227248</v>
      </c>
      <c r="AF66" s="2">
        <v>3.170094805492337</v>
      </c>
      <c r="AG66" s="2">
        <v>0.27853635979294672</v>
      </c>
      <c r="AH66" s="6"/>
      <c r="AI66" s="6"/>
      <c r="AJ66" s="6">
        <v>1.5739408488736366</v>
      </c>
      <c r="AK66" s="6"/>
      <c r="AL66" s="6"/>
      <c r="AM66" s="6"/>
      <c r="AN66" s="6"/>
      <c r="AO66" s="6">
        <v>0.38860461697127369</v>
      </c>
      <c r="AP66" s="6"/>
      <c r="AQ66" s="6"/>
      <c r="AR66" s="6"/>
      <c r="AS66" s="6"/>
      <c r="AT66" s="6">
        <v>2.3681740472077166</v>
      </c>
      <c r="AU66" s="6"/>
      <c r="AV66" s="6"/>
      <c r="AW66" s="6"/>
      <c r="AX66" s="6"/>
      <c r="AY66" s="6">
        <v>0.29707923223723437</v>
      </c>
      <c r="AZ66" s="6"/>
      <c r="BA66" s="6"/>
      <c r="BC66" s="6">
        <v>3.1601743582953312</v>
      </c>
      <c r="BD66" s="6">
        <v>6.2931717482434451</v>
      </c>
      <c r="BE66" s="6">
        <v>3.1329973899481138</v>
      </c>
      <c r="BF66" s="6">
        <v>0.27895071210987488</v>
      </c>
      <c r="BG66" s="6"/>
      <c r="BH66" s="1">
        <v>12</v>
      </c>
      <c r="BI66" s="1"/>
      <c r="BJ66" s="1"/>
      <c r="BK66" s="1"/>
      <c r="BL66" s="36"/>
      <c r="BM66" s="36"/>
      <c r="BN66" s="37"/>
      <c r="BO66" s="15"/>
      <c r="BP66" s="1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</row>
    <row r="67" spans="1:133" s="8" customFormat="1">
      <c r="A67">
        <v>111</v>
      </c>
      <c r="B67">
        <v>1</v>
      </c>
      <c r="C67" t="s">
        <v>796</v>
      </c>
      <c r="D67" t="s">
        <v>25</v>
      </c>
      <c r="E67"/>
      <c r="F67"/>
      <c r="G67">
        <v>0.5</v>
      </c>
      <c r="H67">
        <v>0.5</v>
      </c>
      <c r="I67">
        <v>3778</v>
      </c>
      <c r="J67">
        <v>7316</v>
      </c>
      <c r="K67"/>
      <c r="L67">
        <v>3229</v>
      </c>
      <c r="M67">
        <v>3.3130000000000002</v>
      </c>
      <c r="N67">
        <v>6.4770000000000003</v>
      </c>
      <c r="O67">
        <v>3.1629999999999998</v>
      </c>
      <c r="P67"/>
      <c r="Q67">
        <v>0.222</v>
      </c>
      <c r="R67">
        <v>1</v>
      </c>
      <c r="S67">
        <v>0</v>
      </c>
      <c r="T67">
        <v>0</v>
      </c>
      <c r="U67"/>
      <c r="V67">
        <v>0</v>
      </c>
      <c r="W67"/>
      <c r="X67"/>
      <c r="Y67" s="35">
        <v>44544</v>
      </c>
      <c r="Z67" s="31">
        <v>0.54233796296296299</v>
      </c>
      <c r="AA67"/>
      <c r="AB67" s="8">
        <v>1</v>
      </c>
      <c r="AC67" s="2"/>
      <c r="AD67" s="2">
        <v>3.1850439958557515</v>
      </c>
      <c r="AE67" s="2">
        <v>6.2809439702596421</v>
      </c>
      <c r="AF67" s="2">
        <v>3.0958999744038906</v>
      </c>
      <c r="AG67" s="2">
        <v>0.27936506442680303</v>
      </c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C67" s="6"/>
      <c r="BD67" s="6"/>
      <c r="BE67" s="6"/>
      <c r="BF67" s="6"/>
      <c r="BG67" s="6"/>
      <c r="BH67" s="1"/>
      <c r="BI67" s="1"/>
      <c r="BJ67" s="1"/>
      <c r="BK67" s="1"/>
      <c r="BL67" s="36"/>
      <c r="BM67" s="36"/>
      <c r="BN67" s="37"/>
      <c r="BO67" s="15"/>
      <c r="BP67" s="1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</row>
    <row r="68" spans="1:133" s="8" customFormat="1">
      <c r="A68">
        <v>109</v>
      </c>
      <c r="B68">
        <v>1</v>
      </c>
      <c r="C68" t="s">
        <v>796</v>
      </c>
      <c r="D68" t="s">
        <v>25</v>
      </c>
      <c r="E68"/>
      <c r="F68"/>
      <c r="G68">
        <v>0.5</v>
      </c>
      <c r="H68">
        <v>0.5</v>
      </c>
      <c r="I68">
        <v>4056</v>
      </c>
      <c r="J68">
        <v>7447</v>
      </c>
      <c r="K68"/>
      <c r="L68">
        <v>3299</v>
      </c>
      <c r="M68">
        <v>3.5259999999999998</v>
      </c>
      <c r="N68">
        <v>6.5880000000000001</v>
      </c>
      <c r="O68">
        <v>3.0609999999999999</v>
      </c>
      <c r="P68"/>
      <c r="Q68">
        <v>0.22900000000000001</v>
      </c>
      <c r="R68">
        <v>1</v>
      </c>
      <c r="S68">
        <v>0</v>
      </c>
      <c r="T68">
        <v>0</v>
      </c>
      <c r="U68"/>
      <c r="V68">
        <v>0</v>
      </c>
      <c r="W68"/>
      <c r="X68"/>
      <c r="Y68" s="35">
        <v>44546</v>
      </c>
      <c r="Z68" s="31">
        <v>0.60699074074074078</v>
      </c>
      <c r="AA68"/>
      <c r="AB68" s="8">
        <v>1</v>
      </c>
      <c r="AC68" s="2"/>
      <c r="AD68" s="2">
        <v>3.3322778758036411</v>
      </c>
      <c r="AE68" s="2">
        <v>6.1653151183557338</v>
      </c>
      <c r="AF68" s="2">
        <v>2.8330372425520927</v>
      </c>
      <c r="AG68" s="2">
        <v>0.28139646859187678</v>
      </c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C68" s="6"/>
      <c r="BD68" s="6"/>
      <c r="BE68" s="6"/>
      <c r="BF68" s="6"/>
      <c r="BG68" s="6"/>
      <c r="BH68" s="1"/>
      <c r="BI68" s="1"/>
      <c r="BJ68" s="1"/>
      <c r="BK68" s="1"/>
      <c r="BL68" s="36"/>
      <c r="BM68" s="36"/>
      <c r="BN68" s="37"/>
      <c r="BO68" s="15"/>
      <c r="BP68" s="1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</row>
    <row r="69" spans="1:133" s="8" customFormat="1">
      <c r="A69">
        <v>110</v>
      </c>
      <c r="B69">
        <v>1</v>
      </c>
      <c r="C69" t="s">
        <v>796</v>
      </c>
      <c r="D69" t="s">
        <v>25</v>
      </c>
      <c r="E69"/>
      <c r="F69"/>
      <c r="G69">
        <v>0.5</v>
      </c>
      <c r="H69">
        <v>0.5</v>
      </c>
      <c r="I69">
        <v>3680</v>
      </c>
      <c r="J69">
        <v>7469</v>
      </c>
      <c r="K69"/>
      <c r="L69">
        <v>3369</v>
      </c>
      <c r="M69">
        <v>3.238</v>
      </c>
      <c r="N69">
        <v>6.6070000000000002</v>
      </c>
      <c r="O69">
        <v>3.3679999999999999</v>
      </c>
      <c r="P69"/>
      <c r="Q69">
        <v>0.23599999999999999</v>
      </c>
      <c r="R69">
        <v>1</v>
      </c>
      <c r="S69">
        <v>0</v>
      </c>
      <c r="T69">
        <v>0</v>
      </c>
      <c r="U69"/>
      <c r="V69">
        <v>0</v>
      </c>
      <c r="W69"/>
      <c r="X69"/>
      <c r="Y69" s="35">
        <v>44546</v>
      </c>
      <c r="Z69" s="31">
        <v>0.61427083333333332</v>
      </c>
      <c r="AA69"/>
      <c r="AB69" s="8">
        <v>1</v>
      </c>
      <c r="AC69" s="2"/>
      <c r="AD69" s="2">
        <v>3.0003079536977615</v>
      </c>
      <c r="AE69" s="2">
        <v>6.1847715453382452</v>
      </c>
      <c r="AF69" s="2">
        <v>3.1844635916404838</v>
      </c>
      <c r="AG69" s="2">
        <v>0.2878071293369831</v>
      </c>
      <c r="AH69" s="6"/>
      <c r="AI69" s="6"/>
      <c r="AJ69" s="6">
        <v>0.41282749431460197</v>
      </c>
      <c r="AK69" s="6"/>
      <c r="AL69" s="6"/>
      <c r="AM69" s="6"/>
      <c r="AN69" s="6"/>
      <c r="AO69" s="6">
        <v>1.049330366184146</v>
      </c>
      <c r="AP69" s="6"/>
      <c r="AQ69" s="6"/>
      <c r="AR69" s="6"/>
      <c r="AS69" s="6"/>
      <c r="AT69" s="6">
        <v>1.6527348234767429</v>
      </c>
      <c r="AU69" s="6"/>
      <c r="AV69" s="6"/>
      <c r="AW69" s="6"/>
      <c r="AX69" s="6"/>
      <c r="AY69" s="6">
        <v>1.7331825622368746</v>
      </c>
      <c r="AZ69" s="6"/>
      <c r="BA69" s="6"/>
      <c r="BC69" s="6">
        <v>2.9941276625947264</v>
      </c>
      <c r="BD69" s="6">
        <v>6.1524915642081677</v>
      </c>
      <c r="BE69" s="6">
        <v>3.1583639016134417</v>
      </c>
      <c r="BF69" s="6">
        <v>0.2853344459067278</v>
      </c>
      <c r="BG69" s="6"/>
      <c r="BH69" s="1">
        <v>13</v>
      </c>
      <c r="BI69" s="1"/>
      <c r="BJ69" s="1"/>
      <c r="BK69" s="1"/>
      <c r="BL69" s="36"/>
      <c r="BM69" s="36"/>
      <c r="BN69" s="37"/>
      <c r="BO69" s="15"/>
      <c r="BP69" s="1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</row>
    <row r="70" spans="1:133" s="8" customFormat="1">
      <c r="A70">
        <v>111</v>
      </c>
      <c r="B70">
        <v>1</v>
      </c>
      <c r="C70" t="s">
        <v>796</v>
      </c>
      <c r="D70" t="s">
        <v>25</v>
      </c>
      <c r="E70"/>
      <c r="F70"/>
      <c r="G70">
        <v>0.5</v>
      </c>
      <c r="H70">
        <v>0.5</v>
      </c>
      <c r="I70">
        <v>3666</v>
      </c>
      <c r="J70">
        <v>7396</v>
      </c>
      <c r="K70"/>
      <c r="L70">
        <v>3315</v>
      </c>
      <c r="M70">
        <v>3.2269999999999999</v>
      </c>
      <c r="N70">
        <v>6.5449999999999999</v>
      </c>
      <c r="O70">
        <v>3.3180000000000001</v>
      </c>
      <c r="P70"/>
      <c r="Q70">
        <v>0.23100000000000001</v>
      </c>
      <c r="R70">
        <v>1</v>
      </c>
      <c r="S70">
        <v>0</v>
      </c>
      <c r="T70">
        <v>0</v>
      </c>
      <c r="U70"/>
      <c r="V70">
        <v>0</v>
      </c>
      <c r="W70"/>
      <c r="X70"/>
      <c r="Y70" s="35">
        <v>44546</v>
      </c>
      <c r="Z70" s="31">
        <v>0.62194444444444441</v>
      </c>
      <c r="AA70"/>
      <c r="AB70" s="8">
        <v>1</v>
      </c>
      <c r="AC70" s="2"/>
      <c r="AD70" s="2">
        <v>2.9879473714916913</v>
      </c>
      <c r="AE70" s="2">
        <v>6.120211583078091</v>
      </c>
      <c r="AF70" s="2">
        <v>3.1322642115863997</v>
      </c>
      <c r="AG70" s="2">
        <v>0.28286176247647249</v>
      </c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C70" s="6"/>
      <c r="BD70" s="6"/>
      <c r="BE70" s="6"/>
      <c r="BF70" s="6"/>
      <c r="BG70" s="6"/>
      <c r="BH70" s="1"/>
      <c r="BI70" s="1"/>
      <c r="BJ70" s="1"/>
      <c r="BK70" s="1"/>
      <c r="BL70" s="36"/>
      <c r="BM70" s="36"/>
      <c r="BN70" s="37"/>
      <c r="BO70" s="15"/>
      <c r="BP70" s="1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</row>
    <row r="71" spans="1:133" s="8" customFormat="1">
      <c r="A71">
        <v>103</v>
      </c>
      <c r="B71">
        <v>1</v>
      </c>
      <c r="C71" t="s">
        <v>796</v>
      </c>
      <c r="D71" t="s">
        <v>25</v>
      </c>
      <c r="E71"/>
      <c r="F71"/>
      <c r="G71">
        <v>0.5</v>
      </c>
      <c r="H71">
        <v>0.5</v>
      </c>
      <c r="I71">
        <v>4326</v>
      </c>
      <c r="J71">
        <v>7658</v>
      </c>
      <c r="K71"/>
      <c r="L71">
        <v>3201</v>
      </c>
      <c r="M71">
        <v>3.734</v>
      </c>
      <c r="N71">
        <v>6.7670000000000003</v>
      </c>
      <c r="O71">
        <v>3.0329999999999999</v>
      </c>
      <c r="P71"/>
      <c r="Q71">
        <v>0.219</v>
      </c>
      <c r="R71">
        <v>1</v>
      </c>
      <c r="S71">
        <v>0</v>
      </c>
      <c r="T71">
        <v>0</v>
      </c>
      <c r="U71"/>
      <c r="V71">
        <v>0</v>
      </c>
      <c r="W71"/>
      <c r="X71"/>
      <c r="Y71" s="35">
        <v>44586</v>
      </c>
      <c r="Z71" s="31">
        <v>0.62221064814814808</v>
      </c>
      <c r="AA71"/>
      <c r="AB71" s="8">
        <v>1</v>
      </c>
      <c r="AC71" s="2"/>
      <c r="AD71" s="2">
        <v>3.6356518121561114</v>
      </c>
      <c r="AE71" s="2">
        <v>6.478454932066164</v>
      </c>
      <c r="AF71" s="2">
        <v>2.8428031199100525</v>
      </c>
      <c r="AG71" s="2">
        <v>0.28575893760299825</v>
      </c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C71" s="6"/>
      <c r="BD71" s="6"/>
      <c r="BE71" s="6"/>
      <c r="BF71" s="6"/>
      <c r="BG71" s="6"/>
      <c r="BH71" s="1"/>
      <c r="BI71" s="1"/>
      <c r="BJ71" s="1"/>
      <c r="BK71" s="1"/>
      <c r="BL71" s="36"/>
      <c r="BM71" s="36"/>
      <c r="BN71" s="37"/>
      <c r="BO71" s="15"/>
      <c r="BP71" s="1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</row>
    <row r="72" spans="1:133" s="8" customFormat="1">
      <c r="A72">
        <v>104</v>
      </c>
      <c r="B72">
        <v>1</v>
      </c>
      <c r="C72" t="s">
        <v>796</v>
      </c>
      <c r="D72" t="s">
        <v>25</v>
      </c>
      <c r="E72"/>
      <c r="F72"/>
      <c r="G72">
        <v>0.5</v>
      </c>
      <c r="H72">
        <v>0.5</v>
      </c>
      <c r="I72">
        <v>3951</v>
      </c>
      <c r="J72">
        <v>7640</v>
      </c>
      <c r="K72"/>
      <c r="L72">
        <v>3231</v>
      </c>
      <c r="M72">
        <v>3.4460000000000002</v>
      </c>
      <c r="N72">
        <v>6.7510000000000003</v>
      </c>
      <c r="O72">
        <v>3.306</v>
      </c>
      <c r="P72"/>
      <c r="Q72">
        <v>0.222</v>
      </c>
      <c r="R72">
        <v>1</v>
      </c>
      <c r="S72">
        <v>0</v>
      </c>
      <c r="T72">
        <v>0</v>
      </c>
      <c r="U72"/>
      <c r="V72">
        <v>0</v>
      </c>
      <c r="W72"/>
      <c r="X72"/>
      <c r="Y72" s="35">
        <v>44586</v>
      </c>
      <c r="Z72" s="31">
        <v>0.62954861111111116</v>
      </c>
      <c r="AA72"/>
      <c r="AB72" s="8">
        <v>1</v>
      </c>
      <c r="AC72" s="2"/>
      <c r="AD72" s="2">
        <v>3.2899360147971666</v>
      </c>
      <c r="AE72" s="2">
        <v>6.4622134465070884</v>
      </c>
      <c r="AF72" s="2">
        <v>3.1722774317099218</v>
      </c>
      <c r="AG72" s="2">
        <v>0.28858502614731402</v>
      </c>
      <c r="AH72" s="6"/>
      <c r="AI72" s="6"/>
      <c r="AJ72" s="6">
        <v>2.5829427348596976</v>
      </c>
      <c r="AK72" s="6"/>
      <c r="AL72" s="6"/>
      <c r="AM72" s="6"/>
      <c r="AN72" s="6"/>
      <c r="AO72" s="6">
        <v>0.48750614292450611</v>
      </c>
      <c r="AP72" s="6"/>
      <c r="AQ72" s="6"/>
      <c r="AR72" s="6"/>
      <c r="AS72" s="6"/>
      <c r="AT72" s="6">
        <v>3.5750416109177952</v>
      </c>
      <c r="AU72" s="6"/>
      <c r="AV72" s="6"/>
      <c r="AW72" s="6"/>
      <c r="AX72" s="6"/>
      <c r="AY72" s="6">
        <v>2.1112083444495355</v>
      </c>
      <c r="AZ72" s="6"/>
      <c r="BA72" s="6"/>
      <c r="BC72" s="6">
        <v>3.2479891647176147</v>
      </c>
      <c r="BD72" s="6">
        <v>6.4780037796895229</v>
      </c>
      <c r="BE72" s="6">
        <v>3.2300146149719078</v>
      </c>
      <c r="BF72" s="6">
        <v>0.28557053170004387</v>
      </c>
      <c r="BG72" s="6"/>
      <c r="BH72" s="1">
        <v>14</v>
      </c>
      <c r="BI72" s="1"/>
      <c r="BJ72" s="1"/>
      <c r="BK72" s="1"/>
      <c r="BL72" s="36"/>
      <c r="BM72" s="36"/>
      <c r="BN72" s="37"/>
      <c r="BO72" s="15"/>
      <c r="BP72" s="1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</row>
    <row r="73" spans="1:133" s="8" customFormat="1">
      <c r="A73">
        <v>105</v>
      </c>
      <c r="B73">
        <v>1</v>
      </c>
      <c r="C73" t="s">
        <v>796</v>
      </c>
      <c r="D73" t="s">
        <v>25</v>
      </c>
      <c r="E73"/>
      <c r="F73"/>
      <c r="G73">
        <v>0.5</v>
      </c>
      <c r="H73">
        <v>0.5</v>
      </c>
      <c r="I73">
        <v>3860</v>
      </c>
      <c r="J73">
        <v>7675</v>
      </c>
      <c r="K73"/>
      <c r="L73">
        <v>3167</v>
      </c>
      <c r="M73">
        <v>3.3769999999999998</v>
      </c>
      <c r="N73">
        <v>6.7809999999999997</v>
      </c>
      <c r="O73">
        <v>3.4039999999999999</v>
      </c>
      <c r="P73"/>
      <c r="Q73">
        <v>0.215</v>
      </c>
      <c r="R73">
        <v>1</v>
      </c>
      <c r="S73">
        <v>0</v>
      </c>
      <c r="T73">
        <v>0</v>
      </c>
      <c r="U73"/>
      <c r="V73">
        <v>0</v>
      </c>
      <c r="W73"/>
      <c r="X73"/>
      <c r="Y73" s="35">
        <v>44586</v>
      </c>
      <c r="Z73" s="31">
        <v>0.63738425925925923</v>
      </c>
      <c r="AA73"/>
      <c r="AB73" s="8">
        <v>1</v>
      </c>
      <c r="AC73" s="2"/>
      <c r="AD73" s="2">
        <v>3.2060423146380628</v>
      </c>
      <c r="AE73" s="2">
        <v>6.4937941128719565</v>
      </c>
      <c r="AF73" s="2">
        <v>3.2877517982338937</v>
      </c>
      <c r="AG73" s="2">
        <v>0.28255603725277378</v>
      </c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C73" s="6"/>
      <c r="BD73" s="6"/>
      <c r="BE73" s="6"/>
      <c r="BF73" s="6"/>
      <c r="BG73" s="6"/>
      <c r="BH73" s="1"/>
      <c r="BI73" s="1"/>
      <c r="BJ73" s="1"/>
      <c r="BK73" s="1"/>
      <c r="BL73" s="36"/>
      <c r="BM73" s="36"/>
      <c r="BN73" s="37"/>
      <c r="BO73" s="15"/>
      <c r="BP73" s="1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</row>
    <row r="74" spans="1:133" s="8" customFormat="1">
      <c r="A74">
        <v>163</v>
      </c>
      <c r="B74">
        <v>2</v>
      </c>
      <c r="C74" t="s">
        <v>796</v>
      </c>
      <c r="D74" t="s">
        <v>25</v>
      </c>
      <c r="E74"/>
      <c r="F74"/>
      <c r="G74">
        <v>0.5</v>
      </c>
      <c r="H74">
        <v>0.5</v>
      </c>
      <c r="I74">
        <v>3723</v>
      </c>
      <c r="J74">
        <v>7161</v>
      </c>
      <c r="K74"/>
      <c r="L74">
        <v>2880</v>
      </c>
      <c r="M74">
        <v>3.2709999999999999</v>
      </c>
      <c r="N74">
        <v>6.3449999999999998</v>
      </c>
      <c r="O74">
        <v>3.0739999999999998</v>
      </c>
      <c r="P74"/>
      <c r="Q74">
        <v>0.185</v>
      </c>
      <c r="R74">
        <v>1</v>
      </c>
      <c r="S74">
        <v>0</v>
      </c>
      <c r="T74">
        <v>0</v>
      </c>
      <c r="U74"/>
      <c r="V74">
        <v>0</v>
      </c>
      <c r="W74"/>
      <c r="X74"/>
      <c r="Y74" s="35">
        <v>44588</v>
      </c>
      <c r="Z74" s="31">
        <v>0.17266203703703706</v>
      </c>
      <c r="AA74"/>
      <c r="AB74" s="8">
        <v>1</v>
      </c>
      <c r="AC74" s="2"/>
      <c r="AD74" s="2">
        <v>3.1445717606975632</v>
      </c>
      <c r="AE74" s="2">
        <v>6.0364912130228667</v>
      </c>
      <c r="AF74" s="2">
        <v>2.8919194523253036</v>
      </c>
      <c r="AG74" s="2">
        <v>0.2662285503718021</v>
      </c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C74" s="6"/>
      <c r="BD74" s="6"/>
      <c r="BE74" s="6"/>
      <c r="BF74" s="6"/>
      <c r="BG74" s="6"/>
      <c r="BH74" s="1"/>
      <c r="BI74" s="1"/>
      <c r="BJ74" s="1"/>
      <c r="BK74" s="1"/>
      <c r="BL74" s="36"/>
      <c r="BM74" s="36"/>
      <c r="BN74" s="37"/>
      <c r="BO74" s="15"/>
      <c r="BP74" s="1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</row>
    <row r="75" spans="1:133" s="8" customFormat="1" ht="15.75" customHeight="1">
      <c r="A75">
        <v>164</v>
      </c>
      <c r="B75">
        <v>2</v>
      </c>
      <c r="C75" t="s">
        <v>796</v>
      </c>
      <c r="D75" t="s">
        <v>25</v>
      </c>
      <c r="E75"/>
      <c r="F75"/>
      <c r="G75">
        <v>0.5</v>
      </c>
      <c r="H75">
        <v>0.5</v>
      </c>
      <c r="I75">
        <v>3614</v>
      </c>
      <c r="J75">
        <v>7053</v>
      </c>
      <c r="K75"/>
      <c r="L75">
        <v>2836</v>
      </c>
      <c r="M75">
        <v>3.1880000000000002</v>
      </c>
      <c r="N75">
        <v>6.2530000000000001</v>
      </c>
      <c r="O75">
        <v>3.0659999999999998</v>
      </c>
      <c r="P75"/>
      <c r="Q75">
        <v>0.18099999999999999</v>
      </c>
      <c r="R75">
        <v>1</v>
      </c>
      <c r="S75">
        <v>0</v>
      </c>
      <c r="T75">
        <v>0</v>
      </c>
      <c r="U75"/>
      <c r="V75">
        <v>0</v>
      </c>
      <c r="W75"/>
      <c r="X75"/>
      <c r="Y75" s="35">
        <v>44588</v>
      </c>
      <c r="Z75" s="31">
        <v>0.17987268518518518</v>
      </c>
      <c r="AA75"/>
      <c r="AB75" s="8">
        <v>1</v>
      </c>
      <c r="AC75" s="2"/>
      <c r="AD75" s="2">
        <v>3.0443570298470206</v>
      </c>
      <c r="AE75" s="2">
        <v>5.9367841710584575</v>
      </c>
      <c r="AF75" s="2">
        <v>2.8924271412114368</v>
      </c>
      <c r="AG75" s="2">
        <v>0.26157603150999698</v>
      </c>
      <c r="AH75" s="6"/>
      <c r="AI75" s="6"/>
      <c r="AJ75" s="6">
        <v>1.6442165586131525</v>
      </c>
      <c r="AK75" s="6"/>
      <c r="AL75" s="6"/>
      <c r="AM75" s="6"/>
      <c r="AN75" s="6"/>
      <c r="AO75" s="6">
        <v>0.18643482316823037</v>
      </c>
      <c r="AP75" s="6"/>
      <c r="AQ75" s="6"/>
      <c r="AR75" s="6"/>
      <c r="AS75" s="6"/>
      <c r="AT75" s="6">
        <v>2.0776798802358858</v>
      </c>
      <c r="AU75" s="6"/>
      <c r="AV75" s="6"/>
      <c r="AW75" s="6"/>
      <c r="AX75" s="6"/>
      <c r="AY75" s="6">
        <v>1.961343118268206</v>
      </c>
      <c r="AZ75" s="6"/>
      <c r="BA75" s="6"/>
      <c r="BC75" s="6">
        <v>3.0195331974345008</v>
      </c>
      <c r="BD75" s="6">
        <v>5.9423234511675922</v>
      </c>
      <c r="BE75" s="6">
        <v>2.9227902537330905</v>
      </c>
      <c r="BF75" s="6">
        <v>0.26416663860350209</v>
      </c>
      <c r="BG75" s="6"/>
      <c r="BH75" s="1">
        <v>15</v>
      </c>
      <c r="BI75" s="1"/>
      <c r="BJ75" s="1"/>
      <c r="BK75" s="1"/>
      <c r="BL75" s="36"/>
      <c r="BM75" s="36"/>
      <c r="BN75" s="37"/>
      <c r="BO75" s="15"/>
      <c r="BP75" s="1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</row>
    <row r="76" spans="1:133" s="8" customFormat="1" ht="15.75" customHeight="1">
      <c r="A76">
        <v>165</v>
      </c>
      <c r="B76">
        <v>2</v>
      </c>
      <c r="C76" t="s">
        <v>796</v>
      </c>
      <c r="D76" t="s">
        <v>25</v>
      </c>
      <c r="E76"/>
      <c r="F76"/>
      <c r="G76">
        <v>0.5</v>
      </c>
      <c r="H76">
        <v>0.5</v>
      </c>
      <c r="I76">
        <v>3560</v>
      </c>
      <c r="J76">
        <v>7065</v>
      </c>
      <c r="K76"/>
      <c r="L76">
        <v>2885</v>
      </c>
      <c r="M76">
        <v>3.1459999999999999</v>
      </c>
      <c r="N76">
        <v>6.2640000000000002</v>
      </c>
      <c r="O76">
        <v>3.1179999999999999</v>
      </c>
      <c r="P76"/>
      <c r="Q76">
        <v>0.186</v>
      </c>
      <c r="R76">
        <v>1</v>
      </c>
      <c r="S76">
        <v>0</v>
      </c>
      <c r="T76">
        <v>0</v>
      </c>
      <c r="U76"/>
      <c r="V76">
        <v>0</v>
      </c>
      <c r="W76"/>
      <c r="X76"/>
      <c r="Y76" s="35">
        <v>44588</v>
      </c>
      <c r="Z76" s="31">
        <v>0.18751157407407407</v>
      </c>
      <c r="AA76"/>
      <c r="AB76" s="8">
        <v>1</v>
      </c>
      <c r="AC76" s="2"/>
      <c r="AD76" s="2">
        <v>2.9947093650219814</v>
      </c>
      <c r="AE76" s="2">
        <v>5.947862731276726</v>
      </c>
      <c r="AF76" s="2">
        <v>2.9531533662547447</v>
      </c>
      <c r="AG76" s="2">
        <v>0.26675724569700721</v>
      </c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C76" s="6"/>
      <c r="BD76" s="6"/>
      <c r="BE76" s="6"/>
      <c r="BF76" s="6"/>
      <c r="BG76" s="6"/>
      <c r="BH76" s="1"/>
      <c r="BI76" s="6"/>
      <c r="BJ76" s="6"/>
      <c r="BK76" s="6"/>
      <c r="BL76" s="6"/>
      <c r="BM76" s="6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</row>
    <row r="77" spans="1:133" s="8" customFormat="1" ht="15.75" customHeight="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 s="35"/>
      <c r="Z77" s="31"/>
      <c r="AA77"/>
      <c r="AC77" s="2"/>
      <c r="AD77" s="2"/>
      <c r="AE77" s="2"/>
      <c r="AF77" s="2"/>
      <c r="AG77" s="2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C77" s="6"/>
      <c r="BD77" s="6"/>
      <c r="BE77" s="6"/>
      <c r="BF77" s="6"/>
      <c r="BG77" s="6"/>
      <c r="BH77" s="1"/>
      <c r="BI77" s="6"/>
      <c r="BJ77" s="6"/>
      <c r="BK77" s="6"/>
      <c r="BL77" s="6"/>
      <c r="BM77" s="6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</row>
    <row r="78" spans="1:133" s="8" customFormat="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 s="35"/>
      <c r="Z78" s="31"/>
      <c r="AA78"/>
      <c r="AC78" s="2"/>
      <c r="AD78" s="2"/>
      <c r="AE78" s="2"/>
      <c r="AF78" s="2"/>
      <c r="AG78" s="2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C78" s="6"/>
      <c r="BD78" s="6"/>
      <c r="BE78" s="6"/>
      <c r="BF78" s="6"/>
      <c r="BG78" s="6"/>
      <c r="BH78" s="1"/>
      <c r="BI78" s="6"/>
      <c r="BJ78" s="6"/>
      <c r="BK78" s="6"/>
      <c r="BL78" s="6"/>
      <c r="BM78" s="6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</row>
    <row r="79" spans="1:133" s="1" customFormat="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 s="35"/>
      <c r="Z79" s="31"/>
      <c r="AA79"/>
      <c r="AB79" s="8"/>
      <c r="AC79" s="2"/>
      <c r="AD79" s="2"/>
      <c r="AE79" s="2"/>
      <c r="AF79" s="2"/>
      <c r="AG79" s="2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8"/>
      <c r="BC79" s="6"/>
      <c r="BD79" s="6"/>
      <c r="BE79" s="6"/>
      <c r="BF79" s="6"/>
      <c r="BG79" s="6"/>
    </row>
    <row r="80" spans="1:133" s="23" customFormat="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 s="35"/>
      <c r="Z80" s="31"/>
      <c r="AA80"/>
      <c r="AB80" s="8"/>
      <c r="AC80" s="2"/>
      <c r="AD80" s="2"/>
      <c r="AE80" s="2"/>
      <c r="AF80" s="2"/>
      <c r="AG80" s="2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8"/>
      <c r="BC80" s="6"/>
      <c r="BD80" s="6"/>
      <c r="BE80" s="6"/>
      <c r="BF80" s="6"/>
      <c r="BG80" s="6"/>
      <c r="BH80" s="1"/>
      <c r="BI80" s="22"/>
      <c r="BJ80" s="29"/>
      <c r="BK80" s="16"/>
      <c r="BL80" s="33"/>
      <c r="BM80" s="33"/>
      <c r="BN80" s="33"/>
      <c r="BO80" s="33"/>
      <c r="BP80" s="32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  <c r="CW80" s="30"/>
      <c r="CX80" s="30"/>
      <c r="CY80" s="30"/>
      <c r="CZ80" s="30"/>
      <c r="DA80" s="30"/>
      <c r="DB80" s="30"/>
      <c r="DC80" s="30"/>
      <c r="DD80" s="30"/>
      <c r="DE80" s="30"/>
      <c r="DF80" s="30"/>
      <c r="DG80" s="30"/>
      <c r="DH80" s="30"/>
      <c r="DI80" s="30"/>
      <c r="DJ80" s="30"/>
      <c r="DK80" s="30"/>
      <c r="DL80" s="30"/>
      <c r="DM80" s="30"/>
      <c r="DN80" s="30"/>
      <c r="DO80" s="30"/>
      <c r="DP80" s="30"/>
      <c r="DQ80" s="30"/>
      <c r="DR80" s="30"/>
      <c r="DS80" s="30"/>
      <c r="DT80" s="30"/>
      <c r="DU80" s="30"/>
      <c r="DV80" s="30"/>
      <c r="DW80" s="30"/>
      <c r="DX80" s="30"/>
      <c r="DY80" s="30"/>
      <c r="DZ80" s="30"/>
      <c r="EA80" s="30"/>
      <c r="EB80" s="30"/>
      <c r="EC80" s="30"/>
    </row>
    <row r="81" spans="1:133" s="23" customFormat="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 s="35"/>
      <c r="Z81" s="31"/>
      <c r="AA81"/>
      <c r="AB81" s="8"/>
      <c r="AC81" s="2"/>
      <c r="AD81" s="2"/>
      <c r="AE81" s="2"/>
      <c r="AF81" s="2"/>
      <c r="AG81" s="2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8"/>
      <c r="BC81" s="6"/>
      <c r="BD81" s="6"/>
      <c r="BE81" s="6"/>
      <c r="BF81" s="6"/>
      <c r="BG81" s="6"/>
      <c r="BH81" s="1"/>
      <c r="BI81" s="22"/>
      <c r="BJ81" s="29"/>
      <c r="BK81" s="16"/>
      <c r="BL81" s="33"/>
      <c r="BM81" s="33"/>
      <c r="BN81" s="33"/>
      <c r="BO81" s="33"/>
      <c r="BP81" s="32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  <c r="CW81" s="30"/>
      <c r="CX81" s="30"/>
      <c r="CY81" s="30"/>
      <c r="CZ81" s="30"/>
      <c r="DA81" s="30"/>
      <c r="DB81" s="30"/>
      <c r="DC81" s="30"/>
      <c r="DD81" s="30"/>
      <c r="DE81" s="30"/>
      <c r="DF81" s="30"/>
      <c r="DG81" s="30"/>
      <c r="DH81" s="30"/>
      <c r="DI81" s="30"/>
      <c r="DJ81" s="30"/>
      <c r="DK81" s="30"/>
      <c r="DL81" s="30"/>
      <c r="DM81" s="30"/>
      <c r="DN81" s="30"/>
      <c r="DO81" s="30"/>
      <c r="DP81" s="30"/>
      <c r="DQ81" s="30"/>
      <c r="DR81" s="30"/>
      <c r="DS81" s="30"/>
      <c r="DT81" s="30"/>
      <c r="DU81" s="30"/>
      <c r="DV81" s="30"/>
      <c r="DW81" s="30"/>
      <c r="DX81" s="30"/>
      <c r="DY81" s="30"/>
      <c r="DZ81" s="30"/>
      <c r="EA81" s="30"/>
      <c r="EB81" s="30"/>
      <c r="EC81" s="30"/>
    </row>
    <row r="82" spans="1:133" s="23" customFormat="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 s="31"/>
      <c r="AA82"/>
      <c r="AB82" s="8"/>
      <c r="AC82" s="6"/>
      <c r="AD82" s="14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8"/>
      <c r="BC82" s="6"/>
      <c r="BD82" s="6"/>
      <c r="BE82" s="6"/>
      <c r="BF82" s="6"/>
      <c r="BG82" s="6"/>
      <c r="BH82" s="13"/>
      <c r="BI82" s="22"/>
      <c r="BJ82" s="29"/>
      <c r="BK82" s="16"/>
      <c r="BL82" s="33"/>
      <c r="BM82" s="33"/>
      <c r="BN82" s="33"/>
      <c r="BO82" s="33"/>
      <c r="BP82" s="32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</row>
    <row r="83" spans="1:133" s="23" customFormat="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 s="35"/>
      <c r="Z83" s="34"/>
      <c r="AA83"/>
      <c r="AB83" s="8"/>
      <c r="AC83" s="6"/>
      <c r="AD83" s="14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8"/>
      <c r="BC83" s="6"/>
      <c r="BD83" s="6"/>
      <c r="BE83" s="6"/>
      <c r="BF83" s="6"/>
      <c r="BG83" s="6"/>
      <c r="BH83" s="13"/>
      <c r="BI83" s="22"/>
      <c r="BJ83" s="29"/>
      <c r="BK83" s="16"/>
      <c r="BL83" s="33"/>
      <c r="BM83" s="33"/>
      <c r="BN83" s="33"/>
      <c r="BO83" s="30"/>
      <c r="BP83" s="64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  <c r="DD83" s="30"/>
      <c r="DE83" s="30"/>
      <c r="DF83" s="30"/>
      <c r="DG83" s="30"/>
      <c r="DH83" s="30"/>
      <c r="DI83" s="30"/>
      <c r="DJ83" s="30"/>
      <c r="DK83" s="30"/>
      <c r="DL83" s="30"/>
      <c r="DM83" s="30"/>
      <c r="DN83" s="30"/>
      <c r="DO83" s="30"/>
      <c r="DP83" s="30"/>
      <c r="DQ83" s="30"/>
      <c r="DR83" s="30"/>
      <c r="DS83" s="30"/>
      <c r="DT83" s="30"/>
      <c r="DU83" s="30"/>
      <c r="DV83" s="30"/>
      <c r="DW83" s="30"/>
      <c r="DX83" s="30"/>
      <c r="DY83" s="30"/>
      <c r="DZ83" s="30"/>
      <c r="EA83" s="30"/>
      <c r="EB83" s="30"/>
      <c r="EC83" s="30"/>
    </row>
    <row r="84" spans="1:133" s="23" customFormat="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 s="31"/>
      <c r="AA84" s="12"/>
      <c r="AB84" s="8"/>
      <c r="AC84" s="6"/>
      <c r="AD84" s="14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8"/>
      <c r="BC84" s="6"/>
      <c r="BD84" s="6"/>
      <c r="BE84" s="6"/>
      <c r="BF84" s="6"/>
      <c r="BG84" s="6"/>
      <c r="BH84" s="13"/>
      <c r="BI84" s="22"/>
      <c r="BJ84" s="29"/>
      <c r="BK84" s="16"/>
      <c r="BL84" s="33"/>
      <c r="BM84" s="33"/>
      <c r="BN84" s="33"/>
      <c r="BO84" s="33"/>
      <c r="BP84" s="32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30"/>
      <c r="DW84" s="30"/>
      <c r="DX84" s="30"/>
      <c r="DY84" s="30"/>
      <c r="DZ84" s="30"/>
      <c r="EA84" s="30"/>
      <c r="EB84" s="30"/>
      <c r="EC84" s="30"/>
    </row>
    <row r="85" spans="1:133" s="23" customFormat="1" ht="176">
      <c r="A85" s="1" t="s">
        <v>0</v>
      </c>
      <c r="B85" s="1" t="s">
        <v>1</v>
      </c>
      <c r="C85" s="1" t="s">
        <v>2</v>
      </c>
      <c r="D85" s="1" t="s">
        <v>3</v>
      </c>
      <c r="E85" s="1" t="s">
        <v>4</v>
      </c>
      <c r="F85" s="1" t="s">
        <v>5</v>
      </c>
      <c r="G85" s="1" t="s">
        <v>11</v>
      </c>
      <c r="H85" s="1" t="s">
        <v>12</v>
      </c>
      <c r="I85" s="1" t="s">
        <v>13</v>
      </c>
      <c r="J85" s="1" t="s">
        <v>14</v>
      </c>
      <c r="K85" s="1" t="s">
        <v>6</v>
      </c>
      <c r="L85" s="1" t="s">
        <v>15</v>
      </c>
      <c r="M85" s="1" t="s">
        <v>719</v>
      </c>
      <c r="N85" s="1" t="s">
        <v>720</v>
      </c>
      <c r="O85" s="1" t="s">
        <v>721</v>
      </c>
      <c r="P85" s="1" t="s">
        <v>722</v>
      </c>
      <c r="Q85" s="1" t="s">
        <v>723</v>
      </c>
      <c r="R85" s="1" t="s">
        <v>8</v>
      </c>
      <c r="S85" s="1" t="s">
        <v>20</v>
      </c>
      <c r="T85" s="1" t="s">
        <v>21</v>
      </c>
      <c r="U85" s="1" t="s">
        <v>9</v>
      </c>
      <c r="V85" s="1" t="s">
        <v>22</v>
      </c>
      <c r="W85" s="1" t="s">
        <v>23</v>
      </c>
      <c r="X85" s="1" t="s">
        <v>24</v>
      </c>
      <c r="Y85" s="1" t="s">
        <v>62</v>
      </c>
      <c r="Z85" s="1" t="s">
        <v>63</v>
      </c>
      <c r="AA85" s="1" t="s">
        <v>614</v>
      </c>
      <c r="AB85" s="1" t="s">
        <v>615</v>
      </c>
      <c r="AC85" s="1" t="s">
        <v>616</v>
      </c>
      <c r="AD85" s="1" t="s">
        <v>702</v>
      </c>
      <c r="AE85" s="1" t="s">
        <v>703</v>
      </c>
      <c r="AF85" s="1" t="s">
        <v>704</v>
      </c>
      <c r="AG85" s="1" t="s">
        <v>705</v>
      </c>
      <c r="AH85" s="1"/>
      <c r="AI85" s="1" t="s">
        <v>617</v>
      </c>
      <c r="AJ85" s="1" t="s">
        <v>618</v>
      </c>
      <c r="AK85" s="1" t="s">
        <v>619</v>
      </c>
      <c r="AL85" s="1" t="s">
        <v>620</v>
      </c>
      <c r="AM85" s="1"/>
      <c r="AN85" s="1" t="s">
        <v>692</v>
      </c>
      <c r="AO85" s="1" t="s">
        <v>693</v>
      </c>
      <c r="AP85" s="1" t="s">
        <v>694</v>
      </c>
      <c r="AQ85" s="1" t="s">
        <v>695</v>
      </c>
      <c r="AR85" s="1"/>
      <c r="AS85" s="1" t="s">
        <v>621</v>
      </c>
      <c r="AT85" s="1" t="s">
        <v>622</v>
      </c>
      <c r="AU85" s="1" t="s">
        <v>623</v>
      </c>
      <c r="AV85" s="1" t="s">
        <v>624</v>
      </c>
      <c r="AW85" s="1"/>
      <c r="AX85" s="1" t="s">
        <v>625</v>
      </c>
      <c r="AY85" s="1" t="s">
        <v>626</v>
      </c>
      <c r="AZ85" s="1" t="s">
        <v>627</v>
      </c>
      <c r="BA85" s="1" t="s">
        <v>628</v>
      </c>
      <c r="BB85" s="1"/>
      <c r="BC85" s="1" t="s">
        <v>629</v>
      </c>
      <c r="BD85" s="1" t="s">
        <v>630</v>
      </c>
      <c r="BE85" s="1" t="s">
        <v>631</v>
      </c>
      <c r="BF85" s="1" t="s">
        <v>632</v>
      </c>
      <c r="BG85" s="1"/>
      <c r="BH85" s="1" t="s">
        <v>717</v>
      </c>
      <c r="BI85" s="22"/>
      <c r="BJ85" s="29"/>
      <c r="BK85" s="16"/>
      <c r="BL85" s="33"/>
      <c r="BM85" s="33"/>
      <c r="BN85" s="33"/>
      <c r="BO85" s="33"/>
      <c r="BP85" s="32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  <c r="DD85" s="30"/>
      <c r="DE85" s="30"/>
      <c r="DF85" s="30"/>
      <c r="DG85" s="30"/>
      <c r="DH85" s="30"/>
      <c r="DI85" s="30"/>
      <c r="DJ85" s="30"/>
      <c r="DK85" s="30"/>
      <c r="DL85" s="30"/>
      <c r="DM85" s="30"/>
      <c r="DN85" s="30"/>
      <c r="DO85" s="30"/>
      <c r="DP85" s="30"/>
      <c r="DQ85" s="30"/>
      <c r="DR85" s="30"/>
      <c r="DS85" s="30"/>
      <c r="DT85" s="30"/>
      <c r="DU85" s="30"/>
      <c r="DV85" s="30"/>
      <c r="DW85" s="30"/>
      <c r="DX85" s="30"/>
      <c r="DY85" s="30"/>
      <c r="DZ85" s="30"/>
      <c r="EA85" s="30"/>
      <c r="EB85" s="30"/>
      <c r="EC85" s="30"/>
    </row>
    <row r="86" spans="1:133" s="23" customFormat="1">
      <c r="A86" s="19"/>
      <c r="B86" s="20"/>
      <c r="C86" s="19"/>
      <c r="D86" s="22"/>
      <c r="F86" s="16"/>
      <c r="I86" s="33"/>
      <c r="J86" s="33"/>
      <c r="K86" s="33"/>
      <c r="L86" s="33"/>
      <c r="M86" s="62"/>
      <c r="N86" s="62"/>
      <c r="O86" s="62"/>
      <c r="P86" s="62"/>
      <c r="Q86" s="62"/>
      <c r="S86" s="24"/>
      <c r="T86" s="24"/>
      <c r="U86" s="24"/>
      <c r="V86" s="25"/>
      <c r="W86" s="25"/>
      <c r="X86" s="26"/>
      <c r="Y86" s="27"/>
      <c r="Z86" s="27"/>
      <c r="AA86" s="22"/>
      <c r="AC86" s="16"/>
      <c r="AD86" s="62"/>
      <c r="AE86" s="62"/>
      <c r="AF86" s="62"/>
      <c r="AG86" s="62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2"/>
      <c r="BB86" s="16" t="s">
        <v>10</v>
      </c>
      <c r="BC86" s="66">
        <f>AVERAGE(BC32:BC84)</f>
        <v>3.0957007731319734</v>
      </c>
      <c r="BD86" s="66">
        <f>AVERAGE(BD32:BD84)</f>
        <v>6.14479829200042</v>
      </c>
      <c r="BE86" s="66">
        <f>AVERAGE(BE32:BE84)</f>
        <v>3.049097518868447</v>
      </c>
      <c r="BF86" s="66">
        <f>AVERAGE(BF32:BF84)</f>
        <v>0.30099335689552548</v>
      </c>
      <c r="BG86" s="26" t="s">
        <v>26</v>
      </c>
      <c r="BH86" s="28">
        <f>MIN(BH32:BH84)</f>
        <v>1</v>
      </c>
      <c r="BI86" s="22"/>
      <c r="BJ86" s="29"/>
      <c r="BK86" s="16"/>
      <c r="BL86" s="33"/>
      <c r="BM86" s="33"/>
      <c r="BN86" s="33"/>
      <c r="BO86" s="33"/>
      <c r="BP86" s="32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</row>
    <row r="87" spans="1:133" s="23" customFormat="1">
      <c r="A87" s="19"/>
      <c r="B87" s="20"/>
      <c r="C87" s="19"/>
      <c r="D87" s="22"/>
      <c r="F87" s="16"/>
      <c r="I87" s="33"/>
      <c r="J87" s="33"/>
      <c r="K87" s="33"/>
      <c r="L87" s="33"/>
      <c r="M87" s="62"/>
      <c r="N87" s="62"/>
      <c r="O87" s="62"/>
      <c r="P87" s="62"/>
      <c r="Q87" s="62"/>
      <c r="S87" s="24"/>
      <c r="T87" s="24"/>
      <c r="U87" s="24"/>
      <c r="V87" s="25"/>
      <c r="W87" s="25"/>
      <c r="X87" s="26"/>
      <c r="Y87" s="27"/>
      <c r="Z87" s="27"/>
      <c r="AA87" s="22"/>
      <c r="AC87" s="16"/>
      <c r="AD87" s="62"/>
      <c r="AE87" s="62"/>
      <c r="AF87" s="62"/>
      <c r="AG87" s="62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2"/>
      <c r="BB87" s="16" t="s">
        <v>27</v>
      </c>
      <c r="BC87" s="66">
        <f>STDEV(BC32:BC84)</f>
        <v>0.17904544791297713</v>
      </c>
      <c r="BD87" s="66">
        <f>STDEV(BD32:BD84)</f>
        <v>0.26417546111208878</v>
      </c>
      <c r="BE87" s="66">
        <f>STDEV(BE32:BE84)</f>
        <v>0.17168878543240196</v>
      </c>
      <c r="BF87" s="66">
        <f>STDEV(BF32:BF84)</f>
        <v>4.0867381077930726E-2</v>
      </c>
      <c r="BG87" s="26" t="s">
        <v>28</v>
      </c>
      <c r="BH87" s="28">
        <f>MAX(BH32:BH84)</f>
        <v>15</v>
      </c>
      <c r="BI87" s="21"/>
      <c r="BJ87" s="29"/>
      <c r="BK87" s="16"/>
      <c r="BL87" s="33"/>
      <c r="BM87" s="33"/>
      <c r="BN87" s="33"/>
      <c r="BO87" s="33"/>
      <c r="BP87" s="32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  <c r="DD87" s="30"/>
      <c r="DE87" s="30"/>
      <c r="DF87" s="30"/>
      <c r="DG87" s="30"/>
      <c r="DH87" s="30"/>
      <c r="DI87" s="30"/>
      <c r="DJ87" s="30"/>
      <c r="DK87" s="30"/>
      <c r="DL87" s="30"/>
      <c r="DM87" s="30"/>
      <c r="DN87" s="30"/>
      <c r="DO87" s="30"/>
      <c r="DP87" s="30"/>
      <c r="DQ87" s="30"/>
      <c r="DR87" s="30"/>
      <c r="DS87" s="30"/>
      <c r="DT87" s="30"/>
      <c r="DU87" s="30"/>
      <c r="DV87" s="30"/>
      <c r="DW87" s="30"/>
      <c r="DX87" s="30"/>
      <c r="DY87" s="30"/>
      <c r="DZ87" s="30"/>
      <c r="EA87" s="30"/>
      <c r="EB87" s="30"/>
    </row>
    <row r="88" spans="1:133" s="23" customFormat="1">
      <c r="A88" s="19"/>
      <c r="B88" s="20"/>
      <c r="C88" s="19"/>
      <c r="D88" s="22"/>
      <c r="F88" s="16"/>
      <c r="I88" s="33"/>
      <c r="J88" s="33"/>
      <c r="K88" s="33"/>
      <c r="L88" s="33"/>
      <c r="M88" s="62"/>
      <c r="N88" s="62"/>
      <c r="O88" s="62"/>
      <c r="P88" s="62"/>
      <c r="Q88" s="62"/>
      <c r="S88" s="24"/>
      <c r="T88" s="24"/>
      <c r="U88" s="24"/>
      <c r="V88" s="25"/>
      <c r="W88" s="25"/>
      <c r="X88" s="26"/>
      <c r="Y88" s="27"/>
      <c r="Z88" s="27"/>
      <c r="AA88" s="22"/>
      <c r="AC88" s="16"/>
      <c r="AD88" s="62"/>
      <c r="AE88" s="62"/>
      <c r="AF88" s="62"/>
      <c r="AG88" s="62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2"/>
      <c r="BB88" s="16" t="s">
        <v>39</v>
      </c>
      <c r="BC88" s="66">
        <f>100*BC87/BC86</f>
        <v>5.7836806924925686</v>
      </c>
      <c r="BD88" s="66">
        <f t="shared" ref="BD88:BF88" si="0">100*BD87/BD86</f>
        <v>4.2991722194690185</v>
      </c>
      <c r="BE88" s="66">
        <f t="shared" si="0"/>
        <v>5.6308066360605462</v>
      </c>
      <c r="BF88" s="66">
        <f t="shared" si="0"/>
        <v>13.577502672962899</v>
      </c>
      <c r="BG88" s="26"/>
      <c r="BH88" s="28"/>
      <c r="BI88" s="29"/>
      <c r="BJ88" s="29"/>
      <c r="BK88" s="29"/>
      <c r="BL88" s="29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  <c r="DD88" s="30"/>
      <c r="DE88" s="30"/>
      <c r="DF88" s="30"/>
      <c r="DG88" s="30"/>
      <c r="DH88" s="30"/>
      <c r="DI88" s="30"/>
      <c r="DJ88" s="30"/>
      <c r="DK88" s="30"/>
      <c r="DL88" s="30"/>
      <c r="DM88" s="30"/>
      <c r="DN88" s="30"/>
      <c r="DO88" s="30"/>
      <c r="DP88" s="30"/>
      <c r="DQ88" s="30"/>
      <c r="DR88" s="30"/>
      <c r="DS88" s="30"/>
      <c r="DT88" s="30"/>
      <c r="DU88" s="30"/>
      <c r="DV88" s="30"/>
      <c r="DW88" s="30"/>
      <c r="DX88" s="30"/>
      <c r="DY88" s="30"/>
      <c r="DZ88" s="30"/>
      <c r="EA88" s="30"/>
      <c r="EB88" s="30"/>
    </row>
    <row r="89" spans="1:133" s="8" customFormat="1">
      <c r="A89" s="19"/>
      <c r="B89" s="20"/>
      <c r="C89" s="19"/>
      <c r="D89" s="22"/>
      <c r="E89" s="23"/>
      <c r="F89" s="16"/>
      <c r="G89" s="23"/>
      <c r="H89" s="23"/>
      <c r="I89" s="33"/>
      <c r="J89" s="33"/>
      <c r="K89" s="33"/>
      <c r="L89" s="33"/>
      <c r="M89" s="62"/>
      <c r="N89" s="62"/>
      <c r="O89" s="62"/>
      <c r="P89" s="62"/>
      <c r="Q89" s="62"/>
      <c r="R89" s="23"/>
      <c r="S89" s="24"/>
      <c r="T89" s="24"/>
      <c r="U89" s="24"/>
      <c r="V89" s="25"/>
      <c r="W89" s="25"/>
      <c r="X89" s="26"/>
      <c r="Y89" s="27"/>
      <c r="Z89" s="27"/>
      <c r="AA89" s="22"/>
      <c r="AB89" s="23"/>
      <c r="AC89" s="16"/>
      <c r="AD89" s="62"/>
      <c r="AE89" s="62"/>
      <c r="AF89" s="62"/>
      <c r="AG89" s="62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2"/>
      <c r="BA89" s="23"/>
      <c r="BB89" s="16"/>
      <c r="BC89" s="66"/>
      <c r="BD89" s="66"/>
      <c r="BE89" s="66"/>
      <c r="BF89" s="66"/>
      <c r="BG89" s="26"/>
      <c r="BH89" s="28"/>
      <c r="BI89" s="6"/>
      <c r="BJ89" s="6"/>
      <c r="BK89" s="6"/>
      <c r="BL89" s="6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</row>
    <row r="90" spans="1:133" s="8" customFormat="1">
      <c r="A90" s="19"/>
      <c r="B90" s="20"/>
      <c r="C90" s="19"/>
      <c r="D90" s="22"/>
      <c r="E90" s="23"/>
      <c r="F90" s="16"/>
      <c r="G90" s="23"/>
      <c r="H90" s="23"/>
      <c r="I90" s="33"/>
      <c r="J90" s="33"/>
      <c r="K90" s="33"/>
      <c r="L90" s="33"/>
      <c r="M90" s="62"/>
      <c r="N90" s="62"/>
      <c r="O90" s="62"/>
      <c r="P90" s="24"/>
      <c r="Q90" s="62"/>
      <c r="R90" s="23"/>
      <c r="S90" s="24"/>
      <c r="T90" s="24"/>
      <c r="U90" s="24"/>
      <c r="V90" s="24"/>
      <c r="W90" s="24"/>
      <c r="X90" s="26"/>
      <c r="Y90" s="27"/>
      <c r="Z90" s="27"/>
      <c r="AA90" s="22"/>
      <c r="AB90" s="23"/>
      <c r="AC90" s="16"/>
      <c r="AD90" s="62"/>
      <c r="AE90" s="62"/>
      <c r="AF90" s="62"/>
      <c r="AG90" s="62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2" t="s">
        <v>33</v>
      </c>
      <c r="BA90" s="23"/>
      <c r="BB90" s="16" t="s">
        <v>29</v>
      </c>
      <c r="BC90" s="66">
        <f>BC86+(2*BC87)</f>
        <v>3.4537916689579276</v>
      </c>
      <c r="BD90" s="66">
        <f t="shared" ref="BD90:BF90" si="1">BD86+(2*BD87)</f>
        <v>6.6731492142245976</v>
      </c>
      <c r="BE90" s="66">
        <f t="shared" si="1"/>
        <v>3.3924750897332512</v>
      </c>
      <c r="BF90" s="66">
        <f t="shared" si="1"/>
        <v>0.38272811905138693</v>
      </c>
      <c r="BG90" s="26"/>
      <c r="BH90" s="29"/>
      <c r="BI90" s="6"/>
      <c r="BJ90" s="6"/>
      <c r="BK90" s="6"/>
      <c r="BL90" s="6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</row>
    <row r="91" spans="1:133" s="8" customFormat="1">
      <c r="A91" s="19"/>
      <c r="B91" s="20"/>
      <c r="C91" s="19"/>
      <c r="D91" s="22"/>
      <c r="E91" s="23"/>
      <c r="F91" s="16"/>
      <c r="G91" s="23"/>
      <c r="H91" s="23"/>
      <c r="I91" s="33"/>
      <c r="J91" s="33"/>
      <c r="K91" s="33"/>
      <c r="L91" s="33"/>
      <c r="M91" s="62"/>
      <c r="N91" s="62"/>
      <c r="O91" s="62"/>
      <c r="P91" s="24"/>
      <c r="Q91" s="62"/>
      <c r="R91" s="23"/>
      <c r="S91" s="24"/>
      <c r="T91" s="24"/>
      <c r="U91" s="24"/>
      <c r="V91" s="24"/>
      <c r="W91" s="24"/>
      <c r="X91" s="26"/>
      <c r="Y91" s="27"/>
      <c r="Z91" s="27"/>
      <c r="AA91" s="22"/>
      <c r="AB91" s="23"/>
      <c r="AC91" s="16"/>
      <c r="AD91" s="62"/>
      <c r="AE91" s="62"/>
      <c r="AF91" s="62"/>
      <c r="AG91" s="62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2"/>
      <c r="BA91" s="23"/>
      <c r="BB91" s="16" t="s">
        <v>31</v>
      </c>
      <c r="BC91" s="66">
        <f>BC86-(2*BC87)</f>
        <v>2.7376098773060193</v>
      </c>
      <c r="BD91" s="66">
        <f t="shared" ref="BD91:BF91" si="2">BD86-(2*BD87)</f>
        <v>5.6164473697762425</v>
      </c>
      <c r="BE91" s="66">
        <f t="shared" si="2"/>
        <v>2.7057199480036429</v>
      </c>
      <c r="BF91" s="66">
        <f t="shared" si="2"/>
        <v>0.21925859473966403</v>
      </c>
      <c r="BG91" s="26"/>
      <c r="BH91" s="29"/>
      <c r="BI91" s="6"/>
      <c r="BJ91" s="6"/>
      <c r="BK91" s="6"/>
      <c r="BL91" s="6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</row>
    <row r="92" spans="1:133" s="8" customFormat="1">
      <c r="A92" s="19"/>
      <c r="B92" s="20"/>
      <c r="C92" s="19"/>
      <c r="D92" s="22"/>
      <c r="E92" s="23"/>
      <c r="F92" s="16"/>
      <c r="G92" s="23"/>
      <c r="H92" s="23"/>
      <c r="I92" s="33"/>
      <c r="J92" s="33"/>
      <c r="K92" s="33"/>
      <c r="L92" s="33"/>
      <c r="M92" s="62"/>
      <c r="N92" s="62"/>
      <c r="O92" s="62"/>
      <c r="P92" s="24"/>
      <c r="Q92" s="62"/>
      <c r="R92" s="23"/>
      <c r="S92" s="24"/>
      <c r="T92" s="24"/>
      <c r="U92" s="24"/>
      <c r="V92" s="24"/>
      <c r="W92" s="24"/>
      <c r="X92" s="26"/>
      <c r="Y92" s="27"/>
      <c r="Z92" s="27"/>
      <c r="AA92" s="22"/>
      <c r="AB92" s="23"/>
      <c r="AC92" s="16"/>
      <c r="AD92" s="62"/>
      <c r="AE92" s="62"/>
      <c r="AF92" s="62"/>
      <c r="AG92" s="62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2" t="s">
        <v>34</v>
      </c>
      <c r="BA92" s="23"/>
      <c r="BB92" s="16" t="s">
        <v>30</v>
      </c>
      <c r="BC92" s="66">
        <f>BC86+(3*BC87)</f>
        <v>3.6328371168709048</v>
      </c>
      <c r="BD92" s="66">
        <f t="shared" ref="BD92:BF92" si="3">BD86+(3*BD87)</f>
        <v>6.9373246753366864</v>
      </c>
      <c r="BE92" s="66">
        <f t="shared" si="3"/>
        <v>3.564163875165653</v>
      </c>
      <c r="BF92" s="66">
        <f t="shared" si="3"/>
        <v>0.42359550012931768</v>
      </c>
      <c r="BG92" s="26"/>
      <c r="BH92" s="29"/>
      <c r="BI92" s="6" t="s">
        <v>808</v>
      </c>
      <c r="BJ92" s="6"/>
      <c r="BK92" s="6"/>
      <c r="BL92" s="6"/>
      <c r="BM92" s="15"/>
      <c r="BN92" s="15"/>
      <c r="BO92" s="15">
        <v>0.24071923037330925</v>
      </c>
      <c r="BP92" s="15">
        <v>0.44710025589689556</v>
      </c>
      <c r="BQ92" s="15">
        <v>0.6208165656397906</v>
      </c>
      <c r="BR92" s="15">
        <v>4.2876236496014838E-2</v>
      </c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</row>
    <row r="93" spans="1:133" s="8" customFormat="1">
      <c r="A93" s="19"/>
      <c r="B93" s="20"/>
      <c r="C93" s="19"/>
      <c r="D93" s="21"/>
      <c r="E93" s="23"/>
      <c r="F93" s="16"/>
      <c r="G93" s="19"/>
      <c r="H93" s="23"/>
      <c r="I93" s="33"/>
      <c r="J93" s="33"/>
      <c r="K93" s="33"/>
      <c r="L93" s="33"/>
      <c r="M93" s="62"/>
      <c r="N93" s="62"/>
      <c r="O93" s="62"/>
      <c r="P93" s="24"/>
      <c r="Q93" s="62"/>
      <c r="R93" s="24"/>
      <c r="S93" s="24"/>
      <c r="T93" s="24"/>
      <c r="U93" s="24"/>
      <c r="V93" s="24"/>
      <c r="W93" s="24"/>
      <c r="X93" s="26"/>
      <c r="Y93" s="23"/>
      <c r="Z93" s="23"/>
      <c r="AA93" s="21"/>
      <c r="AB93" s="23"/>
      <c r="AC93" s="16"/>
      <c r="AD93" s="62"/>
      <c r="AE93" s="62"/>
      <c r="AF93" s="62"/>
      <c r="AG93" s="62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1"/>
      <c r="BA93" s="23"/>
      <c r="BB93" s="16" t="s">
        <v>32</v>
      </c>
      <c r="BC93" s="66">
        <f>BC86-(3*BC87)</f>
        <v>2.5585644293930421</v>
      </c>
      <c r="BD93" s="66">
        <f t="shared" ref="BD93:BF93" si="4">BD86-(3*BD87)</f>
        <v>5.3522719086641537</v>
      </c>
      <c r="BE93" s="66">
        <f t="shared" si="4"/>
        <v>2.5340311625712411</v>
      </c>
      <c r="BF93" s="66">
        <f t="shared" si="4"/>
        <v>0.1783912136617333</v>
      </c>
      <c r="BG93" s="23"/>
      <c r="BH93" s="29"/>
      <c r="BI93" s="6" t="s">
        <v>813</v>
      </c>
      <c r="BJ93" s="6"/>
      <c r="BK93" s="6"/>
      <c r="BL93" s="6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</row>
    <row r="94" spans="1:133" s="8" customFormat="1">
      <c r="A94" s="19"/>
      <c r="B94" s="20"/>
      <c r="C94" s="19"/>
      <c r="D94" s="23"/>
      <c r="E94" s="21"/>
      <c r="F94" s="29"/>
      <c r="G94" s="19"/>
      <c r="H94" s="23"/>
      <c r="I94" s="19"/>
      <c r="J94" s="19"/>
      <c r="K94" s="23"/>
      <c r="L94" s="21"/>
      <c r="M94" s="28"/>
      <c r="N94" s="28"/>
      <c r="O94" s="28"/>
      <c r="P94" s="24"/>
      <c r="Q94" s="28"/>
      <c r="R94" s="24"/>
      <c r="S94" s="24"/>
      <c r="T94" s="24"/>
      <c r="U94" s="25"/>
      <c r="V94" s="25"/>
      <c r="W94" s="24"/>
      <c r="X94" s="23"/>
      <c r="Y94" s="23"/>
      <c r="Z94" s="23"/>
      <c r="AA94" s="23"/>
      <c r="AB94" s="23"/>
      <c r="AC94" s="29"/>
      <c r="AD94" s="28"/>
      <c r="AE94" s="28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3"/>
      <c r="BA94" s="23"/>
      <c r="BB94" s="29"/>
      <c r="BC94" s="67"/>
      <c r="BD94" s="67"/>
      <c r="BE94" s="67"/>
      <c r="BF94" s="67"/>
      <c r="BG94" s="29"/>
      <c r="BH94" s="29"/>
      <c r="BI94" s="6"/>
      <c r="BJ94" s="6"/>
      <c r="BK94" s="6"/>
      <c r="BL94" s="6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</row>
    <row r="95" spans="1:133" s="8" customFormat="1">
      <c r="A95" s="3"/>
      <c r="B95" s="4"/>
      <c r="C95" s="3"/>
      <c r="D95" s="5"/>
      <c r="E95" s="5"/>
      <c r="F95" s="3"/>
      <c r="G95" s="3"/>
      <c r="H95" s="3"/>
      <c r="I95" s="3"/>
      <c r="J95" s="3"/>
      <c r="K95" s="3"/>
      <c r="L95" s="5"/>
      <c r="M95" s="5"/>
      <c r="N95" s="6"/>
      <c r="O95" s="7"/>
      <c r="P95" s="7"/>
      <c r="R95" s="9"/>
      <c r="S95" s="9"/>
      <c r="T95" s="9"/>
      <c r="U95" s="10"/>
      <c r="V95" s="10"/>
      <c r="Y95" s="17"/>
      <c r="Z95" s="11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BB95" s="6"/>
      <c r="BC95" s="68"/>
      <c r="BD95" s="68"/>
      <c r="BE95" s="68"/>
      <c r="BF95" s="68"/>
      <c r="BG95" s="6"/>
      <c r="BH95" s="6"/>
      <c r="BI95" s="6"/>
      <c r="BJ95" s="6"/>
      <c r="BK95" s="6"/>
      <c r="BL95" s="6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</row>
    <row r="96" spans="1:133" s="8" customFormat="1">
      <c r="A96" s="3"/>
      <c r="B96" s="4"/>
      <c r="C96" s="3"/>
      <c r="D96" s="5"/>
      <c r="E96" s="5"/>
      <c r="F96" s="3"/>
      <c r="G96" s="3"/>
      <c r="H96" s="3"/>
      <c r="I96" s="3"/>
      <c r="J96" s="3"/>
      <c r="K96" s="3"/>
      <c r="L96" s="5"/>
      <c r="M96" s="5"/>
      <c r="N96" s="6"/>
      <c r="O96" s="7"/>
      <c r="P96" s="7"/>
      <c r="R96" s="9"/>
      <c r="S96" s="9"/>
      <c r="T96" s="9"/>
      <c r="U96" s="10"/>
      <c r="V96" s="10"/>
      <c r="Y96" s="17"/>
      <c r="Z96" s="11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23" t="s">
        <v>748</v>
      </c>
      <c r="BB96" s="6"/>
      <c r="BC96" s="68">
        <f>COUNT(BC32:BC84)</f>
        <v>15</v>
      </c>
      <c r="BD96" s="68">
        <f>COUNT(BD32:BD84)</f>
        <v>15</v>
      </c>
      <c r="BE96" s="68">
        <f>COUNT(BE32:BE84)</f>
        <v>15</v>
      </c>
      <c r="BF96" s="68">
        <f>COUNT(BF32:BF84)</f>
        <v>15</v>
      </c>
      <c r="BG96" s="6"/>
      <c r="BH96" s="6"/>
      <c r="BI96" s="6"/>
      <c r="BJ96" s="6"/>
      <c r="BK96" s="6"/>
      <c r="BL96" s="6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</row>
    <row r="97" spans="1:132" s="8" customFormat="1">
      <c r="A97" s="3"/>
      <c r="B97" s="4"/>
      <c r="C97" s="3"/>
      <c r="D97" s="5"/>
      <c r="E97" s="5"/>
      <c r="F97" s="3"/>
      <c r="G97" s="3"/>
      <c r="H97" s="3"/>
      <c r="I97" s="3"/>
      <c r="J97" s="3"/>
      <c r="K97" s="3"/>
      <c r="L97" s="5"/>
      <c r="M97" s="5"/>
      <c r="N97" s="6"/>
      <c r="O97" s="7"/>
      <c r="P97" s="7"/>
      <c r="R97" s="9"/>
      <c r="S97" s="9"/>
      <c r="T97" s="9"/>
      <c r="U97" s="10"/>
      <c r="V97" s="10"/>
      <c r="Y97" s="17"/>
      <c r="Z97" s="11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23" t="s">
        <v>749</v>
      </c>
      <c r="BB97" s="6"/>
      <c r="BC97" s="69">
        <f>TINV(0.02, (BC96-1))</f>
        <v>2.6244940675900517</v>
      </c>
      <c r="BD97" s="69">
        <f t="shared" ref="BD97:BF97" si="5">TINV(0.02, (BD96-1))</f>
        <v>2.6244940675900517</v>
      </c>
      <c r="BE97" s="69">
        <f t="shared" si="5"/>
        <v>2.6244940675900517</v>
      </c>
      <c r="BF97" s="69">
        <f t="shared" si="5"/>
        <v>2.6244940675900517</v>
      </c>
      <c r="BG97" s="6"/>
      <c r="BH97" s="6"/>
      <c r="BI97" s="6"/>
      <c r="BJ97" s="6"/>
      <c r="BK97" s="6"/>
      <c r="BL97" s="6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</row>
    <row r="98" spans="1:132" s="8" customFormat="1">
      <c r="A98" s="3"/>
      <c r="B98" s="4"/>
      <c r="C98" s="3"/>
      <c r="D98" s="5"/>
      <c r="E98" s="5"/>
      <c r="F98" s="3"/>
      <c r="G98" s="3"/>
      <c r="H98" s="3"/>
      <c r="I98" s="3"/>
      <c r="J98" s="3"/>
      <c r="K98" s="3"/>
      <c r="L98" s="5"/>
      <c r="M98" s="5"/>
      <c r="N98" s="6"/>
      <c r="O98" s="7"/>
      <c r="P98" s="7"/>
      <c r="R98" s="9"/>
      <c r="S98" s="9"/>
      <c r="T98" s="9"/>
      <c r="U98" s="10"/>
      <c r="V98" s="10"/>
      <c r="Y98" s="17"/>
      <c r="Z98" s="11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8" t="s">
        <v>746</v>
      </c>
      <c r="BB98" s="6"/>
      <c r="BC98" s="71">
        <f>BC97*BC87</f>
        <v>0.46990371587661206</v>
      </c>
      <c r="BD98" s="71">
        <f>BD97*BD87</f>
        <v>0.69332693049154337</v>
      </c>
      <c r="BE98" s="71">
        <f>BE97*BE87</f>
        <v>0.4505961988390802</v>
      </c>
      <c r="BF98" s="71">
        <f>BF97*BF87</f>
        <v>0.10725619919697112</v>
      </c>
      <c r="BG98" s="6"/>
      <c r="BH98" s="6"/>
      <c r="BI98" s="6"/>
      <c r="BJ98" s="6"/>
      <c r="BK98" s="6"/>
      <c r="BL98" s="6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</row>
    <row r="99" spans="1:132" s="8" customFormat="1">
      <c r="A99" s="3"/>
      <c r="B99" s="4"/>
      <c r="C99" s="3"/>
      <c r="D99" s="5"/>
      <c r="E99" s="5"/>
      <c r="F99" s="3"/>
      <c r="G99" s="3"/>
      <c r="H99" s="3"/>
      <c r="I99" s="3"/>
      <c r="J99" s="3"/>
      <c r="K99" s="3"/>
      <c r="L99" s="5"/>
      <c r="M99" s="5"/>
      <c r="N99" s="6"/>
      <c r="O99" s="7"/>
      <c r="P99" s="7"/>
      <c r="R99" s="9"/>
      <c r="S99" s="9"/>
      <c r="T99" s="9"/>
      <c r="U99" s="10"/>
      <c r="V99" s="10"/>
      <c r="Y99" s="17"/>
      <c r="Z99" s="11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8" t="s">
        <v>747</v>
      </c>
      <c r="BB99" s="6"/>
      <c r="BC99" s="68">
        <f>10*BC87</f>
        <v>1.7904544791297714</v>
      </c>
      <c r="BD99" s="68">
        <f>10*BD87</f>
        <v>2.6417546111208878</v>
      </c>
      <c r="BE99" s="68">
        <f>10*BE87</f>
        <v>1.7168878543240196</v>
      </c>
      <c r="BF99" s="68">
        <f>10*BF87</f>
        <v>0.40867381077930726</v>
      </c>
      <c r="BG99" s="6"/>
      <c r="BH99" s="6"/>
      <c r="BI99" s="6"/>
      <c r="BJ99" s="6"/>
      <c r="BK99" s="6"/>
      <c r="BL99" s="6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</row>
    <row r="100" spans="1:132" s="8" customFormat="1">
      <c r="A100" s="3"/>
      <c r="B100" s="4"/>
      <c r="C100" s="3"/>
      <c r="D100" s="5"/>
      <c r="E100" s="5"/>
      <c r="F100" s="3"/>
      <c r="G100" s="3"/>
      <c r="H100" s="3"/>
      <c r="I100" s="3"/>
      <c r="J100" s="3"/>
      <c r="K100" s="3"/>
      <c r="L100" s="5"/>
      <c r="M100" s="5"/>
      <c r="N100" s="6"/>
      <c r="O100" s="7"/>
      <c r="P100" s="7"/>
      <c r="R100" s="9"/>
      <c r="S100" s="9"/>
      <c r="T100" s="9"/>
      <c r="U100" s="10"/>
      <c r="V100" s="10"/>
      <c r="Y100" s="17"/>
      <c r="Z100" s="11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8" t="s">
        <v>750</v>
      </c>
      <c r="BB100" s="6"/>
      <c r="BC100" s="68">
        <f>BC86/BC98</f>
        <v>6.5879469953901078</v>
      </c>
      <c r="BD100" s="68">
        <f>BD86/BD98</f>
        <v>8.8627716907577554</v>
      </c>
      <c r="BE100" s="68">
        <f>BE86/BE98</f>
        <v>6.7668070141829144</v>
      </c>
      <c r="BF100" s="68">
        <f>BF86/BF98</f>
        <v>2.806302658019467</v>
      </c>
      <c r="BG100" s="6"/>
      <c r="BH100" s="6"/>
      <c r="BI100" s="6"/>
      <c r="BJ100" s="6"/>
      <c r="BK100" s="6"/>
      <c r="BL100" s="6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</row>
    <row r="101" spans="1:132">
      <c r="A101" s="3"/>
      <c r="B101" s="4"/>
      <c r="C101" s="3"/>
      <c r="D101" s="5"/>
      <c r="E101" s="5"/>
      <c r="F101" s="3"/>
      <c r="G101" s="3"/>
      <c r="H101" s="3"/>
      <c r="I101" s="3"/>
      <c r="J101" s="3"/>
      <c r="K101" s="3"/>
      <c r="L101" s="5"/>
      <c r="M101" s="5"/>
      <c r="O101" s="7"/>
      <c r="P101" s="7"/>
      <c r="R101" s="9"/>
      <c r="S101" s="9"/>
      <c r="T101" s="9"/>
      <c r="U101" s="10"/>
      <c r="V101" s="10"/>
      <c r="Y101" s="17"/>
      <c r="AB101" s="8"/>
      <c r="AZ101" s="8"/>
      <c r="BA101" s="8"/>
      <c r="BB101" s="6"/>
      <c r="BC101" s="68"/>
      <c r="BD101" s="68"/>
      <c r="BE101" s="68"/>
      <c r="BF101" s="68"/>
    </row>
    <row r="102" spans="1:132">
      <c r="A102" s="3"/>
      <c r="B102" s="4"/>
      <c r="C102" s="3"/>
      <c r="D102" s="5"/>
      <c r="E102" s="5"/>
      <c r="F102" s="3"/>
      <c r="G102" s="3"/>
      <c r="H102" s="3"/>
      <c r="I102" s="3"/>
      <c r="J102" s="3"/>
      <c r="K102" s="3"/>
      <c r="L102" s="5"/>
      <c r="M102" s="5"/>
      <c r="O102" s="7"/>
      <c r="P102" s="7"/>
      <c r="R102" s="9"/>
      <c r="S102" s="9"/>
      <c r="T102" s="9"/>
      <c r="U102" s="10"/>
      <c r="V102" s="10"/>
      <c r="Y102" s="17"/>
      <c r="AB102" s="8"/>
      <c r="AZ102" s="8"/>
      <c r="BA102" s="8"/>
      <c r="BB102" s="6"/>
      <c r="BC102" s="68"/>
      <c r="BD102" s="68"/>
      <c r="BE102" s="68"/>
      <c r="BF102" s="68"/>
    </row>
    <row r="103" spans="1:132">
      <c r="A103" s="3"/>
      <c r="B103" s="4"/>
      <c r="C103" s="3"/>
      <c r="D103" s="5"/>
      <c r="E103" s="5"/>
      <c r="F103" s="3"/>
      <c r="G103" s="3"/>
      <c r="H103" s="3"/>
      <c r="I103" s="3"/>
      <c r="J103" s="3"/>
      <c r="K103" s="3"/>
      <c r="L103" s="5"/>
      <c r="M103" s="5"/>
      <c r="O103" s="7"/>
      <c r="P103" s="7"/>
      <c r="R103" s="9"/>
      <c r="S103" s="9"/>
      <c r="T103" s="9"/>
      <c r="U103" s="10"/>
      <c r="V103" s="10"/>
      <c r="Y103" s="17"/>
      <c r="AB103" s="8"/>
      <c r="AZ103" s="8" t="s">
        <v>775</v>
      </c>
      <c r="BA103" s="8"/>
      <c r="BB103" s="6"/>
      <c r="BC103" s="68">
        <f>(150*1000)/50450</f>
        <v>2.9732408325074333</v>
      </c>
      <c r="BD103" s="68">
        <f>(150*2000)/50450</f>
        <v>5.9464816650148666</v>
      </c>
      <c r="BE103" s="68">
        <f>(150*1000)/50450</f>
        <v>2.9732408325074333</v>
      </c>
      <c r="BF103" s="68">
        <f>(150*100)/50450</f>
        <v>0.29732408325074333</v>
      </c>
    </row>
    <row r="104" spans="1:132">
      <c r="A104" s="3"/>
      <c r="B104" s="4"/>
      <c r="C104" s="3"/>
      <c r="D104" s="5"/>
      <c r="E104" s="5"/>
      <c r="F104" s="3"/>
      <c r="G104" s="3"/>
      <c r="H104" s="3"/>
      <c r="I104" s="3"/>
      <c r="J104" s="3"/>
      <c r="K104" s="3"/>
      <c r="L104" s="5"/>
      <c r="M104" s="5"/>
      <c r="O104" s="7"/>
      <c r="P104" s="7"/>
      <c r="R104" s="9"/>
      <c r="S104" s="9"/>
      <c r="T104" s="9"/>
      <c r="U104" s="10"/>
      <c r="V104" s="10"/>
      <c r="AB104" s="8"/>
      <c r="AZ104" s="8"/>
      <c r="BA104" s="8"/>
      <c r="BB104" s="6"/>
      <c r="BC104" s="68"/>
      <c r="BD104" s="68"/>
      <c r="BE104" s="68"/>
      <c r="BF104" s="68"/>
    </row>
    <row r="105" spans="1:132">
      <c r="A105" s="3"/>
      <c r="B105" s="4"/>
      <c r="C105" s="3"/>
      <c r="D105" s="5"/>
      <c r="E105" s="5"/>
      <c r="F105" s="3"/>
      <c r="G105" s="3"/>
      <c r="H105" s="3"/>
      <c r="I105" s="3"/>
      <c r="J105" s="3"/>
      <c r="K105" s="3"/>
      <c r="L105" s="5"/>
      <c r="M105" s="5"/>
      <c r="O105" s="7"/>
      <c r="P105" s="7"/>
      <c r="R105" s="9"/>
      <c r="S105" s="9"/>
      <c r="T105" s="9"/>
      <c r="U105" s="10"/>
      <c r="V105" s="10"/>
      <c r="AB105" s="8"/>
      <c r="AZ105" s="8" t="s">
        <v>776</v>
      </c>
      <c r="BA105" s="8"/>
      <c r="BB105" s="6"/>
      <c r="BC105" s="68">
        <f>BC103*0.5</f>
        <v>1.4866204162537167</v>
      </c>
      <c r="BD105" s="68"/>
      <c r="BE105" s="68"/>
      <c r="BF105" s="68"/>
    </row>
    <row r="106" spans="1:132">
      <c r="A106" s="3"/>
      <c r="B106" s="4"/>
      <c r="C106" s="3"/>
      <c r="D106" s="5"/>
      <c r="E106" s="5"/>
      <c r="F106" s="3"/>
      <c r="G106" s="3"/>
      <c r="H106" s="3"/>
      <c r="I106" s="3"/>
      <c r="J106" s="3"/>
      <c r="K106" s="3"/>
      <c r="L106" s="5"/>
      <c r="M106" s="5"/>
      <c r="O106" s="7"/>
      <c r="P106" s="7"/>
      <c r="R106" s="9"/>
      <c r="S106" s="9"/>
      <c r="T106" s="9"/>
      <c r="U106" s="10"/>
      <c r="V106" s="10"/>
      <c r="AB106" s="8"/>
      <c r="BB106" s="8"/>
    </row>
  </sheetData>
  <printOptions gridLines="1"/>
  <pageMargins left="0.7" right="0.7" top="0.75" bottom="0.75" header="0.3" footer="0.3"/>
  <pageSetup scale="3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rolling spiked blank</vt:lpstr>
      <vt:lpstr>rolling blanks</vt:lpstr>
      <vt:lpstr>rolling tap</vt:lpstr>
      <vt:lpstr>rolling spiked tap</vt:lpstr>
      <vt:lpstr>rolling spikes</vt:lpstr>
      <vt:lpstr>rolling dups</vt:lpstr>
      <vt:lpstr>rolling check single mass</vt:lpstr>
      <vt:lpstr>Range 2018 season</vt:lpstr>
      <vt:lpstr>Range wout inf beaver</vt:lpstr>
      <vt:lpstr>MDL 2020</vt:lpstr>
      <vt:lpstr>MDL 2021</vt:lpstr>
    </vt:vector>
  </TitlesOfParts>
  <Company>Biological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Niederlehner, Barbara</dc:creator>
  <cp:lastModifiedBy>Heather Wander</cp:lastModifiedBy>
  <cp:lastPrinted>2016-05-06T13:47:05Z</cp:lastPrinted>
  <dcterms:created xsi:type="dcterms:W3CDTF">2016-04-07T12:54:27Z</dcterms:created>
  <dcterms:modified xsi:type="dcterms:W3CDTF">2022-06-02T00:17:40Z</dcterms:modified>
</cp:coreProperties>
</file>