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Lachat FIA 2019/Lachat 2019/"/>
    </mc:Choice>
  </mc:AlternateContent>
  <xr:revisionPtr revIDLastSave="0" documentId="13_ncr:1_{1E3A1E8F-7A5A-A346-B993-D23DEF6E61ED}" xr6:coauthVersionLast="36" xr6:coauthVersionMax="36" xr10:uidLastSave="{00000000-0000-0000-0000-000000000000}"/>
  <bookViews>
    <workbookView xWindow="0" yWindow="460" windowWidth="25600" windowHeight="14240" xr2:uid="{00000000-000D-0000-FFFF-FFFF00000000}"/>
  </bookViews>
  <sheets>
    <sheet name="Data for Export" sheetId="111" r:id="rId1"/>
    <sheet name="Flags" sheetId="112" r:id="rId2"/>
    <sheet name="QAQC" sheetId="93" r:id="rId3"/>
    <sheet name="MDLs" sheetId="80" r:id="rId4"/>
  </sheets>
  <calcPr calcId="181029"/>
</workbook>
</file>

<file path=xl/calcChain.xml><?xml version="1.0" encoding="utf-8"?>
<calcChain xmlns="http://schemas.openxmlformats.org/spreadsheetml/2006/main">
  <c r="K21" i="80" l="1"/>
  <c r="K20" i="80"/>
  <c r="P18" i="80"/>
  <c r="K18" i="80"/>
  <c r="K16" i="80"/>
  <c r="K15" i="80"/>
  <c r="K14" i="80"/>
  <c r="K13" i="80"/>
  <c r="K12" i="80"/>
  <c r="P21" i="80"/>
  <c r="P19" i="80"/>
  <c r="P17" i="80"/>
  <c r="P15" i="80"/>
  <c r="P16" i="80" s="1"/>
  <c r="P14" i="80"/>
  <c r="P13" i="80"/>
  <c r="P12" i="80"/>
  <c r="U21" i="80"/>
  <c r="U20" i="80"/>
  <c r="U19" i="80"/>
  <c r="U18" i="80"/>
  <c r="U17" i="80"/>
  <c r="U16" i="80"/>
  <c r="U15" i="80"/>
  <c r="U14" i="80"/>
  <c r="U13" i="80"/>
  <c r="U12" i="80"/>
  <c r="AS76" i="93" l="1"/>
  <c r="AR76" i="93"/>
  <c r="AI76" i="93"/>
  <c r="AR163" i="93"/>
  <c r="AS163" i="93" s="1"/>
  <c r="AV158" i="93"/>
  <c r="AW158" i="93" s="1"/>
  <c r="AT157" i="93"/>
  <c r="AU157" i="93" s="1"/>
  <c r="AR150" i="93"/>
  <c r="AS150" i="93" s="1"/>
  <c r="AV149" i="93"/>
  <c r="AW149" i="93" s="1"/>
  <c r="AT148" i="93"/>
  <c r="AU148" i="93" s="1"/>
  <c r="AR136" i="93"/>
  <c r="AS136" i="93" s="1"/>
  <c r="AV135" i="93"/>
  <c r="AW135" i="93" s="1"/>
  <c r="AT134" i="93"/>
  <c r="AU134" i="93" s="1"/>
  <c r="AR122" i="93"/>
  <c r="AS122" i="93" s="1"/>
  <c r="AV121" i="93"/>
  <c r="AW121" i="93" s="1"/>
  <c r="AT120" i="93"/>
  <c r="AU120" i="93" s="1"/>
  <c r="AR108" i="93"/>
  <c r="AS108" i="93" s="1"/>
  <c r="AV107" i="93"/>
  <c r="AW107" i="93" s="1"/>
  <c r="AT106" i="93"/>
  <c r="AU106" i="93" s="1"/>
  <c r="AR94" i="93"/>
  <c r="AS94" i="93" s="1"/>
  <c r="AV93" i="93"/>
  <c r="AW93" i="93" s="1"/>
  <c r="AT92" i="93"/>
  <c r="AU92" i="93" s="1"/>
  <c r="AV70" i="93"/>
  <c r="AW70" i="93" s="1"/>
  <c r="AT69" i="93"/>
  <c r="AU69" i="93" s="1"/>
  <c r="AR60" i="93"/>
  <c r="AS60" i="93" s="1"/>
  <c r="AV59" i="93"/>
  <c r="AW59" i="93" s="1"/>
  <c r="AT58" i="93"/>
  <c r="AU58" i="93" s="1"/>
  <c r="AR54" i="93"/>
  <c r="AS54" i="93" s="1"/>
  <c r="AR44" i="93"/>
  <c r="AS44" i="93" s="1"/>
  <c r="AV43" i="93"/>
  <c r="AW43" i="93" s="1"/>
  <c r="AT42" i="93"/>
  <c r="AU42" i="93" s="1"/>
  <c r="AR30" i="93"/>
  <c r="AS30" i="93" s="1"/>
  <c r="AV29" i="93"/>
  <c r="AW29" i="93" s="1"/>
  <c r="AT28" i="93"/>
  <c r="AU28" i="93" s="1"/>
  <c r="AR16" i="93"/>
  <c r="AS16" i="93" s="1"/>
  <c r="AV15" i="93"/>
  <c r="AW15" i="93" s="1"/>
  <c r="AT14" i="93"/>
  <c r="AU14" i="93" s="1"/>
  <c r="AR2" i="93"/>
  <c r="AS2" i="93" s="1"/>
  <c r="AJ163" i="93"/>
  <c r="AM158" i="93"/>
  <c r="AN158" i="93" s="1"/>
  <c r="AL157" i="93"/>
  <c r="AK157" i="93"/>
  <c r="AJ150" i="93"/>
  <c r="AM149" i="93"/>
  <c r="AN149" i="93" s="1"/>
  <c r="AK148" i="93"/>
  <c r="AL148" i="93" s="1"/>
  <c r="AJ136" i="93"/>
  <c r="AN135" i="93"/>
  <c r="AM135" i="93"/>
  <c r="AK134" i="93"/>
  <c r="AL134" i="93" s="1"/>
  <c r="AJ122" i="93"/>
  <c r="AN121" i="93"/>
  <c r="AM121" i="93"/>
  <c r="AK120" i="93"/>
  <c r="AL120" i="93" s="1"/>
  <c r="AJ108" i="93"/>
  <c r="AM107" i="93"/>
  <c r="AN107" i="93" s="1"/>
  <c r="AL106" i="93"/>
  <c r="AK106" i="93"/>
  <c r="AJ94" i="93"/>
  <c r="AM93" i="93"/>
  <c r="AN93" i="93" s="1"/>
  <c r="AL92" i="93"/>
  <c r="AK92" i="93"/>
  <c r="AJ76" i="93"/>
  <c r="AN70" i="93"/>
  <c r="AM70" i="93"/>
  <c r="AK69" i="93"/>
  <c r="AL69" i="93" s="1"/>
  <c r="AJ60" i="93"/>
  <c r="AN59" i="93"/>
  <c r="AM59" i="93"/>
  <c r="AK58" i="93"/>
  <c r="AL58" i="93" s="1"/>
  <c r="AJ54" i="93"/>
  <c r="AJ44" i="93"/>
  <c r="AM43" i="93"/>
  <c r="AN43" i="93" s="1"/>
  <c r="AL42" i="93"/>
  <c r="AK42" i="93"/>
  <c r="AJ30" i="93"/>
  <c r="AN29" i="93"/>
  <c r="AM29" i="93"/>
  <c r="AK28" i="93"/>
  <c r="AL28" i="93" s="1"/>
  <c r="AJ16" i="93"/>
  <c r="AN15" i="93"/>
  <c r="AM15" i="93"/>
  <c r="AK14" i="93"/>
  <c r="AL14" i="93" s="1"/>
  <c r="AJ2" i="93"/>
  <c r="AI163" i="93"/>
  <c r="AI150" i="93"/>
  <c r="AI136" i="93"/>
  <c r="AI122" i="93"/>
  <c r="AI108" i="93"/>
  <c r="AI94" i="93"/>
  <c r="AI60" i="93"/>
  <c r="AI54" i="93"/>
  <c r="AI44" i="93"/>
  <c r="AI30" i="93"/>
  <c r="AI16" i="93"/>
  <c r="AI2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E158" i="93"/>
  <c r="AE149" i="93"/>
  <c r="AE135" i="93"/>
  <c r="AE121" i="93"/>
  <c r="AE107" i="93"/>
  <c r="AE93" i="93"/>
  <c r="AE70" i="93"/>
  <c r="AE59" i="93"/>
  <c r="AE43" i="93"/>
  <c r="AE29" i="93"/>
  <c r="AB157" i="93"/>
  <c r="AC157" i="93" s="1"/>
  <c r="AD158" i="93"/>
  <c r="AD149" i="93"/>
  <c r="AD135" i="93"/>
  <c r="AD121" i="93"/>
  <c r="AD107" i="93"/>
  <c r="AD93" i="93"/>
  <c r="AD70" i="93"/>
  <c r="AD59" i="93"/>
  <c r="AD43" i="93"/>
  <c r="AE15" i="93"/>
  <c r="AD29" i="93"/>
  <c r="AD15" i="93"/>
  <c r="AC148" i="93"/>
  <c r="AC134" i="93"/>
  <c r="AC120" i="93"/>
  <c r="AC106" i="93"/>
  <c r="AC92" i="93"/>
  <c r="AC69" i="93"/>
  <c r="AC58" i="93"/>
  <c r="AC42" i="93"/>
  <c r="AC28" i="93"/>
  <c r="AC14" i="93"/>
  <c r="AB148" i="93"/>
  <c r="AB134" i="93"/>
  <c r="AB120" i="93"/>
  <c r="AB106" i="93"/>
  <c r="AB92" i="93"/>
  <c r="AB69" i="93"/>
  <c r="AB58" i="93"/>
  <c r="AB42" i="93"/>
  <c r="AB14" i="93"/>
  <c r="AB28" i="93"/>
  <c r="AA163" i="93"/>
  <c r="AA150" i="93"/>
  <c r="AA136" i="93"/>
  <c r="AA122" i="93"/>
  <c r="AA108" i="93"/>
  <c r="AA94" i="93"/>
  <c r="AA76" i="93"/>
  <c r="AA60" i="93"/>
  <c r="AA54" i="93"/>
  <c r="AA44" i="93"/>
  <c r="AA30" i="93"/>
  <c r="AA16" i="93"/>
  <c r="AA2" i="93"/>
  <c r="Z163" i="93"/>
  <c r="Z150" i="93"/>
  <c r="Z136" i="93"/>
  <c r="Z122" i="93"/>
  <c r="Z108" i="93"/>
  <c r="Z94" i="93"/>
  <c r="Z76" i="93"/>
  <c r="Z60" i="93"/>
  <c r="Z54" i="93"/>
  <c r="Z44" i="93"/>
  <c r="Z30" i="93"/>
  <c r="Z2" i="93"/>
  <c r="Z16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V168" i="93"/>
  <c r="V81" i="93"/>
  <c r="AH3" i="93" l="1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3" i="93"/>
  <c r="AH34" i="93"/>
  <c r="AH35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2" i="93"/>
  <c r="K17" i="80" l="1"/>
  <c r="K19" i="80" l="1"/>
  <c r="P20" i="80"/>
  <c r="AQ3" i="93" l="1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2" i="93"/>
  <c r="Y3" i="93"/>
</calcChain>
</file>

<file path=xl/sharedStrings.xml><?xml version="1.0" encoding="utf-8"?>
<sst xmlns="http://schemas.openxmlformats.org/spreadsheetml/2006/main" count="1844" uniqueCount="227">
  <si>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</si>
  <si>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</si>
  <si>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</si>
  <si>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</si>
  <si>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</si>
  <si>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</si>
  <si>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</si>
  <si>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</si>
  <si>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</si>
  <si>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</si>
  <si>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</si>
  <si>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</si>
  <si>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chk std 1000</t>
  </si>
  <si>
    <t>S3</t>
  </si>
  <si>
    <t>chk std 100</t>
  </si>
  <si>
    <t>S4</t>
  </si>
  <si>
    <t>chk std 25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</si>
  <si>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</si>
  <si>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</si>
  <si>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</si>
  <si>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</si>
  <si>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</si>
  <si>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</si>
  <si>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</si>
  <si>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BN NH4-N NOTES: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</si>
  <si>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</si>
  <si>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</si>
  <si>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</si>
  <si>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</si>
  <si>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</si>
  <si>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</si>
  <si>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</si>
  <si>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</si>
  <si>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</si>
  <si>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</si>
  <si>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</si>
  <si>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</si>
  <si>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</si>
  <si>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</si>
  <si>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chk std 500</t>
  </si>
  <si>
    <t>chk std 250</t>
  </si>
  <si>
    <t>chk std 50</t>
  </si>
  <si>
    <t>chk std 10</t>
  </si>
  <si>
    <t>chk std 5</t>
  </si>
  <si>
    <t>chk std 2.5</t>
  </si>
  <si>
    <t>chk std 0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</si>
  <si>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</si>
  <si>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</si>
  <si>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</si>
  <si>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</si>
  <si>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</si>
  <si>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</si>
  <si>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</si>
  <si>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</si>
  <si>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</si>
  <si>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</si>
  <si>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</si>
  <si>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</si>
  <si>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</si>
  <si>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</si>
  <si>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</si>
  <si>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</si>
  <si>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</si>
  <si>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</si>
  <si>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</si>
  <si>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</si>
  <si>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</si>
  <si>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</si>
  <si>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</si>
  <si>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</si>
  <si>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</si>
  <si>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</si>
  <si>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nitrite</t>
  </si>
  <si>
    <t>PO4-P conc in ppb</t>
  </si>
  <si>
    <t>NH4-N conc in ppb</t>
  </si>
  <si>
    <t>NO3-N + NO2-N conc in ppb</t>
  </si>
  <si>
    <t>OM_11-18-2019_01-00-22PM.OMN</t>
  </si>
  <si>
    <t>NH4-N</t>
  </si>
  <si>
    <t>ug N/L</t>
  </si>
  <si>
    <t>PO4-P</t>
  </si>
  <si>
    <t>ug P/L</t>
  </si>
  <si>
    <t>NO3-N+NO2-N</t>
  </si>
  <si>
    <t>F02Sep19_3.8m</t>
  </si>
  <si>
    <t>F11Sep19_8.0m</t>
  </si>
  <si>
    <t>B04Sep19_9.0m</t>
  </si>
  <si>
    <t>B04Oct19_6.0m</t>
  </si>
  <si>
    <t>F04Oct19_8.0m</t>
  </si>
  <si>
    <t>F02Sep19_0.1m</t>
  </si>
  <si>
    <t>F27Sep19_6.2m</t>
  </si>
  <si>
    <t>F20Sep19_0.1m</t>
  </si>
  <si>
    <t>F28Oct19_5.0m</t>
  </si>
  <si>
    <t>F04Oct19_5.0m</t>
  </si>
  <si>
    <t>F04Oct19_8.0m_DUP</t>
  </si>
  <si>
    <t>F02Oct19_5.0m_SPK</t>
  </si>
  <si>
    <t>B18Oct19_9.0m</t>
  </si>
  <si>
    <t>F27Sep19_Inf</t>
  </si>
  <si>
    <t>F20Sep19_9.0m</t>
  </si>
  <si>
    <t>B04Sep19_6.0m</t>
  </si>
  <si>
    <t>B04Sep19_11.0m</t>
  </si>
  <si>
    <t>F11Sep19_Inf</t>
  </si>
  <si>
    <t>F16Oct19_8.0m</t>
  </si>
  <si>
    <t>F02Sep19_9.0m</t>
  </si>
  <si>
    <t>F30Oct19_9.0m</t>
  </si>
  <si>
    <t>B28Oct19_9.0m</t>
  </si>
  <si>
    <t>B04Sep19_11.0m_DUP</t>
  </si>
  <si>
    <t>B28Oct19_9.0m_SPK</t>
  </si>
  <si>
    <t>F08Nov19_9.0m</t>
  </si>
  <si>
    <t>F20Sep19_8.0m</t>
  </si>
  <si>
    <t>F27Sep19_9.0m</t>
  </si>
  <si>
    <t>F16Oct191.6m</t>
  </si>
  <si>
    <t>F04Oct19_9.0m</t>
  </si>
  <si>
    <t>F04Oct19_3.8m</t>
  </si>
  <si>
    <t>B28Oct19_6.0m</t>
  </si>
  <si>
    <t>F11Oct19_6.2m</t>
  </si>
  <si>
    <t>F16Oct19_9.0m</t>
  </si>
  <si>
    <t>F04Oct19_6.2m</t>
  </si>
  <si>
    <t>F04Oct19_9.0m_DUP</t>
  </si>
  <si>
    <t>F04Oct19_6.2m_SPK</t>
  </si>
  <si>
    <t>B04Oct19_10.5m</t>
  </si>
  <si>
    <t>F11Oct19_5.0m</t>
  </si>
  <si>
    <t>B28Oct19_10.0m</t>
  </si>
  <si>
    <t>F30Oct19_Inf</t>
  </si>
  <si>
    <t>B20Sep19_11.0m</t>
  </si>
  <si>
    <t>F08Nov19_0.1m</t>
  </si>
  <si>
    <t>F02Sep19_5.0m</t>
  </si>
  <si>
    <t>F02Sep19_Inf</t>
  </si>
  <si>
    <t>F08Nov19_3.8m</t>
  </si>
  <si>
    <t>F20Sep19_3.8m</t>
  </si>
  <si>
    <t>B20Sep19_11.0m_DUP</t>
  </si>
  <si>
    <t>F20Sep19_3.8m_SPK</t>
  </si>
  <si>
    <t>F23Oct19_3.8m</t>
  </si>
  <si>
    <t>F23Oct19_9.0m</t>
  </si>
  <si>
    <t>B18Oct19_6.0m</t>
  </si>
  <si>
    <t>F23Oct19_8.0m</t>
  </si>
  <si>
    <t>F25Oct19_5.0m</t>
  </si>
  <si>
    <t>F11Sep19_3.8m</t>
  </si>
  <si>
    <t>F08Nov19_8.0m</t>
  </si>
  <si>
    <t>F25Oct19_5.0m_DUP</t>
  </si>
  <si>
    <t>F08Nov19_8.0m_SPK</t>
  </si>
  <si>
    <t>S6</t>
  </si>
  <si>
    <t>B18Oct19_3.0m</t>
  </si>
  <si>
    <t>F28Aug19_1.6m*</t>
  </si>
  <si>
    <t>F02Sep19_8.0m</t>
  </si>
  <si>
    <t>F28Aug19_Inf</t>
  </si>
  <si>
    <t>F08Nov19_Inf</t>
  </si>
  <si>
    <t>F02Sep19_F200</t>
  </si>
  <si>
    <t>B20Sep19_B50_R1</t>
  </si>
  <si>
    <t>B04Oct19_3.0m</t>
  </si>
  <si>
    <t>F28Oct19_0.1m</t>
  </si>
  <si>
    <t>F08Nov19_5.0m</t>
  </si>
  <si>
    <t>F08Nov19_Inf_DUP</t>
  </si>
  <si>
    <t>F08Nov19_5.0m_SPK</t>
  </si>
  <si>
    <t>F30Oct19_5.0m</t>
  </si>
  <si>
    <t>F14Aug19_5.0m</t>
  </si>
  <si>
    <t>F19Aug19_8.0m</t>
  </si>
  <si>
    <t>F20Sep19_6.2m</t>
  </si>
  <si>
    <t>B20Sep19_6.0m</t>
  </si>
  <si>
    <t>F27Sep19_8.0m</t>
  </si>
  <si>
    <t>F20Sep19_1.6m</t>
  </si>
  <si>
    <t>F11Sep19_9.0m</t>
  </si>
  <si>
    <t>B18Oct19_0.1m</t>
  </si>
  <si>
    <t>F02Sep19_1.6m</t>
  </si>
  <si>
    <t>B20Sep19_6.0m_DUP</t>
  </si>
  <si>
    <t>F27Sep19_1.6m_SPK</t>
  </si>
  <si>
    <t>F11Oct19_Inf</t>
  </si>
  <si>
    <t>B04Sep19_3.0m</t>
  </si>
  <si>
    <t>F25Oct19_6.2m</t>
  </si>
  <si>
    <t>F04Oct19_1.6m</t>
  </si>
  <si>
    <t>F16Oct19_6.2m</t>
  </si>
  <si>
    <t>F27Sep19_0.1m</t>
  </si>
  <si>
    <t>F11Oct19_8.0m</t>
  </si>
  <si>
    <t>B28Oct19_3.0m</t>
  </si>
  <si>
    <t>F23Oct19_0.1m</t>
  </si>
  <si>
    <t>B04Sep19_0.1m</t>
  </si>
  <si>
    <t>F16Oct19_6.2m_DUP</t>
  </si>
  <si>
    <t>B04Sep19_0.1m_SPK</t>
  </si>
  <si>
    <t>B15Nov19_6.0m</t>
  </si>
  <si>
    <t>F20Sep19_5.0m</t>
  </si>
  <si>
    <t>F30Oct19_8.0m</t>
  </si>
  <si>
    <t>B20Sep19_3.0m</t>
  </si>
  <si>
    <t>F30Oct19_1.6m</t>
  </si>
  <si>
    <t>F08Nov19_6.2m</t>
  </si>
  <si>
    <t>F20Sep19_F100_R2</t>
  </si>
  <si>
    <t>B15Nov19_0.1m</t>
  </si>
  <si>
    <t>B15Nov19_3.0m</t>
  </si>
  <si>
    <t>F28Oct19_1.6m</t>
  </si>
  <si>
    <t>F30Oct19_1.6m_DUP</t>
  </si>
  <si>
    <t>F28Oct19_1.6m_SPK</t>
  </si>
  <si>
    <t>F25Oct19_0.1m</t>
  </si>
  <si>
    <t>F30Oct19_6.2m</t>
  </si>
  <si>
    <t>F11Sep19_0.1m</t>
  </si>
  <si>
    <t>F30Oct19_F200</t>
  </si>
  <si>
    <t>F16Oct19_0.1m</t>
  </si>
  <si>
    <t>F27Sep19_3.8m</t>
  </si>
  <si>
    <t>F30Oct19_0.1m</t>
  </si>
  <si>
    <t>F08Nov19_1.6m</t>
  </si>
  <si>
    <t>F11Oct19_3.8m</t>
  </si>
  <si>
    <t>B15Nov19_9.0m</t>
  </si>
  <si>
    <t>F16Oct19_0.1m_DUP</t>
  </si>
  <si>
    <t>B15Nov19_9.0m_SPK</t>
  </si>
  <si>
    <t>F20Sep19_F100_R1</t>
  </si>
  <si>
    <t>B20Sep19_9.0m</t>
  </si>
  <si>
    <t>F16Oct19_3.8m</t>
  </si>
  <si>
    <t>F16Oct19_5.0m</t>
  </si>
  <si>
    <t>B15Nov19_11.0m</t>
  </si>
  <si>
    <t>B15Nov19_11.0m_DUP</t>
  </si>
  <si>
    <t>F16Oct19_5.0m_SPK</t>
  </si>
  <si>
    <t>OM_11-18-2019_11-32-15AM.OMN</t>
  </si>
  <si>
    <t>Flag NH4 BRN</t>
  </si>
  <si>
    <t>Flag PO4 BRN</t>
  </si>
  <si>
    <t>Flag for NO3_NO2 BRN</t>
  </si>
  <si>
    <t>Site</t>
  </si>
  <si>
    <t>Reservoir</t>
  </si>
  <si>
    <t>DateTime</t>
  </si>
  <si>
    <t>Depth_m</t>
  </si>
  <si>
    <t>FCR</t>
  </si>
  <si>
    <t>BVR</t>
  </si>
  <si>
    <t>Flag</t>
  </si>
  <si>
    <t>Explanation</t>
  </si>
  <si>
    <t>sample not taken</t>
  </si>
  <si>
    <t>instrument malfunction</t>
  </si>
  <si>
    <t>sample below detection</t>
  </si>
  <si>
    <t>negative vlaue set to zero</t>
  </si>
  <si>
    <t>demonic intrusion</t>
  </si>
  <si>
    <t>non-standard method</t>
  </si>
  <si>
    <t>sample run multiple times and values averaged</t>
  </si>
  <si>
    <t>RunDate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</si>
</sst>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Fill="1"/>
    <xf numFmtId="15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Export'!$G$2:$G$104</c:f>
              <c:numCache>
                <c:formatCode>General</c:formatCode>
                <c:ptCount val="103"/>
                <c:pt idx="0">
                  <c:v>20.2</c:v>
                </c:pt>
                <c:pt idx="1">
                  <c:v>630</c:v>
                </c:pt>
                <c:pt idx="2">
                  <c:v>203</c:v>
                </c:pt>
                <c:pt idx="3">
                  <c:v>14.3</c:v>
                </c:pt>
                <c:pt idx="4">
                  <c:v>1080</c:v>
                </c:pt>
                <c:pt idx="5">
                  <c:v>20.399999999999999</c:v>
                </c:pt>
                <c:pt idx="6">
                  <c:v>731</c:v>
                </c:pt>
                <c:pt idx="7">
                  <c:v>38.9</c:v>
                </c:pt>
                <c:pt idx="8">
                  <c:v>210</c:v>
                </c:pt>
                <c:pt idx="9">
                  <c:v>820</c:v>
                </c:pt>
                <c:pt idx="10">
                  <c:v>3060</c:v>
                </c:pt>
                <c:pt idx="11">
                  <c:v>11.3</c:v>
                </c:pt>
                <c:pt idx="12">
                  <c:v>883</c:v>
                </c:pt>
                <c:pt idx="13">
                  <c:v>4.8</c:v>
                </c:pt>
                <c:pt idx="14">
                  <c:v>262</c:v>
                </c:pt>
                <c:pt idx="15">
                  <c:v>13.5</c:v>
                </c:pt>
                <c:pt idx="16">
                  <c:v>1180</c:v>
                </c:pt>
                <c:pt idx="17">
                  <c:v>1720</c:v>
                </c:pt>
                <c:pt idx="18">
                  <c:v>535</c:v>
                </c:pt>
                <c:pt idx="19">
                  <c:v>1440</c:v>
                </c:pt>
                <c:pt idx="20">
                  <c:v>53.5</c:v>
                </c:pt>
                <c:pt idx="21">
                  <c:v>876</c:v>
                </c:pt>
                <c:pt idx="22">
                  <c:v>923</c:v>
                </c:pt>
                <c:pt idx="23">
                  <c:v>30</c:v>
                </c:pt>
                <c:pt idx="24">
                  <c:v>1090</c:v>
                </c:pt>
                <c:pt idx="25">
                  <c:v>112</c:v>
                </c:pt>
                <c:pt idx="26">
                  <c:v>14.4</c:v>
                </c:pt>
                <c:pt idx="27">
                  <c:v>1140</c:v>
                </c:pt>
                <c:pt idx="28">
                  <c:v>1140</c:v>
                </c:pt>
                <c:pt idx="29">
                  <c:v>753</c:v>
                </c:pt>
                <c:pt idx="30">
                  <c:v>2830</c:v>
                </c:pt>
                <c:pt idx="31">
                  <c:v>578</c:v>
                </c:pt>
                <c:pt idx="32">
                  <c:v>2310</c:v>
                </c:pt>
                <c:pt idx="33">
                  <c:v>12.1</c:v>
                </c:pt>
                <c:pt idx="34">
                  <c:v>3220</c:v>
                </c:pt>
                <c:pt idx="35">
                  <c:v>78.400000000000006</c:v>
                </c:pt>
                <c:pt idx="36">
                  <c:v>318</c:v>
                </c:pt>
                <c:pt idx="37">
                  <c:v>20.2</c:v>
                </c:pt>
                <c:pt idx="38">
                  <c:v>5.34</c:v>
                </c:pt>
                <c:pt idx="39">
                  <c:v>64.2</c:v>
                </c:pt>
                <c:pt idx="40">
                  <c:v>77.400000000000006</c:v>
                </c:pt>
                <c:pt idx="41">
                  <c:v>60.7</c:v>
                </c:pt>
                <c:pt idx="42">
                  <c:v>1170</c:v>
                </c:pt>
                <c:pt idx="43">
                  <c:v>9.99</c:v>
                </c:pt>
                <c:pt idx="44">
                  <c:v>965</c:v>
                </c:pt>
                <c:pt idx="45">
                  <c:v>284</c:v>
                </c:pt>
                <c:pt idx="46">
                  <c:v>35.200000000000003</c:v>
                </c:pt>
                <c:pt idx="47">
                  <c:v>53.7</c:v>
                </c:pt>
                <c:pt idx="48">
                  <c:v>-0.78700000000000003</c:v>
                </c:pt>
                <c:pt idx="49">
                  <c:v>-2.66</c:v>
                </c:pt>
                <c:pt idx="50">
                  <c:v>775</c:v>
                </c:pt>
                <c:pt idx="51">
                  <c:v>9.23</c:v>
                </c:pt>
                <c:pt idx="52">
                  <c:v>4.22</c:v>
                </c:pt>
                <c:pt idx="53">
                  <c:v>25.9</c:v>
                </c:pt>
                <c:pt idx="54">
                  <c:v>3.94</c:v>
                </c:pt>
                <c:pt idx="55">
                  <c:v>5.38</c:v>
                </c:pt>
                <c:pt idx="56">
                  <c:v>12.8</c:v>
                </c:pt>
                <c:pt idx="57">
                  <c:v>59.5</c:v>
                </c:pt>
                <c:pt idx="58">
                  <c:v>318</c:v>
                </c:pt>
                <c:pt idx="59">
                  <c:v>249</c:v>
                </c:pt>
                <c:pt idx="60">
                  <c:v>412</c:v>
                </c:pt>
                <c:pt idx="61">
                  <c:v>850</c:v>
                </c:pt>
                <c:pt idx="62">
                  <c:v>11</c:v>
                </c:pt>
                <c:pt idx="63">
                  <c:v>1000</c:v>
                </c:pt>
                <c:pt idx="64">
                  <c:v>40.1</c:v>
                </c:pt>
                <c:pt idx="65">
                  <c:v>686</c:v>
                </c:pt>
                <c:pt idx="66">
                  <c:v>7.93</c:v>
                </c:pt>
                <c:pt idx="67">
                  <c:v>9.2200000000000006</c:v>
                </c:pt>
                <c:pt idx="68">
                  <c:v>7.85</c:v>
                </c:pt>
                <c:pt idx="69">
                  <c:v>6.13</c:v>
                </c:pt>
                <c:pt idx="70">
                  <c:v>717</c:v>
                </c:pt>
                <c:pt idx="71">
                  <c:v>6.41</c:v>
                </c:pt>
                <c:pt idx="72">
                  <c:v>1150</c:v>
                </c:pt>
                <c:pt idx="73">
                  <c:v>16.2</c:v>
                </c:pt>
                <c:pt idx="74">
                  <c:v>1060</c:v>
                </c:pt>
                <c:pt idx="75">
                  <c:v>13.3</c:v>
                </c:pt>
                <c:pt idx="76">
                  <c:v>70.3</c:v>
                </c:pt>
                <c:pt idx="77">
                  <c:v>2.9</c:v>
                </c:pt>
                <c:pt idx="78">
                  <c:v>38</c:v>
                </c:pt>
                <c:pt idx="79">
                  <c:v>484</c:v>
                </c:pt>
                <c:pt idx="80">
                  <c:v>459</c:v>
                </c:pt>
                <c:pt idx="81">
                  <c:v>19.899999999999999</c:v>
                </c:pt>
                <c:pt idx="82">
                  <c:v>6.84</c:v>
                </c:pt>
                <c:pt idx="83">
                  <c:v>54.7</c:v>
                </c:pt>
                <c:pt idx="84">
                  <c:v>5.49</c:v>
                </c:pt>
                <c:pt idx="85">
                  <c:v>36.700000000000003</c:v>
                </c:pt>
                <c:pt idx="86">
                  <c:v>33.299999999999997</c:v>
                </c:pt>
                <c:pt idx="87">
                  <c:v>13.4</c:v>
                </c:pt>
                <c:pt idx="88">
                  <c:v>47.2</c:v>
                </c:pt>
                <c:pt idx="89">
                  <c:v>453</c:v>
                </c:pt>
                <c:pt idx="90">
                  <c:v>8.0299999999999994</c:v>
                </c:pt>
                <c:pt idx="91">
                  <c:v>24.3</c:v>
                </c:pt>
                <c:pt idx="92">
                  <c:v>27.1</c:v>
                </c:pt>
                <c:pt idx="93">
                  <c:v>101</c:v>
                </c:pt>
                <c:pt idx="94">
                  <c:v>3.51</c:v>
                </c:pt>
                <c:pt idx="95">
                  <c:v>63.4</c:v>
                </c:pt>
                <c:pt idx="96">
                  <c:v>95.4</c:v>
                </c:pt>
                <c:pt idx="97">
                  <c:v>37.799999999999997</c:v>
                </c:pt>
                <c:pt idx="98">
                  <c:v>4.3899999999999997</c:v>
                </c:pt>
                <c:pt idx="99">
                  <c:v>2330</c:v>
                </c:pt>
                <c:pt idx="100">
                  <c:v>26.5</c:v>
                </c:pt>
                <c:pt idx="101">
                  <c:v>26</c:v>
                </c:pt>
                <c:pt idx="102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5-ED45-B585-B65ACE7B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222544"/>
        <c:axId val="1140224224"/>
      </c:scatterChart>
      <c:valAx>
        <c:axId val="11402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4224"/>
        <c:crosses val="autoZero"/>
        <c:crossBetween val="midCat"/>
      </c:valAx>
      <c:valAx>
        <c:axId val="1140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Export'!$H$2:$H$104</c:f>
              <c:numCache>
                <c:formatCode>General</c:formatCode>
                <c:ptCount val="103"/>
                <c:pt idx="0">
                  <c:v>11.8</c:v>
                </c:pt>
                <c:pt idx="1">
                  <c:v>2.92</c:v>
                </c:pt>
                <c:pt idx="2">
                  <c:v>4.3899999999999997</c:v>
                </c:pt>
                <c:pt idx="3">
                  <c:v>3.41</c:v>
                </c:pt>
                <c:pt idx="4">
                  <c:v>3.1</c:v>
                </c:pt>
                <c:pt idx="5">
                  <c:v>7.15</c:v>
                </c:pt>
                <c:pt idx="6">
                  <c:v>9.4499999999999993</c:v>
                </c:pt>
                <c:pt idx="7">
                  <c:v>8.15</c:v>
                </c:pt>
                <c:pt idx="8">
                  <c:v>2.94</c:v>
                </c:pt>
                <c:pt idx="9">
                  <c:v>4.37</c:v>
                </c:pt>
                <c:pt idx="10">
                  <c:v>31.3</c:v>
                </c:pt>
                <c:pt idx="11">
                  <c:v>18.899999999999999</c:v>
                </c:pt>
                <c:pt idx="12">
                  <c:v>2.81</c:v>
                </c:pt>
                <c:pt idx="13">
                  <c:v>2.72</c:v>
                </c:pt>
                <c:pt idx="14">
                  <c:v>2.89</c:v>
                </c:pt>
                <c:pt idx="15">
                  <c:v>17.899999999999999</c:v>
                </c:pt>
                <c:pt idx="16">
                  <c:v>5.33</c:v>
                </c:pt>
                <c:pt idx="17">
                  <c:v>39.1</c:v>
                </c:pt>
                <c:pt idx="18">
                  <c:v>4.1100000000000003</c:v>
                </c:pt>
                <c:pt idx="19">
                  <c:v>34.200000000000003</c:v>
                </c:pt>
                <c:pt idx="20">
                  <c:v>8.7899999999999991</c:v>
                </c:pt>
                <c:pt idx="21">
                  <c:v>2.5</c:v>
                </c:pt>
                <c:pt idx="22">
                  <c:v>4.2300000000000004</c:v>
                </c:pt>
                <c:pt idx="23">
                  <c:v>3.46</c:v>
                </c:pt>
                <c:pt idx="24">
                  <c:v>3.4</c:v>
                </c:pt>
                <c:pt idx="25">
                  <c:v>3.81</c:v>
                </c:pt>
                <c:pt idx="26">
                  <c:v>3.63</c:v>
                </c:pt>
                <c:pt idx="27">
                  <c:v>4.6900000000000004</c:v>
                </c:pt>
                <c:pt idx="28">
                  <c:v>-3.11</c:v>
                </c:pt>
                <c:pt idx="29">
                  <c:v>6.22</c:v>
                </c:pt>
                <c:pt idx="30">
                  <c:v>19.3</c:v>
                </c:pt>
                <c:pt idx="31">
                  <c:v>4.68</c:v>
                </c:pt>
                <c:pt idx="32">
                  <c:v>29.9</c:v>
                </c:pt>
                <c:pt idx="33">
                  <c:v>18.600000000000001</c:v>
                </c:pt>
                <c:pt idx="34">
                  <c:v>15</c:v>
                </c:pt>
                <c:pt idx="35">
                  <c:v>4.34</c:v>
                </c:pt>
                <c:pt idx="36">
                  <c:v>3.96</c:v>
                </c:pt>
                <c:pt idx="37">
                  <c:v>10.5</c:v>
                </c:pt>
                <c:pt idx="38">
                  <c:v>17.399999999999999</c:v>
                </c:pt>
                <c:pt idx="39">
                  <c:v>1.18</c:v>
                </c:pt>
                <c:pt idx="40">
                  <c:v>9.24</c:v>
                </c:pt>
                <c:pt idx="41">
                  <c:v>6.74</c:v>
                </c:pt>
                <c:pt idx="42">
                  <c:v>3.64</c:v>
                </c:pt>
                <c:pt idx="43">
                  <c:v>3.45</c:v>
                </c:pt>
                <c:pt idx="44">
                  <c:v>1.77</c:v>
                </c:pt>
                <c:pt idx="45">
                  <c:v>4.92</c:v>
                </c:pt>
                <c:pt idx="46">
                  <c:v>2.68</c:v>
                </c:pt>
                <c:pt idx="47">
                  <c:v>6.16</c:v>
                </c:pt>
                <c:pt idx="48">
                  <c:v>6.1</c:v>
                </c:pt>
                <c:pt idx="49">
                  <c:v>6.66</c:v>
                </c:pt>
                <c:pt idx="50">
                  <c:v>6.98</c:v>
                </c:pt>
                <c:pt idx="51">
                  <c:v>16</c:v>
                </c:pt>
                <c:pt idx="52">
                  <c:v>14.2</c:v>
                </c:pt>
                <c:pt idx="53">
                  <c:v>4.37</c:v>
                </c:pt>
                <c:pt idx="54">
                  <c:v>3.46</c:v>
                </c:pt>
                <c:pt idx="55">
                  <c:v>5.68</c:v>
                </c:pt>
                <c:pt idx="56">
                  <c:v>2.0299999999999998</c:v>
                </c:pt>
                <c:pt idx="57">
                  <c:v>4.97</c:v>
                </c:pt>
                <c:pt idx="58">
                  <c:v>7.53</c:v>
                </c:pt>
                <c:pt idx="59">
                  <c:v>3.1</c:v>
                </c:pt>
                <c:pt idx="60">
                  <c:v>2.58</c:v>
                </c:pt>
                <c:pt idx="61">
                  <c:v>3.73</c:v>
                </c:pt>
                <c:pt idx="62">
                  <c:v>6.36</c:v>
                </c:pt>
                <c:pt idx="63">
                  <c:v>3.49</c:v>
                </c:pt>
                <c:pt idx="64">
                  <c:v>5.98</c:v>
                </c:pt>
                <c:pt idx="65">
                  <c:v>2.31</c:v>
                </c:pt>
                <c:pt idx="66">
                  <c:v>2.7</c:v>
                </c:pt>
                <c:pt idx="67">
                  <c:v>7.31</c:v>
                </c:pt>
                <c:pt idx="68">
                  <c:v>14.6</c:v>
                </c:pt>
                <c:pt idx="69">
                  <c:v>1.8</c:v>
                </c:pt>
                <c:pt idx="70">
                  <c:v>2.88</c:v>
                </c:pt>
                <c:pt idx="71">
                  <c:v>13.2</c:v>
                </c:pt>
                <c:pt idx="72">
                  <c:v>7.97</c:v>
                </c:pt>
                <c:pt idx="73">
                  <c:v>7.94</c:v>
                </c:pt>
                <c:pt idx="74">
                  <c:v>2.88</c:v>
                </c:pt>
                <c:pt idx="75">
                  <c:v>6.14</c:v>
                </c:pt>
                <c:pt idx="76">
                  <c:v>-8.9700000000000002E-2</c:v>
                </c:pt>
                <c:pt idx="77">
                  <c:v>4.13</c:v>
                </c:pt>
                <c:pt idx="78">
                  <c:v>3.89</c:v>
                </c:pt>
                <c:pt idx="79">
                  <c:v>3.83</c:v>
                </c:pt>
                <c:pt idx="80">
                  <c:v>3.98</c:v>
                </c:pt>
                <c:pt idx="81">
                  <c:v>4.43</c:v>
                </c:pt>
                <c:pt idx="82">
                  <c:v>5.83</c:v>
                </c:pt>
                <c:pt idx="83">
                  <c:v>6.27</c:v>
                </c:pt>
                <c:pt idx="84">
                  <c:v>18.100000000000001</c:v>
                </c:pt>
                <c:pt idx="85">
                  <c:v>4.6100000000000003</c:v>
                </c:pt>
                <c:pt idx="86">
                  <c:v>4.12</c:v>
                </c:pt>
                <c:pt idx="87">
                  <c:v>6.06</c:v>
                </c:pt>
                <c:pt idx="88">
                  <c:v>4.25</c:v>
                </c:pt>
                <c:pt idx="89">
                  <c:v>5.26</c:v>
                </c:pt>
                <c:pt idx="90">
                  <c:v>7.17</c:v>
                </c:pt>
                <c:pt idx="91">
                  <c:v>4.2300000000000004</c:v>
                </c:pt>
                <c:pt idx="92">
                  <c:v>5.37</c:v>
                </c:pt>
                <c:pt idx="93">
                  <c:v>4.04</c:v>
                </c:pt>
                <c:pt idx="94">
                  <c:v>10.8</c:v>
                </c:pt>
                <c:pt idx="95">
                  <c:v>3.84</c:v>
                </c:pt>
                <c:pt idx="96">
                  <c:v>3.93</c:v>
                </c:pt>
                <c:pt idx="97">
                  <c:v>4.92</c:v>
                </c:pt>
                <c:pt idx="98">
                  <c:v>16.2</c:v>
                </c:pt>
                <c:pt idx="99">
                  <c:v>12.8</c:v>
                </c:pt>
                <c:pt idx="100">
                  <c:v>4.58</c:v>
                </c:pt>
                <c:pt idx="101">
                  <c:v>4.62</c:v>
                </c:pt>
                <c:pt idx="102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CF40-8B59-D9C7C5C8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39296"/>
        <c:axId val="1136988784"/>
      </c:scatterChart>
      <c:valAx>
        <c:axId val="1136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88784"/>
        <c:crosses val="autoZero"/>
        <c:crossBetween val="midCat"/>
      </c:valAx>
      <c:valAx>
        <c:axId val="1136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  <a:r>
              <a:rPr lang="en-US" baseline="0"/>
              <a:t> NO2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for Export'!$I$2:$I$104</c:f>
              <c:numCache>
                <c:formatCode>General</c:formatCode>
                <c:ptCount val="103"/>
                <c:pt idx="0">
                  <c:v>4.45</c:v>
                </c:pt>
                <c:pt idx="1">
                  <c:v>17.600000000000001</c:v>
                </c:pt>
                <c:pt idx="2">
                  <c:v>-8.8200000000000001E-2</c:v>
                </c:pt>
                <c:pt idx="3">
                  <c:v>3.54</c:v>
                </c:pt>
                <c:pt idx="4">
                  <c:v>5.1100000000000003</c:v>
                </c:pt>
                <c:pt idx="5">
                  <c:v>3.43</c:v>
                </c:pt>
                <c:pt idx="6">
                  <c:v>-4.53</c:v>
                </c:pt>
                <c:pt idx="7">
                  <c:v>27.1</c:v>
                </c:pt>
                <c:pt idx="8">
                  <c:v>13.1</c:v>
                </c:pt>
                <c:pt idx="9">
                  <c:v>11.7</c:v>
                </c:pt>
                <c:pt idx="10">
                  <c:v>-0.35599999999999998</c:v>
                </c:pt>
                <c:pt idx="11">
                  <c:v>109</c:v>
                </c:pt>
                <c:pt idx="12">
                  <c:v>3.33</c:v>
                </c:pt>
                <c:pt idx="13">
                  <c:v>3.07</c:v>
                </c:pt>
                <c:pt idx="14">
                  <c:v>1.52</c:v>
                </c:pt>
                <c:pt idx="15">
                  <c:v>147</c:v>
                </c:pt>
                <c:pt idx="16">
                  <c:v>7.94</c:v>
                </c:pt>
                <c:pt idx="17">
                  <c:v>-1.21</c:v>
                </c:pt>
                <c:pt idx="18">
                  <c:v>15.3</c:v>
                </c:pt>
                <c:pt idx="19">
                  <c:v>2.41</c:v>
                </c:pt>
                <c:pt idx="20">
                  <c:v>19.8</c:v>
                </c:pt>
                <c:pt idx="21">
                  <c:v>3.61</c:v>
                </c:pt>
                <c:pt idx="22">
                  <c:v>14.1</c:v>
                </c:pt>
                <c:pt idx="23">
                  <c:v>4.26</c:v>
                </c:pt>
                <c:pt idx="24">
                  <c:v>4.9400000000000004</c:v>
                </c:pt>
                <c:pt idx="25">
                  <c:v>3.39</c:v>
                </c:pt>
                <c:pt idx="26">
                  <c:v>3.86</c:v>
                </c:pt>
                <c:pt idx="27">
                  <c:v>2.8</c:v>
                </c:pt>
                <c:pt idx="28">
                  <c:v>7.08</c:v>
                </c:pt>
                <c:pt idx="29">
                  <c:v>4.1399999999999997</c:v>
                </c:pt>
                <c:pt idx="30">
                  <c:v>0.92900000000000005</c:v>
                </c:pt>
                <c:pt idx="31">
                  <c:v>3.73</c:v>
                </c:pt>
                <c:pt idx="32">
                  <c:v>-2.91</c:v>
                </c:pt>
                <c:pt idx="33">
                  <c:v>6.92</c:v>
                </c:pt>
                <c:pt idx="34">
                  <c:v>3.36</c:v>
                </c:pt>
                <c:pt idx="35">
                  <c:v>20.7</c:v>
                </c:pt>
                <c:pt idx="36">
                  <c:v>4.08</c:v>
                </c:pt>
                <c:pt idx="37">
                  <c:v>3.08</c:v>
                </c:pt>
                <c:pt idx="38">
                  <c:v>160</c:v>
                </c:pt>
                <c:pt idx="39">
                  <c:v>11.3</c:v>
                </c:pt>
                <c:pt idx="40">
                  <c:v>4.0599999999999996</c:v>
                </c:pt>
                <c:pt idx="41">
                  <c:v>-0.14399999999999999</c:v>
                </c:pt>
                <c:pt idx="42">
                  <c:v>11.7</c:v>
                </c:pt>
                <c:pt idx="43">
                  <c:v>0.80300000000000005</c:v>
                </c:pt>
                <c:pt idx="44">
                  <c:v>7.6</c:v>
                </c:pt>
                <c:pt idx="45">
                  <c:v>9.06</c:v>
                </c:pt>
                <c:pt idx="46">
                  <c:v>7.83</c:v>
                </c:pt>
                <c:pt idx="47">
                  <c:v>15.5</c:v>
                </c:pt>
                <c:pt idx="48">
                  <c:v>7.57</c:v>
                </c:pt>
                <c:pt idx="49">
                  <c:v>9.68</c:v>
                </c:pt>
                <c:pt idx="50">
                  <c:v>25.2</c:v>
                </c:pt>
                <c:pt idx="51">
                  <c:v>120</c:v>
                </c:pt>
                <c:pt idx="52">
                  <c:v>3.41</c:v>
                </c:pt>
                <c:pt idx="53">
                  <c:v>46.3</c:v>
                </c:pt>
                <c:pt idx="54">
                  <c:v>0.41199999999999998</c:v>
                </c:pt>
                <c:pt idx="55">
                  <c:v>-4.75</c:v>
                </c:pt>
                <c:pt idx="56">
                  <c:v>7.83</c:v>
                </c:pt>
                <c:pt idx="57">
                  <c:v>11.2</c:v>
                </c:pt>
                <c:pt idx="58">
                  <c:v>8.52</c:v>
                </c:pt>
                <c:pt idx="59">
                  <c:v>2.54</c:v>
                </c:pt>
                <c:pt idx="60">
                  <c:v>56.4</c:v>
                </c:pt>
                <c:pt idx="61">
                  <c:v>7.32</c:v>
                </c:pt>
                <c:pt idx="62">
                  <c:v>8.59</c:v>
                </c:pt>
                <c:pt idx="63">
                  <c:v>5.8</c:v>
                </c:pt>
                <c:pt idx="64">
                  <c:v>4.84</c:v>
                </c:pt>
                <c:pt idx="65">
                  <c:v>3.04</c:v>
                </c:pt>
                <c:pt idx="66">
                  <c:v>-2.7</c:v>
                </c:pt>
                <c:pt idx="67">
                  <c:v>3.06</c:v>
                </c:pt>
                <c:pt idx="68">
                  <c:v>22.8</c:v>
                </c:pt>
                <c:pt idx="69">
                  <c:v>2.46</c:v>
                </c:pt>
                <c:pt idx="70">
                  <c:v>-3.82</c:v>
                </c:pt>
                <c:pt idx="71">
                  <c:v>3.32</c:v>
                </c:pt>
                <c:pt idx="72">
                  <c:v>4.74</c:v>
                </c:pt>
                <c:pt idx="73">
                  <c:v>7.81</c:v>
                </c:pt>
                <c:pt idx="74">
                  <c:v>7.44</c:v>
                </c:pt>
                <c:pt idx="75">
                  <c:v>2.61</c:v>
                </c:pt>
                <c:pt idx="76">
                  <c:v>7.38</c:v>
                </c:pt>
                <c:pt idx="77">
                  <c:v>-3.6</c:v>
                </c:pt>
                <c:pt idx="78">
                  <c:v>5.67</c:v>
                </c:pt>
                <c:pt idx="79">
                  <c:v>3.2</c:v>
                </c:pt>
                <c:pt idx="80">
                  <c:v>8.7100000000000009</c:v>
                </c:pt>
                <c:pt idx="81">
                  <c:v>-0.26200000000000001</c:v>
                </c:pt>
                <c:pt idx="82">
                  <c:v>-0.36299999999999999</c:v>
                </c:pt>
                <c:pt idx="83">
                  <c:v>14.2</c:v>
                </c:pt>
                <c:pt idx="84">
                  <c:v>121</c:v>
                </c:pt>
                <c:pt idx="85">
                  <c:v>6.7</c:v>
                </c:pt>
                <c:pt idx="86">
                  <c:v>6.75</c:v>
                </c:pt>
                <c:pt idx="87">
                  <c:v>6.29</c:v>
                </c:pt>
                <c:pt idx="88">
                  <c:v>10</c:v>
                </c:pt>
                <c:pt idx="89">
                  <c:v>7.34</c:v>
                </c:pt>
                <c:pt idx="90">
                  <c:v>-2.89</c:v>
                </c:pt>
                <c:pt idx="91">
                  <c:v>10.199999999999999</c:v>
                </c:pt>
                <c:pt idx="92">
                  <c:v>20.8</c:v>
                </c:pt>
                <c:pt idx="93">
                  <c:v>7.57</c:v>
                </c:pt>
                <c:pt idx="94">
                  <c:v>5</c:v>
                </c:pt>
                <c:pt idx="95">
                  <c:v>9.99</c:v>
                </c:pt>
                <c:pt idx="96">
                  <c:v>3.74</c:v>
                </c:pt>
                <c:pt idx="97">
                  <c:v>3.29</c:v>
                </c:pt>
                <c:pt idx="98">
                  <c:v>119</c:v>
                </c:pt>
                <c:pt idx="99">
                  <c:v>3.32</c:v>
                </c:pt>
                <c:pt idx="100">
                  <c:v>3.32</c:v>
                </c:pt>
                <c:pt idx="101">
                  <c:v>11.6</c:v>
                </c:pt>
                <c:pt idx="102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E-144D-A7CB-C02F22B61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34656"/>
        <c:axId val="1038601792"/>
      </c:scatterChart>
      <c:valAx>
        <c:axId val="11035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01792"/>
        <c:crosses val="autoZero"/>
        <c:crossBetween val="midCat"/>
      </c:valAx>
      <c:valAx>
        <c:axId val="10386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263097</xdr:colOff>
      <xdr:row>0</xdr:row>
      <xdr:rowOff>113079</xdr:rowOff>
    </xdr:from>
    <xdr:to>
      <xdr:col>17</xdr:col>
      <xdr:colOff>713139</xdr:colOff>
      <xdr:row>12</xdr:row>
      <xdr:rowOff>97943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531FC-C7DF-3D46-9437-3E2E85B65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265832</xdr:colOff>
      <xdr:row>13</xdr:row>
      <xdr:rowOff>8834</xdr:rowOff>
    </xdr:from>
    <xdr:to>
      <xdr:col>17</xdr:col>
      <xdr:colOff>696528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4A35D-7D35-C842-82F0-84CD9D02D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281608</xdr:colOff>
      <xdr:row>28</xdr:row>
      <xdr:rowOff>48277</xdr:rowOff>
    </xdr:from>
    <xdr:to>
      <xdr:col>17</xdr:col>
      <xdr:colOff>712304</xdr:colOff>
      <xdr:row>42</xdr:row>
      <xdr:rowOff>141042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89C63F-4518-4F40-ADCB-FE321682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503E-0D4A-994A-8FC6-11A0D98ACC58}">
  <dimension ref="A1:L104"/>
  <sheetViews>
    <sheetView tabSelected="1" topLeftCell="A44" zoomScale="161" workbookViewId="0">
      <selection activeCell="B30" sqref="B30"/>
    </sheetView>
  </sheetViews>
  <sheetFormatPr baseColWidth="10" defaultRowHeight="15" x14ac:dyDescent="0.2"/>
  <cols>
    <col min="1" max="1" width="21.1640625" customWidth="1"/>
    <col min="9" max="9" width="13.5" customWidth="1"/>
    <col min="10" max="10" width="8.5" customWidth="1"/>
    <col min="11" max="11" width="9.6640625" customWidth="1"/>
  </cols>
  <sheetData>
    <row r="1" spans="1:12" ht="48" x14ac:dyDescent="0.2">
      <c r="A1" s="2" t="s">
        <v>2</v>
      </c>
      <c r="B1" t="s">
        <v>212</v>
      </c>
      <c r="C1" t="s">
        <v>211</v>
      </c>
      <c r="D1" t="s">
        <v>213</v>
      </c>
      <c r="E1" t="s">
        <v>214</v>
      </c>
      <c r="F1" t="s">
        <v>226</v>
      </c>
      <c r="G1" s="5" t="s">
        <v>74</v>
      </c>
      <c r="H1" s="5" t="s">
        <v>73</v>
      </c>
      <c r="I1" s="5" t="s">
        <v>75</v>
      </c>
      <c r="J1" s="5" t="s">
        <v>208</v>
      </c>
      <c r="K1" s="5" t="s">
        <v>209</v>
      </c>
      <c r="L1" s="5" t="s">
        <v>210</v>
      </c>
    </row>
    <row r="2" spans="1:12" x14ac:dyDescent="0.2">
      <c r="A2" t="s">
        <v>82</v>
      </c>
      <c r="B2" t="s">
        <v>215</v>
      </c>
      <c r="C2">
        <v>50</v>
      </c>
      <c r="D2" s="8">
        <v>43710</v>
      </c>
      <c r="E2">
        <v>3.8</v>
      </c>
      <c r="F2" s="8">
        <v>43787</v>
      </c>
      <c r="G2">
        <v>20.2</v>
      </c>
      <c r="H2">
        <v>11.8</v>
      </c>
      <c r="I2">
        <v>4.45</v>
      </c>
      <c r="J2">
        <v>0</v>
      </c>
      <c r="K2">
        <v>0</v>
      </c>
      <c r="L2">
        <v>0</v>
      </c>
    </row>
    <row r="3" spans="1:12" x14ac:dyDescent="0.2">
      <c r="A3" t="s">
        <v>83</v>
      </c>
      <c r="B3" t="s">
        <v>215</v>
      </c>
      <c r="C3">
        <v>50</v>
      </c>
      <c r="D3" s="8">
        <v>43719</v>
      </c>
      <c r="E3">
        <v>8</v>
      </c>
      <c r="F3" s="8">
        <v>43787</v>
      </c>
      <c r="G3">
        <v>630</v>
      </c>
      <c r="H3">
        <v>2.92</v>
      </c>
      <c r="I3">
        <v>17.600000000000001</v>
      </c>
      <c r="J3">
        <v>0</v>
      </c>
      <c r="K3">
        <v>0</v>
      </c>
      <c r="L3">
        <v>0</v>
      </c>
    </row>
    <row r="4" spans="1:12" x14ac:dyDescent="0.2">
      <c r="A4" t="s">
        <v>84</v>
      </c>
      <c r="B4" t="s">
        <v>216</v>
      </c>
      <c r="C4">
        <v>50</v>
      </c>
      <c r="D4" s="8">
        <v>43712</v>
      </c>
      <c r="E4">
        <v>9</v>
      </c>
      <c r="F4" s="8">
        <v>43787</v>
      </c>
      <c r="G4">
        <v>203</v>
      </c>
      <c r="H4">
        <v>4.3899999999999997</v>
      </c>
      <c r="I4">
        <v>-8.8200000000000001E-2</v>
      </c>
      <c r="J4">
        <v>0</v>
      </c>
      <c r="K4">
        <v>0</v>
      </c>
      <c r="L4">
        <v>0</v>
      </c>
    </row>
    <row r="5" spans="1:12" x14ac:dyDescent="0.2">
      <c r="A5" t="s">
        <v>85</v>
      </c>
      <c r="B5" t="s">
        <v>216</v>
      </c>
      <c r="C5">
        <v>50</v>
      </c>
      <c r="D5" s="8">
        <v>43742</v>
      </c>
      <c r="E5">
        <v>6</v>
      </c>
      <c r="F5" s="8">
        <v>43787</v>
      </c>
      <c r="G5">
        <v>14.3</v>
      </c>
      <c r="H5">
        <v>3.41</v>
      </c>
      <c r="I5">
        <v>3.54</v>
      </c>
      <c r="J5">
        <v>0</v>
      </c>
      <c r="K5">
        <v>0</v>
      </c>
      <c r="L5">
        <v>0</v>
      </c>
    </row>
    <row r="6" spans="1:12" x14ac:dyDescent="0.2">
      <c r="A6" t="s">
        <v>86</v>
      </c>
      <c r="B6" t="s">
        <v>215</v>
      </c>
      <c r="C6">
        <v>50</v>
      </c>
      <c r="D6" s="8">
        <v>43742</v>
      </c>
      <c r="E6">
        <v>8</v>
      </c>
      <c r="F6" s="8">
        <v>43787</v>
      </c>
      <c r="G6">
        <v>1080</v>
      </c>
      <c r="H6">
        <v>3.1</v>
      </c>
      <c r="I6">
        <v>5.1100000000000003</v>
      </c>
      <c r="J6">
        <v>0</v>
      </c>
      <c r="K6">
        <v>0</v>
      </c>
      <c r="L6">
        <v>0</v>
      </c>
    </row>
    <row r="7" spans="1:12" x14ac:dyDescent="0.2">
      <c r="A7" t="s">
        <v>87</v>
      </c>
      <c r="B7" t="s">
        <v>215</v>
      </c>
      <c r="C7">
        <v>50</v>
      </c>
      <c r="D7" s="8">
        <v>43710</v>
      </c>
      <c r="E7">
        <v>0.1</v>
      </c>
      <c r="F7" s="8">
        <v>43787</v>
      </c>
      <c r="G7">
        <v>20.399999999999999</v>
      </c>
      <c r="H7">
        <v>7.15</v>
      </c>
      <c r="I7">
        <v>3.43</v>
      </c>
      <c r="J7">
        <v>0</v>
      </c>
      <c r="K7">
        <v>0</v>
      </c>
      <c r="L7">
        <v>0</v>
      </c>
    </row>
    <row r="8" spans="1:12" x14ac:dyDescent="0.2">
      <c r="A8" t="s">
        <v>88</v>
      </c>
      <c r="B8" t="s">
        <v>215</v>
      </c>
      <c r="C8">
        <v>50</v>
      </c>
      <c r="D8" s="8">
        <v>43735</v>
      </c>
      <c r="E8">
        <v>6.2</v>
      </c>
      <c r="F8" s="8">
        <v>43787</v>
      </c>
      <c r="G8">
        <v>731</v>
      </c>
      <c r="H8">
        <v>9.4499999999999993</v>
      </c>
      <c r="I8">
        <v>-4.53</v>
      </c>
      <c r="J8">
        <v>0</v>
      </c>
      <c r="K8">
        <v>0</v>
      </c>
      <c r="L8">
        <v>0</v>
      </c>
    </row>
    <row r="9" spans="1:12" x14ac:dyDescent="0.2">
      <c r="A9" s="3" t="s">
        <v>89</v>
      </c>
      <c r="B9" t="s">
        <v>215</v>
      </c>
      <c r="C9">
        <v>50</v>
      </c>
      <c r="D9" s="8">
        <v>43728</v>
      </c>
      <c r="E9">
        <v>0.1</v>
      </c>
      <c r="F9" s="8">
        <v>43787</v>
      </c>
      <c r="G9">
        <v>38.9</v>
      </c>
      <c r="H9">
        <v>8.15</v>
      </c>
      <c r="I9">
        <v>27.1</v>
      </c>
      <c r="J9">
        <v>0</v>
      </c>
      <c r="K9">
        <v>0</v>
      </c>
      <c r="L9">
        <v>0</v>
      </c>
    </row>
    <row r="10" spans="1:12" x14ac:dyDescent="0.2">
      <c r="A10" s="3" t="s">
        <v>90</v>
      </c>
      <c r="B10" t="s">
        <v>215</v>
      </c>
      <c r="C10">
        <v>50</v>
      </c>
      <c r="D10" s="8">
        <v>43766</v>
      </c>
      <c r="E10">
        <v>5</v>
      </c>
      <c r="F10" s="8">
        <v>43787</v>
      </c>
      <c r="G10">
        <v>210</v>
      </c>
      <c r="H10">
        <v>2.94</v>
      </c>
      <c r="I10">
        <v>13.1</v>
      </c>
      <c r="J10">
        <v>0</v>
      </c>
      <c r="K10">
        <v>0</v>
      </c>
      <c r="L10">
        <v>0</v>
      </c>
    </row>
    <row r="11" spans="1:12" x14ac:dyDescent="0.2">
      <c r="A11" s="3" t="s">
        <v>91</v>
      </c>
      <c r="B11" t="s">
        <v>215</v>
      </c>
      <c r="C11">
        <v>50</v>
      </c>
      <c r="D11" s="8">
        <v>43742</v>
      </c>
      <c r="E11">
        <v>5</v>
      </c>
      <c r="F11" s="8">
        <v>43787</v>
      </c>
      <c r="G11">
        <v>820</v>
      </c>
      <c r="H11">
        <v>4.37</v>
      </c>
      <c r="I11">
        <v>11.7</v>
      </c>
      <c r="J11">
        <v>0</v>
      </c>
      <c r="K11">
        <v>0</v>
      </c>
      <c r="L11">
        <v>0</v>
      </c>
    </row>
    <row r="12" spans="1:12" x14ac:dyDescent="0.2">
      <c r="A12" s="10" t="s">
        <v>94</v>
      </c>
      <c r="B12" t="s">
        <v>216</v>
      </c>
      <c r="C12">
        <v>50</v>
      </c>
      <c r="D12" s="8">
        <v>43756</v>
      </c>
      <c r="E12">
        <v>9</v>
      </c>
      <c r="F12" s="8">
        <v>43787</v>
      </c>
      <c r="G12">
        <v>3060</v>
      </c>
      <c r="H12">
        <v>31.3</v>
      </c>
      <c r="I12">
        <v>-0.35599999999999998</v>
      </c>
      <c r="J12">
        <v>0</v>
      </c>
      <c r="K12">
        <v>0</v>
      </c>
      <c r="L12">
        <v>0</v>
      </c>
    </row>
    <row r="13" spans="1:12" x14ac:dyDescent="0.2">
      <c r="A13" s="10" t="s">
        <v>95</v>
      </c>
      <c r="B13" t="s">
        <v>215</v>
      </c>
      <c r="C13">
        <v>100</v>
      </c>
      <c r="D13" s="8">
        <v>43735</v>
      </c>
      <c r="E13">
        <v>0.1</v>
      </c>
      <c r="F13" s="8">
        <v>43787</v>
      </c>
      <c r="G13">
        <v>11.3</v>
      </c>
      <c r="H13">
        <v>18.899999999999999</v>
      </c>
      <c r="I13">
        <v>109</v>
      </c>
      <c r="J13">
        <v>0</v>
      </c>
      <c r="K13">
        <v>0</v>
      </c>
      <c r="L13">
        <v>0</v>
      </c>
    </row>
    <row r="14" spans="1:12" x14ac:dyDescent="0.2">
      <c r="A14" t="s">
        <v>96</v>
      </c>
      <c r="B14" t="s">
        <v>215</v>
      </c>
      <c r="C14">
        <v>50</v>
      </c>
      <c r="D14" s="8">
        <v>43728</v>
      </c>
      <c r="E14">
        <v>9</v>
      </c>
      <c r="F14" s="8">
        <v>43787</v>
      </c>
      <c r="G14">
        <v>883</v>
      </c>
      <c r="H14">
        <v>2.81</v>
      </c>
      <c r="I14">
        <v>3.33</v>
      </c>
      <c r="J14">
        <v>0</v>
      </c>
      <c r="K14">
        <v>0</v>
      </c>
      <c r="L14">
        <v>0</v>
      </c>
    </row>
    <row r="15" spans="1:12" x14ac:dyDescent="0.2">
      <c r="A15" s="3" t="s">
        <v>97</v>
      </c>
      <c r="B15" t="s">
        <v>216</v>
      </c>
      <c r="C15">
        <v>50</v>
      </c>
      <c r="D15" s="8">
        <v>43712</v>
      </c>
      <c r="E15">
        <v>6</v>
      </c>
      <c r="F15" s="8">
        <v>43787</v>
      </c>
      <c r="G15">
        <v>4.8</v>
      </c>
      <c r="H15">
        <v>2.72</v>
      </c>
      <c r="I15">
        <v>3.07</v>
      </c>
      <c r="J15">
        <v>0</v>
      </c>
      <c r="K15">
        <v>0</v>
      </c>
      <c r="L15">
        <v>0</v>
      </c>
    </row>
    <row r="16" spans="1:12" x14ac:dyDescent="0.2">
      <c r="A16" s="3" t="s">
        <v>98</v>
      </c>
      <c r="B16" t="s">
        <v>216</v>
      </c>
      <c r="C16">
        <v>50</v>
      </c>
      <c r="D16" s="8">
        <v>43712</v>
      </c>
      <c r="E16">
        <v>11</v>
      </c>
      <c r="F16" s="8">
        <v>43787</v>
      </c>
      <c r="G16">
        <v>262</v>
      </c>
      <c r="H16">
        <v>2.89</v>
      </c>
      <c r="I16">
        <v>1.52</v>
      </c>
      <c r="J16">
        <v>0</v>
      </c>
      <c r="K16">
        <v>0</v>
      </c>
      <c r="L16">
        <v>0</v>
      </c>
    </row>
    <row r="17" spans="1:12" x14ac:dyDescent="0.2">
      <c r="A17" s="10" t="s">
        <v>99</v>
      </c>
      <c r="B17" t="s">
        <v>215</v>
      </c>
      <c r="C17">
        <v>100</v>
      </c>
      <c r="D17" s="8">
        <v>43719</v>
      </c>
      <c r="E17">
        <v>0.1</v>
      </c>
      <c r="F17" s="8">
        <v>43787</v>
      </c>
      <c r="G17">
        <v>13.5</v>
      </c>
      <c r="H17">
        <v>17.899999999999999</v>
      </c>
      <c r="I17">
        <v>147</v>
      </c>
      <c r="J17">
        <v>0</v>
      </c>
      <c r="K17">
        <v>0</v>
      </c>
      <c r="L17">
        <v>0</v>
      </c>
    </row>
    <row r="18" spans="1:12" x14ac:dyDescent="0.2">
      <c r="A18" s="3" t="s">
        <v>100</v>
      </c>
      <c r="B18" t="s">
        <v>215</v>
      </c>
      <c r="C18">
        <v>50</v>
      </c>
      <c r="D18" s="8">
        <v>43754</v>
      </c>
      <c r="E18">
        <v>8</v>
      </c>
      <c r="F18" s="8">
        <v>43787</v>
      </c>
      <c r="G18">
        <v>1180</v>
      </c>
      <c r="H18">
        <v>5.33</v>
      </c>
      <c r="I18">
        <v>7.94</v>
      </c>
      <c r="J18">
        <v>0</v>
      </c>
      <c r="K18">
        <v>0</v>
      </c>
      <c r="L18">
        <v>0</v>
      </c>
    </row>
    <row r="19" spans="1:12" x14ac:dyDescent="0.2">
      <c r="A19" s="10" t="s">
        <v>101</v>
      </c>
      <c r="B19" t="s">
        <v>215</v>
      </c>
      <c r="C19">
        <v>50</v>
      </c>
      <c r="D19" s="8">
        <v>43710</v>
      </c>
      <c r="E19">
        <v>9</v>
      </c>
      <c r="F19" s="8">
        <v>43787</v>
      </c>
      <c r="G19">
        <v>1720</v>
      </c>
      <c r="H19">
        <v>39.1</v>
      </c>
      <c r="I19" s="9">
        <v>-1.21</v>
      </c>
      <c r="J19">
        <v>0</v>
      </c>
      <c r="K19">
        <v>0</v>
      </c>
      <c r="L19">
        <v>0</v>
      </c>
    </row>
    <row r="20" spans="1:12" x14ac:dyDescent="0.2">
      <c r="A20" s="3" t="s">
        <v>102</v>
      </c>
      <c r="B20" t="s">
        <v>215</v>
      </c>
      <c r="C20">
        <v>50</v>
      </c>
      <c r="D20" s="8">
        <v>43768</v>
      </c>
      <c r="E20">
        <v>9</v>
      </c>
      <c r="F20" s="8">
        <v>43787</v>
      </c>
      <c r="G20">
        <v>535</v>
      </c>
      <c r="H20">
        <v>4.1100000000000003</v>
      </c>
      <c r="I20">
        <v>15.3</v>
      </c>
      <c r="J20">
        <v>0</v>
      </c>
      <c r="K20">
        <v>0</v>
      </c>
      <c r="L20">
        <v>0</v>
      </c>
    </row>
    <row r="21" spans="1:12" x14ac:dyDescent="0.2">
      <c r="A21" s="10" t="s">
        <v>103</v>
      </c>
      <c r="B21" t="s">
        <v>216</v>
      </c>
      <c r="C21">
        <v>50</v>
      </c>
      <c r="D21" s="8">
        <v>43766</v>
      </c>
      <c r="E21">
        <v>9</v>
      </c>
      <c r="F21" s="8">
        <v>43787</v>
      </c>
      <c r="G21">
        <v>1440</v>
      </c>
      <c r="H21">
        <v>34.200000000000003</v>
      </c>
      <c r="I21">
        <v>2.41</v>
      </c>
      <c r="J21">
        <v>0</v>
      </c>
      <c r="K21">
        <v>0</v>
      </c>
      <c r="L21">
        <v>0</v>
      </c>
    </row>
    <row r="22" spans="1:12" x14ac:dyDescent="0.2">
      <c r="A22" t="s">
        <v>106</v>
      </c>
      <c r="B22" t="s">
        <v>215</v>
      </c>
      <c r="C22">
        <v>50</v>
      </c>
      <c r="D22" s="8">
        <v>43777</v>
      </c>
      <c r="E22">
        <v>9</v>
      </c>
      <c r="F22" s="8">
        <v>43787</v>
      </c>
      <c r="G22">
        <v>53.5</v>
      </c>
      <c r="H22">
        <v>8.7899999999999991</v>
      </c>
      <c r="I22">
        <v>19.8</v>
      </c>
      <c r="J22">
        <v>0</v>
      </c>
      <c r="K22">
        <v>0</v>
      </c>
      <c r="L22">
        <v>0</v>
      </c>
    </row>
    <row r="23" spans="1:12" x14ac:dyDescent="0.2">
      <c r="A23" t="s">
        <v>107</v>
      </c>
      <c r="B23" t="s">
        <v>215</v>
      </c>
      <c r="C23">
        <v>50</v>
      </c>
      <c r="D23" s="8">
        <v>43728</v>
      </c>
      <c r="E23">
        <v>8</v>
      </c>
      <c r="F23" s="8">
        <v>43787</v>
      </c>
      <c r="G23">
        <v>876</v>
      </c>
      <c r="H23">
        <v>2.5</v>
      </c>
      <c r="I23">
        <v>3.61</v>
      </c>
      <c r="J23">
        <v>0</v>
      </c>
      <c r="K23">
        <v>0</v>
      </c>
      <c r="L23">
        <v>0</v>
      </c>
    </row>
    <row r="24" spans="1:12" x14ac:dyDescent="0.2">
      <c r="A24" t="s">
        <v>108</v>
      </c>
      <c r="B24" t="s">
        <v>215</v>
      </c>
      <c r="C24">
        <v>50</v>
      </c>
      <c r="D24" s="8">
        <v>43735</v>
      </c>
      <c r="E24">
        <v>9</v>
      </c>
      <c r="F24" s="8">
        <v>43787</v>
      </c>
      <c r="G24">
        <v>923</v>
      </c>
      <c r="H24">
        <v>4.2300000000000004</v>
      </c>
      <c r="I24">
        <v>14.1</v>
      </c>
      <c r="J24">
        <v>0</v>
      </c>
      <c r="K24">
        <v>0</v>
      </c>
      <c r="L24">
        <v>0</v>
      </c>
    </row>
    <row r="25" spans="1:12" x14ac:dyDescent="0.2">
      <c r="A25" t="s">
        <v>109</v>
      </c>
      <c r="B25" t="s">
        <v>215</v>
      </c>
      <c r="C25">
        <v>50</v>
      </c>
      <c r="D25" s="8">
        <v>43754</v>
      </c>
      <c r="E25">
        <v>1.6</v>
      </c>
      <c r="F25" s="8">
        <v>43787</v>
      </c>
      <c r="G25">
        <v>30</v>
      </c>
      <c r="H25">
        <v>3.46</v>
      </c>
      <c r="I25">
        <v>4.26</v>
      </c>
      <c r="J25">
        <v>0</v>
      </c>
      <c r="K25">
        <v>0</v>
      </c>
      <c r="L25">
        <v>0</v>
      </c>
    </row>
    <row r="26" spans="1:12" x14ac:dyDescent="0.2">
      <c r="A26" t="s">
        <v>110</v>
      </c>
      <c r="B26" t="s">
        <v>215</v>
      </c>
      <c r="C26">
        <v>50</v>
      </c>
      <c r="D26" s="8">
        <v>43742</v>
      </c>
      <c r="E26">
        <v>9</v>
      </c>
      <c r="F26" s="8">
        <v>43787</v>
      </c>
      <c r="G26">
        <v>1090</v>
      </c>
      <c r="H26">
        <v>3.4</v>
      </c>
      <c r="I26">
        <v>4.9400000000000004</v>
      </c>
      <c r="J26">
        <v>0</v>
      </c>
      <c r="K26">
        <v>0</v>
      </c>
      <c r="L26">
        <v>0</v>
      </c>
    </row>
    <row r="27" spans="1:12" x14ac:dyDescent="0.2">
      <c r="A27" s="3" t="s">
        <v>111</v>
      </c>
      <c r="B27" t="s">
        <v>215</v>
      </c>
      <c r="C27">
        <v>50</v>
      </c>
      <c r="D27" s="8">
        <v>43742</v>
      </c>
      <c r="E27">
        <v>3.8</v>
      </c>
      <c r="F27" s="8">
        <v>43787</v>
      </c>
      <c r="G27">
        <v>112</v>
      </c>
      <c r="H27">
        <v>3.81</v>
      </c>
      <c r="I27">
        <v>3.39</v>
      </c>
      <c r="J27">
        <v>0</v>
      </c>
      <c r="K27">
        <v>0</v>
      </c>
      <c r="L27">
        <v>0</v>
      </c>
    </row>
    <row r="28" spans="1:12" x14ac:dyDescent="0.2">
      <c r="A28" s="3" t="s">
        <v>112</v>
      </c>
      <c r="B28" t="s">
        <v>216</v>
      </c>
      <c r="C28">
        <v>50</v>
      </c>
      <c r="D28" s="8">
        <v>43766</v>
      </c>
      <c r="E28">
        <v>6</v>
      </c>
      <c r="F28" s="8">
        <v>43787</v>
      </c>
      <c r="G28">
        <v>14.4</v>
      </c>
      <c r="H28">
        <v>3.63</v>
      </c>
      <c r="I28">
        <v>3.86</v>
      </c>
      <c r="J28">
        <v>0</v>
      </c>
      <c r="K28">
        <v>0</v>
      </c>
      <c r="L28">
        <v>0</v>
      </c>
    </row>
    <row r="29" spans="1:12" x14ac:dyDescent="0.2">
      <c r="A29" s="3" t="s">
        <v>113</v>
      </c>
      <c r="B29" t="s">
        <v>215</v>
      </c>
      <c r="C29">
        <v>50</v>
      </c>
      <c r="D29" s="8">
        <v>43749</v>
      </c>
      <c r="E29">
        <v>6.2</v>
      </c>
      <c r="F29" s="8">
        <v>43787</v>
      </c>
      <c r="G29">
        <v>1140</v>
      </c>
      <c r="H29">
        <v>4.6900000000000004</v>
      </c>
      <c r="I29">
        <v>2.8</v>
      </c>
      <c r="J29">
        <v>0</v>
      </c>
      <c r="K29">
        <v>0</v>
      </c>
      <c r="L29">
        <v>0</v>
      </c>
    </row>
    <row r="30" spans="1:12" x14ac:dyDescent="0.2">
      <c r="A30" s="10" t="s">
        <v>114</v>
      </c>
      <c r="B30" t="s">
        <v>215</v>
      </c>
      <c r="C30">
        <v>50</v>
      </c>
      <c r="D30" s="8">
        <v>43754</v>
      </c>
      <c r="E30">
        <v>9</v>
      </c>
      <c r="F30" s="8">
        <v>43787</v>
      </c>
      <c r="G30">
        <v>1140</v>
      </c>
      <c r="H30">
        <v>-3.11</v>
      </c>
      <c r="I30">
        <v>7.08</v>
      </c>
      <c r="J30">
        <v>0</v>
      </c>
      <c r="K30">
        <v>0</v>
      </c>
      <c r="L30">
        <v>0</v>
      </c>
    </row>
    <row r="31" spans="1:12" x14ac:dyDescent="0.2">
      <c r="A31" s="3" t="s">
        <v>115</v>
      </c>
      <c r="B31" t="s">
        <v>215</v>
      </c>
      <c r="C31">
        <v>50</v>
      </c>
      <c r="D31" s="8">
        <v>43742</v>
      </c>
      <c r="E31">
        <v>6.2</v>
      </c>
      <c r="F31" s="8">
        <v>43787</v>
      </c>
      <c r="G31">
        <v>753</v>
      </c>
      <c r="H31">
        <v>6.22</v>
      </c>
      <c r="I31">
        <v>4.1399999999999997</v>
      </c>
      <c r="J31">
        <v>0</v>
      </c>
      <c r="K31">
        <v>0</v>
      </c>
      <c r="L31">
        <v>0</v>
      </c>
    </row>
    <row r="32" spans="1:12" x14ac:dyDescent="0.2">
      <c r="A32" s="10" t="s">
        <v>118</v>
      </c>
      <c r="B32" t="s">
        <v>216</v>
      </c>
      <c r="C32">
        <v>50</v>
      </c>
      <c r="D32" s="8">
        <v>43742</v>
      </c>
      <c r="E32">
        <v>10.5</v>
      </c>
      <c r="F32" s="8">
        <v>43787</v>
      </c>
      <c r="G32">
        <v>2830</v>
      </c>
      <c r="H32">
        <v>19.3</v>
      </c>
      <c r="I32">
        <v>0.92900000000000005</v>
      </c>
      <c r="J32">
        <v>0</v>
      </c>
      <c r="K32">
        <v>0</v>
      </c>
      <c r="L32">
        <v>0</v>
      </c>
    </row>
    <row r="33" spans="1:12" x14ac:dyDescent="0.2">
      <c r="A33" s="3" t="s">
        <v>119</v>
      </c>
      <c r="B33" t="s">
        <v>215</v>
      </c>
      <c r="C33">
        <v>50</v>
      </c>
      <c r="D33" s="8">
        <v>43749</v>
      </c>
      <c r="E33">
        <v>5</v>
      </c>
      <c r="F33" s="8">
        <v>43787</v>
      </c>
      <c r="G33">
        <v>578</v>
      </c>
      <c r="H33">
        <v>4.68</v>
      </c>
      <c r="I33">
        <v>3.73</v>
      </c>
      <c r="J33">
        <v>0</v>
      </c>
      <c r="K33">
        <v>0</v>
      </c>
      <c r="L33">
        <v>0</v>
      </c>
    </row>
    <row r="34" spans="1:12" x14ac:dyDescent="0.2">
      <c r="A34" s="10" t="s">
        <v>120</v>
      </c>
      <c r="B34" t="s">
        <v>215</v>
      </c>
      <c r="C34">
        <v>50</v>
      </c>
      <c r="D34" s="8">
        <v>43766</v>
      </c>
      <c r="E34">
        <v>10</v>
      </c>
      <c r="F34" s="8">
        <v>43787</v>
      </c>
      <c r="G34">
        <v>2310</v>
      </c>
      <c r="H34">
        <v>29.9</v>
      </c>
      <c r="I34">
        <v>-2.91</v>
      </c>
      <c r="J34">
        <v>0</v>
      </c>
      <c r="K34">
        <v>0</v>
      </c>
      <c r="L34">
        <v>0</v>
      </c>
    </row>
    <row r="35" spans="1:12" x14ac:dyDescent="0.2">
      <c r="A35" s="3" t="s">
        <v>121</v>
      </c>
      <c r="B35" t="s">
        <v>215</v>
      </c>
      <c r="C35">
        <v>100</v>
      </c>
      <c r="D35" s="8">
        <v>43768</v>
      </c>
      <c r="E35">
        <v>0.1</v>
      </c>
      <c r="F35" s="8">
        <v>43787</v>
      </c>
      <c r="G35">
        <v>12.1</v>
      </c>
      <c r="H35">
        <v>18.600000000000001</v>
      </c>
      <c r="I35">
        <v>6.92</v>
      </c>
      <c r="J35">
        <v>0</v>
      </c>
      <c r="K35">
        <v>0</v>
      </c>
      <c r="L35">
        <v>0</v>
      </c>
    </row>
    <row r="36" spans="1:12" x14ac:dyDescent="0.2">
      <c r="A36" s="10" t="s">
        <v>122</v>
      </c>
      <c r="B36" t="s">
        <v>216</v>
      </c>
      <c r="C36">
        <v>50</v>
      </c>
      <c r="D36" s="8">
        <v>43728</v>
      </c>
      <c r="E36">
        <v>11</v>
      </c>
      <c r="F36" s="8">
        <v>43787</v>
      </c>
      <c r="G36">
        <v>3220</v>
      </c>
      <c r="H36">
        <v>15</v>
      </c>
      <c r="I36">
        <v>3.36</v>
      </c>
      <c r="J36">
        <v>0</v>
      </c>
      <c r="K36">
        <v>0</v>
      </c>
      <c r="L36">
        <v>0</v>
      </c>
    </row>
    <row r="37" spans="1:12" x14ac:dyDescent="0.2">
      <c r="A37" s="3" t="s">
        <v>123</v>
      </c>
      <c r="B37" t="s">
        <v>215</v>
      </c>
      <c r="C37">
        <v>50</v>
      </c>
      <c r="D37" s="8">
        <v>43777</v>
      </c>
      <c r="E37">
        <v>0.1</v>
      </c>
      <c r="F37" s="8">
        <v>43787</v>
      </c>
      <c r="G37">
        <v>78.400000000000006</v>
      </c>
      <c r="H37">
        <v>4.34</v>
      </c>
      <c r="I37">
        <v>20.7</v>
      </c>
      <c r="J37">
        <v>0</v>
      </c>
      <c r="K37">
        <v>0</v>
      </c>
      <c r="L37">
        <v>0</v>
      </c>
    </row>
    <row r="38" spans="1:12" x14ac:dyDescent="0.2">
      <c r="A38" s="3" t="s">
        <v>124</v>
      </c>
      <c r="B38" t="s">
        <v>215</v>
      </c>
      <c r="C38">
        <v>50</v>
      </c>
      <c r="D38" s="8">
        <v>43710</v>
      </c>
      <c r="E38">
        <v>5</v>
      </c>
      <c r="F38" s="8">
        <v>43787</v>
      </c>
      <c r="G38">
        <v>318</v>
      </c>
      <c r="H38">
        <v>3.96</v>
      </c>
      <c r="I38">
        <v>4.08</v>
      </c>
      <c r="J38">
        <v>0</v>
      </c>
      <c r="K38">
        <v>0</v>
      </c>
      <c r="L38">
        <v>0</v>
      </c>
    </row>
    <row r="39" spans="1:12" x14ac:dyDescent="0.2">
      <c r="A39" s="3" t="s">
        <v>125</v>
      </c>
      <c r="B39" t="s">
        <v>215</v>
      </c>
      <c r="C39">
        <v>100</v>
      </c>
      <c r="D39" s="8">
        <v>43710</v>
      </c>
      <c r="E39">
        <v>0.1</v>
      </c>
      <c r="F39" s="8">
        <v>43787</v>
      </c>
      <c r="G39">
        <v>20.2</v>
      </c>
      <c r="H39">
        <v>10.5</v>
      </c>
      <c r="I39">
        <v>3.08</v>
      </c>
      <c r="J39">
        <v>0</v>
      </c>
      <c r="K39">
        <v>0</v>
      </c>
      <c r="L39">
        <v>0</v>
      </c>
    </row>
    <row r="40" spans="1:12" x14ac:dyDescent="0.2">
      <c r="A40" s="10" t="s">
        <v>125</v>
      </c>
      <c r="B40" t="s">
        <v>215</v>
      </c>
      <c r="C40">
        <v>100</v>
      </c>
      <c r="D40" s="8">
        <v>43710</v>
      </c>
      <c r="E40">
        <v>0.1</v>
      </c>
      <c r="F40" s="8">
        <v>43787</v>
      </c>
      <c r="G40">
        <v>5.34</v>
      </c>
      <c r="H40">
        <v>17.399999999999999</v>
      </c>
      <c r="I40">
        <v>160</v>
      </c>
      <c r="J40">
        <v>0</v>
      </c>
      <c r="K40">
        <v>0</v>
      </c>
      <c r="L40">
        <v>0</v>
      </c>
    </row>
    <row r="41" spans="1:12" x14ac:dyDescent="0.2">
      <c r="A41" t="s">
        <v>126</v>
      </c>
      <c r="B41" t="s">
        <v>215</v>
      </c>
      <c r="C41">
        <v>50</v>
      </c>
      <c r="D41" s="8">
        <v>43777</v>
      </c>
      <c r="E41">
        <v>3.8</v>
      </c>
      <c r="F41" s="8">
        <v>43787</v>
      </c>
      <c r="G41">
        <v>64.2</v>
      </c>
      <c r="H41">
        <v>1.18</v>
      </c>
      <c r="I41">
        <v>11.3</v>
      </c>
      <c r="J41">
        <v>0</v>
      </c>
      <c r="K41">
        <v>0</v>
      </c>
      <c r="L41">
        <v>0</v>
      </c>
    </row>
    <row r="42" spans="1:12" x14ac:dyDescent="0.2">
      <c r="A42" t="s">
        <v>127</v>
      </c>
      <c r="B42" t="s">
        <v>215</v>
      </c>
      <c r="C42">
        <v>50</v>
      </c>
      <c r="D42" s="8">
        <v>43728</v>
      </c>
      <c r="E42">
        <v>3.8</v>
      </c>
      <c r="F42" s="8">
        <v>43787</v>
      </c>
      <c r="G42">
        <v>77.400000000000006</v>
      </c>
      <c r="H42">
        <v>9.24</v>
      </c>
      <c r="I42">
        <v>4.0599999999999996</v>
      </c>
      <c r="J42">
        <v>0</v>
      </c>
      <c r="K42">
        <v>0</v>
      </c>
      <c r="L42">
        <v>0</v>
      </c>
    </row>
    <row r="43" spans="1:12" x14ac:dyDescent="0.2">
      <c r="A43" t="s">
        <v>130</v>
      </c>
      <c r="B43" t="s">
        <v>215</v>
      </c>
      <c r="C43">
        <v>50</v>
      </c>
      <c r="D43" s="8">
        <v>43761</v>
      </c>
      <c r="E43">
        <v>3.8</v>
      </c>
      <c r="F43" s="8">
        <v>43787</v>
      </c>
      <c r="G43">
        <v>60.7</v>
      </c>
      <c r="H43">
        <v>6.74</v>
      </c>
      <c r="I43">
        <v>-0.14399999999999999</v>
      </c>
      <c r="J43">
        <v>0</v>
      </c>
      <c r="K43">
        <v>0</v>
      </c>
      <c r="L43">
        <v>0</v>
      </c>
    </row>
    <row r="44" spans="1:12" x14ac:dyDescent="0.2">
      <c r="A44" t="s">
        <v>131</v>
      </c>
      <c r="B44" t="s">
        <v>215</v>
      </c>
      <c r="C44">
        <v>50</v>
      </c>
      <c r="D44" s="8">
        <v>43761</v>
      </c>
      <c r="E44">
        <v>9</v>
      </c>
      <c r="F44" s="8">
        <v>43787</v>
      </c>
      <c r="G44">
        <v>1170</v>
      </c>
      <c r="H44">
        <v>3.64</v>
      </c>
      <c r="I44">
        <v>11.7</v>
      </c>
      <c r="J44">
        <v>0</v>
      </c>
      <c r="K44">
        <v>0</v>
      </c>
      <c r="L44">
        <v>0</v>
      </c>
    </row>
    <row r="45" spans="1:12" x14ac:dyDescent="0.2">
      <c r="A45" t="s">
        <v>132</v>
      </c>
      <c r="B45" t="s">
        <v>216</v>
      </c>
      <c r="C45">
        <v>50</v>
      </c>
      <c r="D45" s="8">
        <v>43756</v>
      </c>
      <c r="E45">
        <v>6</v>
      </c>
      <c r="F45" s="8">
        <v>43787</v>
      </c>
      <c r="G45">
        <v>9.99</v>
      </c>
      <c r="H45">
        <v>3.45</v>
      </c>
      <c r="I45">
        <v>0.80300000000000005</v>
      </c>
      <c r="J45">
        <v>0</v>
      </c>
      <c r="K45">
        <v>0</v>
      </c>
      <c r="L45">
        <v>0</v>
      </c>
    </row>
    <row r="46" spans="1:12" x14ac:dyDescent="0.2">
      <c r="A46" t="s">
        <v>133</v>
      </c>
      <c r="B46" t="s">
        <v>215</v>
      </c>
      <c r="C46">
        <v>50</v>
      </c>
      <c r="D46" s="8">
        <v>43761</v>
      </c>
      <c r="E46">
        <v>8</v>
      </c>
      <c r="F46" s="8">
        <v>43787</v>
      </c>
      <c r="G46">
        <v>965</v>
      </c>
      <c r="H46">
        <v>1.77</v>
      </c>
      <c r="I46">
        <v>7.6</v>
      </c>
      <c r="J46">
        <v>0</v>
      </c>
      <c r="K46">
        <v>0</v>
      </c>
      <c r="L46">
        <v>0</v>
      </c>
    </row>
    <row r="47" spans="1:12" x14ac:dyDescent="0.2">
      <c r="A47" t="s">
        <v>134</v>
      </c>
      <c r="B47" t="s">
        <v>215</v>
      </c>
      <c r="C47">
        <v>50</v>
      </c>
      <c r="D47" s="8">
        <v>43763</v>
      </c>
      <c r="E47">
        <v>5</v>
      </c>
      <c r="F47" s="8">
        <v>43787</v>
      </c>
      <c r="G47">
        <v>284</v>
      </c>
      <c r="H47">
        <v>4.92</v>
      </c>
      <c r="I47">
        <v>9.06</v>
      </c>
      <c r="J47">
        <v>0</v>
      </c>
      <c r="K47">
        <v>0</v>
      </c>
      <c r="L47">
        <v>0</v>
      </c>
    </row>
    <row r="48" spans="1:12" x14ac:dyDescent="0.2">
      <c r="A48" t="s">
        <v>135</v>
      </c>
      <c r="B48" t="s">
        <v>215</v>
      </c>
      <c r="C48">
        <v>50</v>
      </c>
      <c r="D48" s="8">
        <v>43719</v>
      </c>
      <c r="E48">
        <v>3.8</v>
      </c>
      <c r="F48" s="8">
        <v>43787</v>
      </c>
      <c r="G48">
        <v>35.200000000000003</v>
      </c>
      <c r="H48">
        <v>2.68</v>
      </c>
      <c r="I48">
        <v>7.83</v>
      </c>
      <c r="J48">
        <v>0</v>
      </c>
      <c r="K48">
        <v>0</v>
      </c>
      <c r="L48">
        <v>0</v>
      </c>
    </row>
    <row r="49" spans="1:12" x14ac:dyDescent="0.2">
      <c r="A49" t="s">
        <v>136</v>
      </c>
      <c r="B49" t="s">
        <v>215</v>
      </c>
      <c r="C49">
        <v>50</v>
      </c>
      <c r="D49" s="8">
        <v>43777</v>
      </c>
      <c r="E49">
        <v>8</v>
      </c>
      <c r="F49" s="8">
        <v>43787</v>
      </c>
      <c r="G49">
        <v>53.7</v>
      </c>
      <c r="H49">
        <v>6.16</v>
      </c>
      <c r="I49">
        <v>15.5</v>
      </c>
      <c r="J49">
        <v>0</v>
      </c>
      <c r="K49">
        <v>0</v>
      </c>
      <c r="L49">
        <v>0</v>
      </c>
    </row>
    <row r="50" spans="1:12" x14ac:dyDescent="0.2">
      <c r="A50" t="s">
        <v>140</v>
      </c>
      <c r="B50" t="s">
        <v>216</v>
      </c>
      <c r="C50">
        <v>50</v>
      </c>
      <c r="D50" s="8">
        <v>43756</v>
      </c>
      <c r="E50">
        <v>3</v>
      </c>
      <c r="F50" s="8">
        <v>43787</v>
      </c>
      <c r="G50">
        <v>-0.78700000000000003</v>
      </c>
      <c r="H50">
        <v>6.1</v>
      </c>
      <c r="I50">
        <v>7.57</v>
      </c>
      <c r="J50">
        <v>0</v>
      </c>
      <c r="K50">
        <v>0</v>
      </c>
      <c r="L50">
        <v>0</v>
      </c>
    </row>
    <row r="51" spans="1:12" x14ac:dyDescent="0.2">
      <c r="A51" t="s">
        <v>141</v>
      </c>
      <c r="B51" t="s">
        <v>215</v>
      </c>
      <c r="C51">
        <v>50</v>
      </c>
      <c r="D51" s="8">
        <v>43705</v>
      </c>
      <c r="E51">
        <v>1.6</v>
      </c>
      <c r="F51" s="8">
        <v>43787</v>
      </c>
      <c r="G51">
        <v>-2.66</v>
      </c>
      <c r="H51">
        <v>6.66</v>
      </c>
      <c r="I51">
        <v>9.68</v>
      </c>
      <c r="J51">
        <v>0</v>
      </c>
      <c r="K51">
        <v>0</v>
      </c>
      <c r="L51">
        <v>0</v>
      </c>
    </row>
    <row r="52" spans="1:12" x14ac:dyDescent="0.2">
      <c r="A52" s="3" t="s">
        <v>142</v>
      </c>
      <c r="B52" t="s">
        <v>215</v>
      </c>
      <c r="C52">
        <v>50</v>
      </c>
      <c r="D52" s="8">
        <v>43710</v>
      </c>
      <c r="E52">
        <v>8</v>
      </c>
      <c r="F52" s="8">
        <v>43787</v>
      </c>
      <c r="G52">
        <v>775</v>
      </c>
      <c r="H52">
        <v>6.98</v>
      </c>
      <c r="I52">
        <v>25.2</v>
      </c>
      <c r="J52">
        <v>0</v>
      </c>
      <c r="K52">
        <v>0</v>
      </c>
      <c r="L52">
        <v>0</v>
      </c>
    </row>
    <row r="53" spans="1:12" x14ac:dyDescent="0.2">
      <c r="A53" s="10" t="s">
        <v>143</v>
      </c>
      <c r="B53" t="s">
        <v>215</v>
      </c>
      <c r="C53">
        <v>100</v>
      </c>
      <c r="D53" s="8">
        <v>43705</v>
      </c>
      <c r="E53">
        <v>0.1</v>
      </c>
      <c r="F53" s="8">
        <v>43787</v>
      </c>
      <c r="G53">
        <v>9.23</v>
      </c>
      <c r="H53">
        <v>16</v>
      </c>
      <c r="I53">
        <v>120</v>
      </c>
      <c r="J53">
        <v>0</v>
      </c>
      <c r="K53">
        <v>0</v>
      </c>
      <c r="L53">
        <v>0</v>
      </c>
    </row>
    <row r="54" spans="1:12" x14ac:dyDescent="0.2">
      <c r="A54" t="s">
        <v>144</v>
      </c>
      <c r="B54" t="s">
        <v>215</v>
      </c>
      <c r="C54">
        <v>100</v>
      </c>
      <c r="D54" s="8">
        <v>43777</v>
      </c>
      <c r="E54">
        <v>0.1</v>
      </c>
      <c r="F54" s="8">
        <v>43787</v>
      </c>
      <c r="G54">
        <v>4.22</v>
      </c>
      <c r="H54">
        <v>14.2</v>
      </c>
      <c r="I54">
        <v>3.41</v>
      </c>
      <c r="J54">
        <v>0</v>
      </c>
      <c r="K54">
        <v>0</v>
      </c>
      <c r="L54">
        <v>0</v>
      </c>
    </row>
    <row r="55" spans="1:12" x14ac:dyDescent="0.2">
      <c r="A55" s="10" t="s">
        <v>145</v>
      </c>
      <c r="B55" t="s">
        <v>215</v>
      </c>
      <c r="C55">
        <v>200</v>
      </c>
      <c r="D55" s="8">
        <v>43710</v>
      </c>
      <c r="E55">
        <v>0.1</v>
      </c>
      <c r="F55" s="8">
        <v>43787</v>
      </c>
      <c r="G55">
        <v>25.9</v>
      </c>
      <c r="H55">
        <v>4.37</v>
      </c>
      <c r="I55">
        <v>46.3</v>
      </c>
      <c r="J55">
        <v>0</v>
      </c>
      <c r="K55">
        <v>0</v>
      </c>
      <c r="L55">
        <v>0</v>
      </c>
    </row>
    <row r="56" spans="1:12" x14ac:dyDescent="0.2">
      <c r="A56" t="s">
        <v>146</v>
      </c>
      <c r="B56" t="s">
        <v>216</v>
      </c>
      <c r="C56">
        <v>50</v>
      </c>
      <c r="D56" s="8">
        <v>43728</v>
      </c>
      <c r="E56">
        <v>0.1</v>
      </c>
      <c r="F56" s="8">
        <v>43787</v>
      </c>
      <c r="G56">
        <v>3.94</v>
      </c>
      <c r="H56">
        <v>3.46</v>
      </c>
      <c r="I56">
        <v>0.41199999999999998</v>
      </c>
      <c r="J56">
        <v>0</v>
      </c>
      <c r="K56">
        <v>0</v>
      </c>
      <c r="L56">
        <v>0</v>
      </c>
    </row>
    <row r="57" spans="1:12" x14ac:dyDescent="0.2">
      <c r="A57" t="s">
        <v>147</v>
      </c>
      <c r="B57" t="s">
        <v>216</v>
      </c>
      <c r="C57">
        <v>50</v>
      </c>
      <c r="D57" s="8">
        <v>43742</v>
      </c>
      <c r="E57">
        <v>3</v>
      </c>
      <c r="F57" s="8">
        <v>43787</v>
      </c>
      <c r="G57">
        <v>5.38</v>
      </c>
      <c r="H57">
        <v>5.68</v>
      </c>
      <c r="I57">
        <v>-4.75</v>
      </c>
      <c r="J57">
        <v>0</v>
      </c>
      <c r="K57">
        <v>0</v>
      </c>
      <c r="L57">
        <v>0</v>
      </c>
    </row>
    <row r="58" spans="1:12" x14ac:dyDescent="0.2">
      <c r="A58" t="s">
        <v>148</v>
      </c>
      <c r="B58" t="s">
        <v>215</v>
      </c>
      <c r="C58">
        <v>50</v>
      </c>
      <c r="D58" s="8">
        <v>43766</v>
      </c>
      <c r="E58">
        <v>0.1</v>
      </c>
      <c r="F58" s="8">
        <v>43787</v>
      </c>
      <c r="G58">
        <v>12.8</v>
      </c>
      <c r="H58">
        <v>2.0299999999999998</v>
      </c>
      <c r="I58">
        <v>7.83</v>
      </c>
      <c r="J58">
        <v>0</v>
      </c>
      <c r="K58">
        <v>0</v>
      </c>
      <c r="L58">
        <v>0</v>
      </c>
    </row>
    <row r="59" spans="1:12" x14ac:dyDescent="0.2">
      <c r="A59" t="s">
        <v>149</v>
      </c>
      <c r="B59" t="s">
        <v>215</v>
      </c>
      <c r="C59">
        <v>50</v>
      </c>
      <c r="D59" s="8">
        <v>43777</v>
      </c>
      <c r="E59">
        <v>5</v>
      </c>
      <c r="F59" s="8">
        <v>43787</v>
      </c>
      <c r="G59">
        <v>59.5</v>
      </c>
      <c r="H59">
        <v>4.97</v>
      </c>
      <c r="I59">
        <v>11.2</v>
      </c>
      <c r="J59">
        <v>0</v>
      </c>
      <c r="K59">
        <v>0</v>
      </c>
      <c r="L59">
        <v>0</v>
      </c>
    </row>
    <row r="60" spans="1:12" x14ac:dyDescent="0.2">
      <c r="A60" t="s">
        <v>152</v>
      </c>
      <c r="B60" t="s">
        <v>215</v>
      </c>
      <c r="C60">
        <v>50</v>
      </c>
      <c r="D60" s="8">
        <v>43768</v>
      </c>
      <c r="E60">
        <v>5</v>
      </c>
      <c r="F60" s="8">
        <v>43787</v>
      </c>
      <c r="G60">
        <v>318</v>
      </c>
      <c r="H60">
        <v>7.53</v>
      </c>
      <c r="I60">
        <v>8.52</v>
      </c>
      <c r="J60">
        <v>0</v>
      </c>
      <c r="K60">
        <v>0</v>
      </c>
      <c r="L60">
        <v>0</v>
      </c>
    </row>
    <row r="61" spans="1:12" x14ac:dyDescent="0.2">
      <c r="A61" t="s">
        <v>153</v>
      </c>
      <c r="B61" t="s">
        <v>215</v>
      </c>
      <c r="C61">
        <v>50</v>
      </c>
      <c r="D61" s="8">
        <v>43691</v>
      </c>
      <c r="E61">
        <v>5</v>
      </c>
      <c r="F61" s="8">
        <v>43787</v>
      </c>
      <c r="G61">
        <v>249</v>
      </c>
      <c r="H61">
        <v>3.1</v>
      </c>
      <c r="I61">
        <v>2.54</v>
      </c>
      <c r="J61">
        <v>0</v>
      </c>
      <c r="K61">
        <v>0</v>
      </c>
      <c r="L61">
        <v>0</v>
      </c>
    </row>
    <row r="62" spans="1:12" x14ac:dyDescent="0.2">
      <c r="A62" s="10" t="s">
        <v>154</v>
      </c>
      <c r="B62" t="s">
        <v>215</v>
      </c>
      <c r="C62">
        <v>50</v>
      </c>
      <c r="D62" s="8">
        <v>43696</v>
      </c>
      <c r="E62">
        <v>8</v>
      </c>
      <c r="F62" s="8">
        <v>43787</v>
      </c>
      <c r="G62">
        <v>412</v>
      </c>
      <c r="H62">
        <v>2.58</v>
      </c>
      <c r="I62">
        <v>56.4</v>
      </c>
      <c r="J62">
        <v>0</v>
      </c>
      <c r="K62">
        <v>0</v>
      </c>
      <c r="L62">
        <v>0</v>
      </c>
    </row>
    <row r="63" spans="1:12" x14ac:dyDescent="0.2">
      <c r="A63" t="s">
        <v>155</v>
      </c>
      <c r="B63" t="s">
        <v>215</v>
      </c>
      <c r="C63">
        <v>50</v>
      </c>
      <c r="D63" s="8">
        <v>43728</v>
      </c>
      <c r="E63">
        <v>6.2</v>
      </c>
      <c r="F63" s="8">
        <v>43787</v>
      </c>
      <c r="G63">
        <v>850</v>
      </c>
      <c r="H63">
        <v>3.73</v>
      </c>
      <c r="I63">
        <v>7.32</v>
      </c>
      <c r="J63">
        <v>0</v>
      </c>
      <c r="K63">
        <v>0</v>
      </c>
      <c r="L63">
        <v>0</v>
      </c>
    </row>
    <row r="64" spans="1:12" x14ac:dyDescent="0.2">
      <c r="A64" t="s">
        <v>156</v>
      </c>
      <c r="B64" t="s">
        <v>216</v>
      </c>
      <c r="C64">
        <v>50</v>
      </c>
      <c r="D64" s="8">
        <v>43728</v>
      </c>
      <c r="E64">
        <v>6</v>
      </c>
      <c r="F64" s="8">
        <v>43787</v>
      </c>
      <c r="G64">
        <v>11</v>
      </c>
      <c r="H64">
        <v>6.36</v>
      </c>
      <c r="I64">
        <v>8.59</v>
      </c>
      <c r="J64">
        <v>0</v>
      </c>
      <c r="K64">
        <v>0</v>
      </c>
      <c r="L64">
        <v>0</v>
      </c>
    </row>
    <row r="65" spans="1:12" x14ac:dyDescent="0.2">
      <c r="A65" t="s">
        <v>157</v>
      </c>
      <c r="B65" t="s">
        <v>215</v>
      </c>
      <c r="C65">
        <v>50</v>
      </c>
      <c r="D65" s="8">
        <v>43735</v>
      </c>
      <c r="E65">
        <v>8</v>
      </c>
      <c r="F65" s="8">
        <v>43787</v>
      </c>
      <c r="G65">
        <v>1000</v>
      </c>
      <c r="H65">
        <v>3.49</v>
      </c>
      <c r="I65">
        <v>5.8</v>
      </c>
      <c r="J65">
        <v>0</v>
      </c>
      <c r="K65">
        <v>0</v>
      </c>
      <c r="L65">
        <v>0</v>
      </c>
    </row>
    <row r="66" spans="1:12" x14ac:dyDescent="0.2">
      <c r="A66" t="s">
        <v>158</v>
      </c>
      <c r="B66" t="s">
        <v>215</v>
      </c>
      <c r="C66">
        <v>50</v>
      </c>
      <c r="D66" s="8">
        <v>43728</v>
      </c>
      <c r="E66">
        <v>1.6</v>
      </c>
      <c r="F66" s="8">
        <v>43787</v>
      </c>
      <c r="G66">
        <v>40.1</v>
      </c>
      <c r="H66">
        <v>5.98</v>
      </c>
      <c r="I66">
        <v>4.84</v>
      </c>
      <c r="J66">
        <v>0</v>
      </c>
      <c r="K66">
        <v>0</v>
      </c>
      <c r="L66">
        <v>0</v>
      </c>
    </row>
    <row r="67" spans="1:12" x14ac:dyDescent="0.2">
      <c r="A67" t="s">
        <v>159</v>
      </c>
      <c r="B67" t="s">
        <v>215</v>
      </c>
      <c r="C67">
        <v>50</v>
      </c>
      <c r="D67" s="8">
        <v>43719</v>
      </c>
      <c r="E67">
        <v>9</v>
      </c>
      <c r="F67" s="8">
        <v>43787</v>
      </c>
      <c r="G67">
        <v>686</v>
      </c>
      <c r="H67">
        <v>2.31</v>
      </c>
      <c r="I67">
        <v>3.04</v>
      </c>
      <c r="J67">
        <v>0</v>
      </c>
      <c r="K67">
        <v>0</v>
      </c>
      <c r="L67">
        <v>0</v>
      </c>
    </row>
    <row r="68" spans="1:12" x14ac:dyDescent="0.2">
      <c r="A68" t="s">
        <v>160</v>
      </c>
      <c r="B68" t="s">
        <v>216</v>
      </c>
      <c r="C68">
        <v>50</v>
      </c>
      <c r="D68" s="8">
        <v>43756</v>
      </c>
      <c r="E68">
        <v>0.1</v>
      </c>
      <c r="F68" s="8">
        <v>43787</v>
      </c>
      <c r="G68">
        <v>7.93</v>
      </c>
      <c r="H68">
        <v>2.7</v>
      </c>
      <c r="I68">
        <v>-2.7</v>
      </c>
      <c r="J68">
        <v>0</v>
      </c>
      <c r="K68">
        <v>0</v>
      </c>
      <c r="L68">
        <v>0</v>
      </c>
    </row>
    <row r="69" spans="1:12" x14ac:dyDescent="0.2">
      <c r="A69" t="s">
        <v>161</v>
      </c>
      <c r="B69" t="s">
        <v>215</v>
      </c>
      <c r="C69">
        <v>50</v>
      </c>
      <c r="D69" s="8">
        <v>43710</v>
      </c>
      <c r="E69">
        <v>1.6</v>
      </c>
      <c r="F69" s="8">
        <v>43787</v>
      </c>
      <c r="G69">
        <v>9.2200000000000006</v>
      </c>
      <c r="H69">
        <v>7.31</v>
      </c>
      <c r="I69">
        <v>3.06</v>
      </c>
      <c r="J69">
        <v>0</v>
      </c>
      <c r="K69">
        <v>0</v>
      </c>
      <c r="L69">
        <v>0</v>
      </c>
    </row>
    <row r="70" spans="1:12" x14ac:dyDescent="0.2">
      <c r="A70" t="s">
        <v>164</v>
      </c>
      <c r="B70" t="s">
        <v>215</v>
      </c>
      <c r="C70">
        <v>100</v>
      </c>
      <c r="D70" s="8">
        <v>43749</v>
      </c>
      <c r="E70">
        <v>0.1</v>
      </c>
      <c r="F70" s="8">
        <v>43787</v>
      </c>
      <c r="G70">
        <v>7.85</v>
      </c>
      <c r="H70">
        <v>14.6</v>
      </c>
      <c r="I70">
        <v>22.8</v>
      </c>
      <c r="J70">
        <v>0</v>
      </c>
      <c r="K70">
        <v>0</v>
      </c>
      <c r="L70">
        <v>0</v>
      </c>
    </row>
    <row r="71" spans="1:12" x14ac:dyDescent="0.2">
      <c r="A71" t="s">
        <v>165</v>
      </c>
      <c r="B71" t="s">
        <v>216</v>
      </c>
      <c r="C71">
        <v>50</v>
      </c>
      <c r="D71" s="8">
        <v>43712</v>
      </c>
      <c r="E71">
        <v>3</v>
      </c>
      <c r="F71" s="8">
        <v>43787</v>
      </c>
      <c r="G71">
        <v>6.13</v>
      </c>
      <c r="H71">
        <v>1.8</v>
      </c>
      <c r="I71">
        <v>2.46</v>
      </c>
      <c r="J71">
        <v>0</v>
      </c>
      <c r="K71">
        <v>0</v>
      </c>
      <c r="L71">
        <v>0</v>
      </c>
    </row>
    <row r="72" spans="1:12" x14ac:dyDescent="0.2">
      <c r="A72" t="s">
        <v>166</v>
      </c>
      <c r="B72" t="s">
        <v>215</v>
      </c>
      <c r="C72">
        <v>50</v>
      </c>
      <c r="D72" s="8">
        <v>43763</v>
      </c>
      <c r="E72">
        <v>6.2</v>
      </c>
      <c r="F72" s="8">
        <v>43787</v>
      </c>
      <c r="G72">
        <v>717</v>
      </c>
      <c r="H72">
        <v>2.88</v>
      </c>
      <c r="I72">
        <v>-3.82</v>
      </c>
      <c r="J72">
        <v>0</v>
      </c>
      <c r="K72">
        <v>0</v>
      </c>
      <c r="L72">
        <v>0</v>
      </c>
    </row>
    <row r="73" spans="1:12" x14ac:dyDescent="0.2">
      <c r="A73" t="s">
        <v>167</v>
      </c>
      <c r="B73" t="s">
        <v>215</v>
      </c>
      <c r="C73">
        <v>50</v>
      </c>
      <c r="D73" s="8">
        <v>43742</v>
      </c>
      <c r="E73">
        <v>1.6</v>
      </c>
      <c r="F73" s="8">
        <v>43787</v>
      </c>
      <c r="G73">
        <v>6.41</v>
      </c>
      <c r="H73">
        <v>13.2</v>
      </c>
      <c r="I73">
        <v>3.32</v>
      </c>
      <c r="J73">
        <v>0</v>
      </c>
      <c r="K73">
        <v>0</v>
      </c>
      <c r="L73">
        <v>0</v>
      </c>
    </row>
    <row r="74" spans="1:12" ht="14" customHeight="1" x14ac:dyDescent="0.2">
      <c r="A74" t="s">
        <v>168</v>
      </c>
      <c r="B74" t="s">
        <v>215</v>
      </c>
      <c r="C74">
        <v>50</v>
      </c>
      <c r="D74" s="8">
        <v>43754</v>
      </c>
      <c r="E74">
        <v>6.2</v>
      </c>
      <c r="F74" s="8">
        <v>43787</v>
      </c>
      <c r="G74">
        <v>1150</v>
      </c>
      <c r="H74">
        <v>7.97</v>
      </c>
      <c r="I74">
        <v>4.74</v>
      </c>
      <c r="J74">
        <v>0</v>
      </c>
      <c r="K74">
        <v>0</v>
      </c>
      <c r="L74">
        <v>0</v>
      </c>
    </row>
    <row r="75" spans="1:12" ht="14" customHeight="1" x14ac:dyDescent="0.2">
      <c r="A75" t="s">
        <v>169</v>
      </c>
      <c r="B75" t="s">
        <v>215</v>
      </c>
      <c r="C75">
        <v>50</v>
      </c>
      <c r="D75" s="8">
        <v>43735</v>
      </c>
      <c r="E75">
        <v>0.1</v>
      </c>
      <c r="F75" s="8">
        <v>43787</v>
      </c>
      <c r="G75">
        <v>16.2</v>
      </c>
      <c r="H75">
        <v>7.94</v>
      </c>
      <c r="I75">
        <v>7.81</v>
      </c>
      <c r="J75">
        <v>0</v>
      </c>
      <c r="K75">
        <v>0</v>
      </c>
      <c r="L75">
        <v>0</v>
      </c>
    </row>
    <row r="76" spans="1:12" ht="14" customHeight="1" x14ac:dyDescent="0.2">
      <c r="A76" t="s">
        <v>170</v>
      </c>
      <c r="B76" t="s">
        <v>215</v>
      </c>
      <c r="C76">
        <v>50</v>
      </c>
      <c r="D76" s="8">
        <v>43749</v>
      </c>
      <c r="E76">
        <v>8</v>
      </c>
      <c r="F76" s="8">
        <v>43787</v>
      </c>
      <c r="G76">
        <v>1060</v>
      </c>
      <c r="H76">
        <v>2.88</v>
      </c>
      <c r="I76">
        <v>7.44</v>
      </c>
      <c r="J76">
        <v>0</v>
      </c>
      <c r="K76">
        <v>0</v>
      </c>
      <c r="L76">
        <v>0</v>
      </c>
    </row>
    <row r="77" spans="1:12" ht="14" customHeight="1" x14ac:dyDescent="0.2">
      <c r="A77" t="s">
        <v>171</v>
      </c>
      <c r="B77" t="s">
        <v>216</v>
      </c>
      <c r="C77">
        <v>50</v>
      </c>
      <c r="D77" s="8">
        <v>43766</v>
      </c>
      <c r="E77">
        <v>3</v>
      </c>
      <c r="F77" s="8">
        <v>43787</v>
      </c>
      <c r="G77">
        <v>13.3</v>
      </c>
      <c r="H77">
        <v>6.14</v>
      </c>
      <c r="I77">
        <v>2.61</v>
      </c>
      <c r="J77">
        <v>0</v>
      </c>
      <c r="K77">
        <v>0</v>
      </c>
      <c r="L77">
        <v>0</v>
      </c>
    </row>
    <row r="78" spans="1:12" ht="14" customHeight="1" x14ac:dyDescent="0.2">
      <c r="A78" t="s">
        <v>172</v>
      </c>
      <c r="B78" t="s">
        <v>215</v>
      </c>
      <c r="C78">
        <v>50</v>
      </c>
      <c r="D78" s="8">
        <v>43761</v>
      </c>
      <c r="E78">
        <v>0.1</v>
      </c>
      <c r="F78" s="8">
        <v>43787</v>
      </c>
      <c r="G78">
        <v>70.3</v>
      </c>
      <c r="H78">
        <v>-8.9700000000000002E-2</v>
      </c>
      <c r="I78">
        <v>7.38</v>
      </c>
      <c r="J78">
        <v>0</v>
      </c>
      <c r="K78">
        <v>0</v>
      </c>
      <c r="L78">
        <v>0</v>
      </c>
    </row>
    <row r="79" spans="1:12" ht="14" customHeight="1" x14ac:dyDescent="0.2">
      <c r="A79" t="s">
        <v>173</v>
      </c>
      <c r="B79" t="s">
        <v>216</v>
      </c>
      <c r="C79">
        <v>50</v>
      </c>
      <c r="D79" s="8">
        <v>43712</v>
      </c>
      <c r="E79">
        <v>0.1</v>
      </c>
      <c r="F79" s="8">
        <v>43787</v>
      </c>
      <c r="G79">
        <v>2.9</v>
      </c>
      <c r="H79">
        <v>4.13</v>
      </c>
      <c r="I79">
        <v>-3.6</v>
      </c>
      <c r="J79">
        <v>0</v>
      </c>
      <c r="K79">
        <v>0</v>
      </c>
      <c r="L79">
        <v>0</v>
      </c>
    </row>
    <row r="80" spans="1:12" x14ac:dyDescent="0.2">
      <c r="A80" t="s">
        <v>176</v>
      </c>
      <c r="B80" t="s">
        <v>216</v>
      </c>
      <c r="C80">
        <v>50</v>
      </c>
      <c r="D80" s="8">
        <v>43784</v>
      </c>
      <c r="E80">
        <v>6</v>
      </c>
      <c r="F80" s="8">
        <v>43787</v>
      </c>
      <c r="G80">
        <v>38</v>
      </c>
      <c r="H80">
        <v>3.89</v>
      </c>
      <c r="I80">
        <v>5.67</v>
      </c>
      <c r="J80">
        <v>0</v>
      </c>
      <c r="K80">
        <v>0</v>
      </c>
      <c r="L80">
        <v>0</v>
      </c>
    </row>
    <row r="81" spans="1:12" x14ac:dyDescent="0.2">
      <c r="A81" t="s">
        <v>177</v>
      </c>
      <c r="B81" t="s">
        <v>215</v>
      </c>
      <c r="C81">
        <v>50</v>
      </c>
      <c r="D81" s="8">
        <v>43728</v>
      </c>
      <c r="E81">
        <v>5</v>
      </c>
      <c r="F81" s="8">
        <v>43787</v>
      </c>
      <c r="G81">
        <v>484</v>
      </c>
      <c r="H81">
        <v>3.83</v>
      </c>
      <c r="I81">
        <v>3.2</v>
      </c>
      <c r="J81">
        <v>0</v>
      </c>
      <c r="K81">
        <v>0</v>
      </c>
      <c r="L81">
        <v>0</v>
      </c>
    </row>
    <row r="82" spans="1:12" x14ac:dyDescent="0.2">
      <c r="A82" t="s">
        <v>178</v>
      </c>
      <c r="B82" t="s">
        <v>215</v>
      </c>
      <c r="C82">
        <v>50</v>
      </c>
      <c r="D82" s="8">
        <v>43768</v>
      </c>
      <c r="E82">
        <v>8</v>
      </c>
      <c r="F82" s="8">
        <v>43787</v>
      </c>
      <c r="G82">
        <v>459</v>
      </c>
      <c r="H82">
        <v>3.98</v>
      </c>
      <c r="I82">
        <v>8.7100000000000009</v>
      </c>
      <c r="J82">
        <v>0</v>
      </c>
      <c r="K82">
        <v>0</v>
      </c>
      <c r="L82">
        <v>0</v>
      </c>
    </row>
    <row r="83" spans="1:12" x14ac:dyDescent="0.2">
      <c r="A83" t="s">
        <v>179</v>
      </c>
      <c r="B83" t="s">
        <v>216</v>
      </c>
      <c r="C83">
        <v>50</v>
      </c>
      <c r="D83" s="8">
        <v>43728</v>
      </c>
      <c r="E83">
        <v>3</v>
      </c>
      <c r="F83" s="8">
        <v>43787</v>
      </c>
      <c r="G83">
        <v>19.899999999999999</v>
      </c>
      <c r="H83">
        <v>4.43</v>
      </c>
      <c r="I83">
        <v>-0.26200000000000001</v>
      </c>
      <c r="J83">
        <v>0</v>
      </c>
      <c r="K83">
        <v>0</v>
      </c>
      <c r="L83">
        <v>0</v>
      </c>
    </row>
    <row r="84" spans="1:12" x14ac:dyDescent="0.2">
      <c r="A84" t="s">
        <v>180</v>
      </c>
      <c r="B84" t="s">
        <v>215</v>
      </c>
      <c r="C84">
        <v>50</v>
      </c>
      <c r="D84" s="8">
        <v>43768</v>
      </c>
      <c r="E84">
        <v>1.6</v>
      </c>
      <c r="F84" s="8">
        <v>43787</v>
      </c>
      <c r="G84">
        <v>6.84</v>
      </c>
      <c r="H84">
        <v>5.83</v>
      </c>
      <c r="I84">
        <v>-0.36299999999999999</v>
      </c>
      <c r="J84">
        <v>0</v>
      </c>
      <c r="K84">
        <v>0</v>
      </c>
      <c r="L84">
        <v>0</v>
      </c>
    </row>
    <row r="85" spans="1:12" x14ac:dyDescent="0.2">
      <c r="A85" s="3" t="s">
        <v>181</v>
      </c>
      <c r="B85" t="s">
        <v>215</v>
      </c>
      <c r="C85">
        <v>50</v>
      </c>
      <c r="D85" s="8">
        <v>43777</v>
      </c>
      <c r="E85">
        <v>6.2</v>
      </c>
      <c r="F85" s="8">
        <v>43787</v>
      </c>
      <c r="G85">
        <v>54.7</v>
      </c>
      <c r="H85">
        <v>6.27</v>
      </c>
      <c r="I85">
        <v>14.2</v>
      </c>
      <c r="J85">
        <v>0</v>
      </c>
      <c r="K85">
        <v>0</v>
      </c>
      <c r="L85">
        <v>0</v>
      </c>
    </row>
    <row r="86" spans="1:12" x14ac:dyDescent="0.2">
      <c r="A86" s="10" t="s">
        <v>182</v>
      </c>
      <c r="B86" t="s">
        <v>215</v>
      </c>
      <c r="C86">
        <v>100</v>
      </c>
      <c r="D86" s="8">
        <v>43728</v>
      </c>
      <c r="E86">
        <v>0.1</v>
      </c>
      <c r="F86" s="8">
        <v>43787</v>
      </c>
      <c r="G86">
        <v>5.49</v>
      </c>
      <c r="H86">
        <v>18.100000000000001</v>
      </c>
      <c r="I86">
        <v>121</v>
      </c>
      <c r="J86">
        <v>0</v>
      </c>
      <c r="K86">
        <v>0</v>
      </c>
      <c r="L86">
        <v>0</v>
      </c>
    </row>
    <row r="87" spans="1:12" x14ac:dyDescent="0.2">
      <c r="A87" t="s">
        <v>183</v>
      </c>
      <c r="B87" t="s">
        <v>216</v>
      </c>
      <c r="C87">
        <v>50</v>
      </c>
      <c r="D87" s="8">
        <v>43784</v>
      </c>
      <c r="E87">
        <v>0.1</v>
      </c>
      <c r="F87" s="8">
        <v>43787</v>
      </c>
      <c r="G87">
        <v>36.700000000000003</v>
      </c>
      <c r="H87">
        <v>4.6100000000000003</v>
      </c>
      <c r="I87">
        <v>6.7</v>
      </c>
      <c r="J87">
        <v>0</v>
      </c>
      <c r="K87">
        <v>0</v>
      </c>
      <c r="L87">
        <v>0</v>
      </c>
    </row>
    <row r="88" spans="1:12" x14ac:dyDescent="0.2">
      <c r="A88" t="s">
        <v>184</v>
      </c>
      <c r="B88" t="s">
        <v>216</v>
      </c>
      <c r="C88">
        <v>50</v>
      </c>
      <c r="D88" s="8">
        <v>43784</v>
      </c>
      <c r="E88">
        <v>3</v>
      </c>
      <c r="F88" s="8">
        <v>43787</v>
      </c>
      <c r="G88">
        <v>33.299999999999997</v>
      </c>
      <c r="H88">
        <v>4.12</v>
      </c>
      <c r="I88">
        <v>6.75</v>
      </c>
      <c r="J88">
        <v>0</v>
      </c>
      <c r="K88">
        <v>0</v>
      </c>
      <c r="L88">
        <v>0</v>
      </c>
    </row>
    <row r="89" spans="1:12" x14ac:dyDescent="0.2">
      <c r="A89" t="s">
        <v>185</v>
      </c>
      <c r="B89" t="s">
        <v>215</v>
      </c>
      <c r="C89">
        <v>50</v>
      </c>
      <c r="D89" s="8">
        <v>43766</v>
      </c>
      <c r="E89">
        <v>1.6</v>
      </c>
      <c r="F89" s="8">
        <v>43787</v>
      </c>
      <c r="G89">
        <v>13.4</v>
      </c>
      <c r="H89">
        <v>6.06</v>
      </c>
      <c r="I89">
        <v>6.29</v>
      </c>
      <c r="J89">
        <v>0</v>
      </c>
      <c r="K89">
        <v>0</v>
      </c>
      <c r="L89">
        <v>0</v>
      </c>
    </row>
    <row r="90" spans="1:12" x14ac:dyDescent="0.2">
      <c r="A90" t="s">
        <v>188</v>
      </c>
      <c r="B90" t="s">
        <v>215</v>
      </c>
      <c r="C90">
        <v>50</v>
      </c>
      <c r="D90" s="8">
        <v>43763</v>
      </c>
      <c r="E90">
        <v>0.1</v>
      </c>
      <c r="F90" s="8">
        <v>43787</v>
      </c>
      <c r="G90">
        <v>47.2</v>
      </c>
      <c r="H90">
        <v>4.25</v>
      </c>
      <c r="I90">
        <v>10</v>
      </c>
      <c r="J90">
        <v>0</v>
      </c>
      <c r="K90">
        <v>0</v>
      </c>
      <c r="L90">
        <v>0</v>
      </c>
    </row>
    <row r="91" spans="1:12" x14ac:dyDescent="0.2">
      <c r="A91" t="s">
        <v>189</v>
      </c>
      <c r="B91" t="s">
        <v>215</v>
      </c>
      <c r="C91">
        <v>50</v>
      </c>
      <c r="D91" s="8">
        <v>43768</v>
      </c>
      <c r="E91">
        <v>6.2</v>
      </c>
      <c r="F91" s="8">
        <v>43787</v>
      </c>
      <c r="G91">
        <v>453</v>
      </c>
      <c r="H91">
        <v>5.26</v>
      </c>
      <c r="I91">
        <v>7.34</v>
      </c>
      <c r="J91">
        <v>0</v>
      </c>
      <c r="K91">
        <v>0</v>
      </c>
      <c r="L91">
        <v>0</v>
      </c>
    </row>
    <row r="92" spans="1:12" x14ac:dyDescent="0.2">
      <c r="A92" t="s">
        <v>190</v>
      </c>
      <c r="B92" t="s">
        <v>215</v>
      </c>
      <c r="C92">
        <v>50</v>
      </c>
      <c r="D92" s="8">
        <v>43719</v>
      </c>
      <c r="E92">
        <v>0.1</v>
      </c>
      <c r="F92" s="8">
        <v>43787</v>
      </c>
      <c r="G92">
        <v>8.0299999999999994</v>
      </c>
      <c r="H92">
        <v>7.17</v>
      </c>
      <c r="I92">
        <v>-2.89</v>
      </c>
      <c r="J92">
        <v>0</v>
      </c>
      <c r="K92">
        <v>0</v>
      </c>
      <c r="L92">
        <v>0</v>
      </c>
    </row>
    <row r="93" spans="1:12" x14ac:dyDescent="0.2">
      <c r="A93" t="s">
        <v>191</v>
      </c>
      <c r="B93" t="s">
        <v>215</v>
      </c>
      <c r="C93">
        <v>200</v>
      </c>
      <c r="D93" s="8">
        <v>43768</v>
      </c>
      <c r="E93">
        <v>0.1</v>
      </c>
      <c r="F93" s="8">
        <v>43787</v>
      </c>
      <c r="G93">
        <v>24.3</v>
      </c>
      <c r="H93">
        <v>4.2300000000000004</v>
      </c>
      <c r="I93">
        <v>10.199999999999999</v>
      </c>
      <c r="J93">
        <v>0</v>
      </c>
      <c r="K93">
        <v>0</v>
      </c>
      <c r="L93">
        <v>0</v>
      </c>
    </row>
    <row r="94" spans="1:12" x14ac:dyDescent="0.2">
      <c r="A94" t="s">
        <v>192</v>
      </c>
      <c r="B94" t="s">
        <v>215</v>
      </c>
      <c r="C94">
        <v>50</v>
      </c>
      <c r="D94" s="8">
        <v>43754</v>
      </c>
      <c r="E94">
        <v>0.1</v>
      </c>
      <c r="F94" s="8">
        <v>43787</v>
      </c>
      <c r="G94">
        <v>27.1</v>
      </c>
      <c r="H94">
        <v>5.37</v>
      </c>
      <c r="I94">
        <v>20.8</v>
      </c>
      <c r="J94">
        <v>0</v>
      </c>
      <c r="K94">
        <v>0</v>
      </c>
      <c r="L94">
        <v>0</v>
      </c>
    </row>
    <row r="95" spans="1:12" ht="16" customHeight="1" x14ac:dyDescent="0.2">
      <c r="A95" t="s">
        <v>193</v>
      </c>
      <c r="B95" t="s">
        <v>215</v>
      </c>
      <c r="C95">
        <v>50</v>
      </c>
      <c r="D95" s="8">
        <v>43735</v>
      </c>
      <c r="E95">
        <v>3.8</v>
      </c>
      <c r="F95" s="8">
        <v>43787</v>
      </c>
      <c r="G95">
        <v>101</v>
      </c>
      <c r="H95">
        <v>4.04</v>
      </c>
      <c r="I95">
        <v>7.57</v>
      </c>
      <c r="J95">
        <v>0</v>
      </c>
      <c r="K95">
        <v>0</v>
      </c>
      <c r="L95">
        <v>0</v>
      </c>
    </row>
    <row r="96" spans="1:12" ht="16" customHeight="1" x14ac:dyDescent="0.2">
      <c r="A96" t="s">
        <v>194</v>
      </c>
      <c r="B96" t="s">
        <v>215</v>
      </c>
      <c r="C96">
        <v>50</v>
      </c>
      <c r="D96" s="8">
        <v>43768</v>
      </c>
      <c r="E96">
        <v>0.1</v>
      </c>
      <c r="F96" s="8">
        <v>43787</v>
      </c>
      <c r="G96">
        <v>3.51</v>
      </c>
      <c r="H96">
        <v>10.8</v>
      </c>
      <c r="I96">
        <v>5</v>
      </c>
      <c r="J96">
        <v>0</v>
      </c>
      <c r="K96">
        <v>0</v>
      </c>
      <c r="L96">
        <v>0</v>
      </c>
    </row>
    <row r="97" spans="1:12" ht="18" customHeight="1" x14ac:dyDescent="0.2">
      <c r="A97" t="s">
        <v>195</v>
      </c>
      <c r="B97" t="s">
        <v>215</v>
      </c>
      <c r="C97">
        <v>50</v>
      </c>
      <c r="D97" s="8">
        <v>43777</v>
      </c>
      <c r="E97">
        <v>1.6</v>
      </c>
      <c r="F97" s="8">
        <v>43787</v>
      </c>
      <c r="G97">
        <v>63.4</v>
      </c>
      <c r="H97">
        <v>3.84</v>
      </c>
      <c r="I97">
        <v>9.99</v>
      </c>
      <c r="J97">
        <v>0</v>
      </c>
      <c r="K97">
        <v>0</v>
      </c>
      <c r="L97">
        <v>0</v>
      </c>
    </row>
    <row r="98" spans="1:12" ht="19" customHeight="1" x14ac:dyDescent="0.2">
      <c r="A98" s="3" t="s">
        <v>196</v>
      </c>
      <c r="B98" t="s">
        <v>215</v>
      </c>
      <c r="C98">
        <v>50</v>
      </c>
      <c r="D98" s="8">
        <v>43749</v>
      </c>
      <c r="E98">
        <v>3.8</v>
      </c>
      <c r="F98" s="8">
        <v>43787</v>
      </c>
      <c r="G98">
        <v>95.4</v>
      </c>
      <c r="H98">
        <v>3.93</v>
      </c>
      <c r="I98">
        <v>3.74</v>
      </c>
      <c r="J98">
        <v>0</v>
      </c>
      <c r="K98">
        <v>0</v>
      </c>
      <c r="L98">
        <v>0</v>
      </c>
    </row>
    <row r="99" spans="1:12" ht="16" customHeight="1" x14ac:dyDescent="0.2">
      <c r="A99" s="3" t="s">
        <v>197</v>
      </c>
      <c r="B99" t="s">
        <v>216</v>
      </c>
      <c r="C99">
        <v>50</v>
      </c>
      <c r="D99" s="8">
        <v>43784</v>
      </c>
      <c r="E99">
        <v>9</v>
      </c>
      <c r="F99" s="8">
        <v>43787</v>
      </c>
      <c r="G99">
        <v>37.799999999999997</v>
      </c>
      <c r="H99">
        <v>4.92</v>
      </c>
      <c r="I99">
        <v>3.29</v>
      </c>
      <c r="J99">
        <v>0</v>
      </c>
      <c r="K99">
        <v>0</v>
      </c>
      <c r="L99">
        <v>0</v>
      </c>
    </row>
    <row r="100" spans="1:12" x14ac:dyDescent="0.2">
      <c r="A100" s="10" t="s">
        <v>200</v>
      </c>
      <c r="B100" t="s">
        <v>215</v>
      </c>
      <c r="C100">
        <v>100</v>
      </c>
      <c r="D100" s="8">
        <v>43728</v>
      </c>
      <c r="E100">
        <v>0.1</v>
      </c>
      <c r="F100" s="8">
        <v>43787</v>
      </c>
      <c r="G100">
        <v>4.3899999999999997</v>
      </c>
      <c r="H100">
        <v>16.2</v>
      </c>
      <c r="I100">
        <v>119</v>
      </c>
      <c r="J100">
        <v>0</v>
      </c>
      <c r="K100">
        <v>0</v>
      </c>
      <c r="L100">
        <v>0</v>
      </c>
    </row>
    <row r="101" spans="1:12" x14ac:dyDescent="0.2">
      <c r="A101" s="10" t="s">
        <v>201</v>
      </c>
      <c r="B101" t="s">
        <v>216</v>
      </c>
      <c r="C101">
        <v>50</v>
      </c>
      <c r="D101" s="8">
        <v>43728</v>
      </c>
      <c r="E101">
        <v>9</v>
      </c>
      <c r="F101" s="8">
        <v>43787</v>
      </c>
      <c r="G101">
        <v>2330</v>
      </c>
      <c r="H101">
        <v>12.8</v>
      </c>
      <c r="I101">
        <v>3.32</v>
      </c>
      <c r="J101">
        <v>0</v>
      </c>
      <c r="K101">
        <v>0</v>
      </c>
      <c r="L101">
        <v>0</v>
      </c>
    </row>
    <row r="102" spans="1:12" x14ac:dyDescent="0.2">
      <c r="A102" t="s">
        <v>202</v>
      </c>
      <c r="B102" t="s">
        <v>215</v>
      </c>
      <c r="C102">
        <v>50</v>
      </c>
      <c r="D102" s="8">
        <v>43754</v>
      </c>
      <c r="E102">
        <v>3.8</v>
      </c>
      <c r="F102" s="8">
        <v>43787</v>
      </c>
      <c r="G102">
        <v>26.5</v>
      </c>
      <c r="H102">
        <v>4.58</v>
      </c>
      <c r="I102">
        <v>3.32</v>
      </c>
      <c r="J102">
        <v>0</v>
      </c>
      <c r="K102">
        <v>0</v>
      </c>
      <c r="L102">
        <v>0</v>
      </c>
    </row>
    <row r="103" spans="1:12" x14ac:dyDescent="0.2">
      <c r="A103" t="s">
        <v>203</v>
      </c>
      <c r="B103" t="s">
        <v>215</v>
      </c>
      <c r="C103">
        <v>50</v>
      </c>
      <c r="D103" s="8">
        <v>43754</v>
      </c>
      <c r="E103">
        <v>5</v>
      </c>
      <c r="F103" s="8">
        <v>43787</v>
      </c>
      <c r="G103">
        <v>26</v>
      </c>
      <c r="H103">
        <v>4.62</v>
      </c>
      <c r="I103">
        <v>11.6</v>
      </c>
      <c r="J103">
        <v>0</v>
      </c>
      <c r="K103">
        <v>0</v>
      </c>
      <c r="L103">
        <v>0</v>
      </c>
    </row>
    <row r="104" spans="1:12" x14ac:dyDescent="0.2">
      <c r="A104" t="s">
        <v>204</v>
      </c>
      <c r="B104" t="s">
        <v>216</v>
      </c>
      <c r="C104">
        <v>50</v>
      </c>
      <c r="D104" s="8">
        <v>43784</v>
      </c>
      <c r="E104">
        <v>11</v>
      </c>
      <c r="F104" s="8">
        <v>43787</v>
      </c>
      <c r="G104">
        <v>47.6</v>
      </c>
      <c r="H104">
        <v>4.96</v>
      </c>
      <c r="I104">
        <v>7.4</v>
      </c>
      <c r="J104">
        <v>0</v>
      </c>
      <c r="K104">
        <v>0</v>
      </c>
      <c r="L10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CEC1-DE56-5A45-964F-FB6042E31D85}">
  <dimension ref="A1:B8"/>
  <sheetViews>
    <sheetView workbookViewId="0">
      <selection activeCell="E17" sqref="E17"/>
    </sheetView>
  </sheetViews>
  <sheetFormatPr baseColWidth="10" defaultRowHeight="15" x14ac:dyDescent="0.2"/>
  <sheetData>
    <row r="1" spans="1:2" x14ac:dyDescent="0.2">
      <c r="A1" t="s">
        <v>217</v>
      </c>
      <c r="B1" t="s">
        <v>218</v>
      </c>
    </row>
    <row r="2" spans="1:2" x14ac:dyDescent="0.2">
      <c r="A2">
        <v>1</v>
      </c>
      <c r="B2" t="s">
        <v>219</v>
      </c>
    </row>
    <row r="3" spans="1:2" x14ac:dyDescent="0.2">
      <c r="A3">
        <v>2</v>
      </c>
      <c r="B3" t="s">
        <v>220</v>
      </c>
    </row>
    <row r="4" spans="1:2" x14ac:dyDescent="0.2">
      <c r="A4">
        <v>3</v>
      </c>
      <c r="B4" t="s">
        <v>221</v>
      </c>
    </row>
    <row r="5" spans="1:2" x14ac:dyDescent="0.2">
      <c r="A5">
        <v>4</v>
      </c>
      <c r="B5" t="s">
        <v>222</v>
      </c>
    </row>
    <row r="6" spans="1:2" x14ac:dyDescent="0.2">
      <c r="A6">
        <v>5</v>
      </c>
      <c r="B6" t="s">
        <v>223</v>
      </c>
    </row>
    <row r="7" spans="1:2" x14ac:dyDescent="0.2">
      <c r="A7">
        <v>6</v>
      </c>
      <c r="B7" t="s">
        <v>224</v>
      </c>
    </row>
    <row r="8" spans="1:2" x14ac:dyDescent="0.2">
      <c r="A8">
        <v>7</v>
      </c>
      <c r="B8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174"/>
  <sheetViews>
    <sheetView topLeftCell="C158" zoomScale="125" workbookViewId="0">
      <pane xSplit="1" topLeftCell="G1" activePane="topRight" state="frozen"/>
      <selection activeCell="C1" sqref="C1"/>
      <selection pane="topRight" activeCell="U174" sqref="U174"/>
    </sheetView>
  </sheetViews>
  <sheetFormatPr baseColWidth="10" defaultColWidth="8.83203125" defaultRowHeight="15" x14ac:dyDescent="0.2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8" max="28" width="11.6640625" bestFit="1" customWidth="1"/>
  </cols>
  <sheetData>
    <row r="1" spans="1:54" s="2" customFormat="1" ht="1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31</v>
      </c>
      <c r="W1" s="2" t="s">
        <v>57</v>
      </c>
      <c r="X1" s="2" t="s">
        <v>24</v>
      </c>
      <c r="Y1" s="2" t="s">
        <v>55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57</v>
      </c>
      <c r="AG1" s="2" t="s">
        <v>47</v>
      </c>
      <c r="AH1" s="2" t="s">
        <v>54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57</v>
      </c>
      <c r="AP1" s="2" t="s">
        <v>17</v>
      </c>
      <c r="AQ1" s="2" t="s">
        <v>56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23</v>
      </c>
    </row>
    <row r="2" spans="1:54" s="2" customFormat="1" x14ac:dyDescent="0.2">
      <c r="A2" s="1">
        <v>43787</v>
      </c>
      <c r="B2" t="s">
        <v>76</v>
      </c>
      <c r="C2" t="s">
        <v>16</v>
      </c>
      <c r="D2" t="s">
        <v>13</v>
      </c>
      <c r="E2">
        <v>1</v>
      </c>
      <c r="F2">
        <v>1</v>
      </c>
      <c r="G2" t="s">
        <v>77</v>
      </c>
      <c r="H2" t="s">
        <v>78</v>
      </c>
      <c r="I2">
        <v>5.6099999999999997E-2</v>
      </c>
      <c r="J2">
        <v>1.25</v>
      </c>
      <c r="K2">
        <v>25.1</v>
      </c>
      <c r="L2" t="s">
        <v>79</v>
      </c>
      <c r="M2" t="s">
        <v>80</v>
      </c>
      <c r="N2">
        <v>6.9599999999999995E-2</v>
      </c>
      <c r="O2">
        <v>0.99299999999999999</v>
      </c>
      <c r="P2">
        <v>23.1</v>
      </c>
      <c r="Q2" t="s">
        <v>81</v>
      </c>
      <c r="R2" t="s">
        <v>78</v>
      </c>
      <c r="S2">
        <v>4.0800000000000003E-2</v>
      </c>
      <c r="T2">
        <v>0.58899999999999997</v>
      </c>
      <c r="U2">
        <v>27.1</v>
      </c>
      <c r="W2" s="2">
        <v>1</v>
      </c>
      <c r="Y2" s="2">
        <f>K2</f>
        <v>25.1</v>
      </c>
      <c r="Z2" s="3">
        <f>100*(Y2-25)/25</f>
        <v>0.40000000000000568</v>
      </c>
      <c r="AA2" s="3" t="str">
        <f>IF((ABS(Z2))&lt;=20,"PASS","FAIL")</f>
        <v>PASS</v>
      </c>
      <c r="AF2">
        <v>1</v>
      </c>
      <c r="AG2"/>
      <c r="AH2" s="4">
        <f>P2</f>
        <v>23.1</v>
      </c>
      <c r="AI2" s="3">
        <f>100*(AH2-25)/25</f>
        <v>-7.5999999999999943</v>
      </c>
      <c r="AJ2" s="3" t="str">
        <f>IF((ABS(AI2))&lt;=20,"PASS","FAIL")</f>
        <v>PASS</v>
      </c>
      <c r="AO2">
        <v>1</v>
      </c>
      <c r="AP2"/>
      <c r="AQ2" s="4">
        <f>U2</f>
        <v>27.1</v>
      </c>
      <c r="AR2" s="3">
        <f>100*(AQ2-25)/25</f>
        <v>8.4000000000000057</v>
      </c>
      <c r="AS2" s="3" t="str">
        <f>IF((ABS(AR2))&lt;=20,"PASS","FAIL")</f>
        <v>PASS</v>
      </c>
      <c r="AX2"/>
      <c r="AY2"/>
      <c r="AZ2"/>
      <c r="BA2"/>
      <c r="BB2"/>
    </row>
    <row r="3" spans="1:54" s="2" customFormat="1" x14ac:dyDescent="0.2">
      <c r="A3" s="1">
        <v>43787</v>
      </c>
      <c r="B3" t="s">
        <v>76</v>
      </c>
      <c r="C3" t="s">
        <v>38</v>
      </c>
      <c r="D3" t="s">
        <v>70</v>
      </c>
      <c r="E3">
        <v>1</v>
      </c>
      <c r="F3">
        <v>1</v>
      </c>
      <c r="G3" t="s">
        <v>77</v>
      </c>
      <c r="H3" t="s">
        <v>78</v>
      </c>
      <c r="I3">
        <v>0.114</v>
      </c>
      <c r="J3">
        <v>0.71799999999999997</v>
      </c>
      <c r="K3">
        <v>13.9</v>
      </c>
      <c r="L3" t="s">
        <v>79</v>
      </c>
      <c r="M3" t="s">
        <v>80</v>
      </c>
      <c r="N3">
        <v>-6.62E-3</v>
      </c>
      <c r="O3">
        <v>-4.1300000000000003E-2</v>
      </c>
      <c r="P3">
        <v>-4.7300000000000004</v>
      </c>
      <c r="Q3" t="s">
        <v>81</v>
      </c>
      <c r="R3" t="s">
        <v>78</v>
      </c>
      <c r="S3">
        <v>2.5600000000000002E-3</v>
      </c>
      <c r="T3">
        <v>3.7199999999999997E-2</v>
      </c>
      <c r="U3">
        <v>1.95</v>
      </c>
      <c r="W3" s="2">
        <v>1</v>
      </c>
      <c r="Y3" s="2">
        <f>K3</f>
        <v>13.9</v>
      </c>
      <c r="AF3">
        <v>1</v>
      </c>
      <c r="AG3"/>
      <c r="AH3" s="4">
        <f t="shared" ref="AH3:AH66" si="0">P3</f>
        <v>-4.7300000000000004</v>
      </c>
      <c r="AO3">
        <v>1</v>
      </c>
      <c r="AP3"/>
      <c r="AQ3" s="4">
        <f t="shared" ref="AQ3:AQ66" si="1">U3</f>
        <v>1.95</v>
      </c>
      <c r="AX3"/>
      <c r="AY3"/>
      <c r="AZ3"/>
      <c r="BA3"/>
      <c r="BB3"/>
    </row>
    <row r="4" spans="1:54" s="2" customFormat="1" x14ac:dyDescent="0.2">
      <c r="A4" s="1">
        <v>43787</v>
      </c>
      <c r="B4" t="s">
        <v>76</v>
      </c>
      <c r="C4" t="s">
        <v>82</v>
      </c>
      <c r="D4">
        <v>1</v>
      </c>
      <c r="E4">
        <v>1</v>
      </c>
      <c r="F4">
        <v>1</v>
      </c>
      <c r="G4" t="s">
        <v>77</v>
      </c>
      <c r="H4" t="s">
        <v>78</v>
      </c>
      <c r="I4">
        <v>0.36599999999999999</v>
      </c>
      <c r="J4">
        <v>4.96</v>
      </c>
      <c r="K4">
        <v>104</v>
      </c>
      <c r="L4" t="s">
        <v>79</v>
      </c>
      <c r="M4" t="s">
        <v>80</v>
      </c>
      <c r="N4">
        <v>3.61E-2</v>
      </c>
      <c r="O4">
        <v>0.499</v>
      </c>
      <c r="P4">
        <v>9.81</v>
      </c>
      <c r="Q4" t="s">
        <v>81</v>
      </c>
      <c r="R4" t="s">
        <v>78</v>
      </c>
      <c r="S4">
        <v>-9.9100000000000004E-3</v>
      </c>
      <c r="T4">
        <v>-4.99E-2</v>
      </c>
      <c r="U4">
        <v>-1.99</v>
      </c>
      <c r="W4" s="2">
        <v>1</v>
      </c>
      <c r="Y4" s="2">
        <f t="shared" ref="Y4:Y67" si="2">K4</f>
        <v>104</v>
      </c>
      <c r="AF4">
        <v>1</v>
      </c>
      <c r="AG4"/>
      <c r="AH4" s="4">
        <f t="shared" si="0"/>
        <v>9.81</v>
      </c>
      <c r="AO4">
        <v>3</v>
      </c>
      <c r="AP4"/>
      <c r="AQ4" s="4">
        <f t="shared" si="1"/>
        <v>-1.99</v>
      </c>
      <c r="AX4"/>
      <c r="AY4"/>
      <c r="AZ4"/>
      <c r="BA4"/>
      <c r="BB4"/>
    </row>
    <row r="5" spans="1:54" s="2" customFormat="1" x14ac:dyDescent="0.2">
      <c r="A5" s="1">
        <v>43787</v>
      </c>
      <c r="B5" t="s">
        <v>76</v>
      </c>
      <c r="C5" t="s">
        <v>83</v>
      </c>
      <c r="D5">
        <v>2</v>
      </c>
      <c r="E5">
        <v>1</v>
      </c>
      <c r="F5">
        <v>1</v>
      </c>
      <c r="G5" t="s">
        <v>77</v>
      </c>
      <c r="H5" t="s">
        <v>78</v>
      </c>
      <c r="I5">
        <v>1.37</v>
      </c>
      <c r="J5">
        <v>29.5</v>
      </c>
      <c r="K5">
        <v>630</v>
      </c>
      <c r="L5" t="s">
        <v>79</v>
      </c>
      <c r="M5" t="s">
        <v>80</v>
      </c>
      <c r="N5">
        <v>1.7899999999999999E-2</v>
      </c>
      <c r="O5">
        <v>0.24299999999999999</v>
      </c>
      <c r="P5">
        <v>2.92</v>
      </c>
      <c r="Q5" t="s">
        <v>81</v>
      </c>
      <c r="R5" t="s">
        <v>78</v>
      </c>
      <c r="S5">
        <v>2.46E-2</v>
      </c>
      <c r="T5">
        <v>0.38100000000000001</v>
      </c>
      <c r="U5">
        <v>17.600000000000001</v>
      </c>
      <c r="W5" s="2">
        <v>1</v>
      </c>
      <c r="Y5" s="2">
        <f t="shared" si="2"/>
        <v>630</v>
      </c>
      <c r="AF5">
        <v>1</v>
      </c>
      <c r="AG5"/>
      <c r="AH5" s="4">
        <f t="shared" si="0"/>
        <v>2.92</v>
      </c>
      <c r="AO5">
        <v>1</v>
      </c>
      <c r="AP5"/>
      <c r="AQ5" s="4">
        <f t="shared" si="1"/>
        <v>17.600000000000001</v>
      </c>
      <c r="AX5"/>
      <c r="AY5"/>
      <c r="AZ5"/>
      <c r="BA5"/>
      <c r="BB5"/>
    </row>
    <row r="6" spans="1:54" s="2" customFormat="1" x14ac:dyDescent="0.2">
      <c r="A6" s="1">
        <v>43787</v>
      </c>
      <c r="B6" t="s">
        <v>76</v>
      </c>
      <c r="C6" t="s">
        <v>84</v>
      </c>
      <c r="D6">
        <v>3</v>
      </c>
      <c r="E6">
        <v>1</v>
      </c>
      <c r="F6">
        <v>1</v>
      </c>
      <c r="G6" t="s">
        <v>77</v>
      </c>
      <c r="H6" t="s">
        <v>78</v>
      </c>
      <c r="I6">
        <v>5.14</v>
      </c>
      <c r="J6">
        <v>96.3</v>
      </c>
      <c r="K6">
        <v>2110</v>
      </c>
      <c r="L6" t="s">
        <v>79</v>
      </c>
      <c r="M6" t="s">
        <v>80</v>
      </c>
      <c r="N6">
        <v>8.0199999999999994E-2</v>
      </c>
      <c r="O6">
        <v>0.98399999999999999</v>
      </c>
      <c r="P6">
        <v>22.9</v>
      </c>
      <c r="Q6" t="s">
        <v>81</v>
      </c>
      <c r="R6" t="s">
        <v>78</v>
      </c>
      <c r="S6">
        <v>-1.2700000000000001E-3</v>
      </c>
      <c r="T6">
        <v>-7.9000000000000008E-3</v>
      </c>
      <c r="U6">
        <v>-8.8200000000000001E-2</v>
      </c>
      <c r="W6" s="2">
        <v>1</v>
      </c>
      <c r="Y6" s="2">
        <f t="shared" si="2"/>
        <v>2110</v>
      </c>
      <c r="AF6">
        <v>1</v>
      </c>
      <c r="AG6"/>
      <c r="AH6" s="4">
        <f t="shared" si="0"/>
        <v>22.9</v>
      </c>
      <c r="AO6">
        <v>3</v>
      </c>
      <c r="AP6"/>
      <c r="AQ6" s="4">
        <f t="shared" si="1"/>
        <v>-8.8200000000000001E-2</v>
      </c>
      <c r="AX6"/>
      <c r="AY6"/>
      <c r="AZ6"/>
      <c r="BA6"/>
      <c r="BB6"/>
    </row>
    <row r="7" spans="1:54" s="2" customFormat="1" x14ac:dyDescent="0.2">
      <c r="A7" s="1">
        <v>43787</v>
      </c>
      <c r="B7" t="s">
        <v>76</v>
      </c>
      <c r="C7" t="s">
        <v>85</v>
      </c>
      <c r="D7">
        <v>4</v>
      </c>
      <c r="E7">
        <v>1</v>
      </c>
      <c r="F7">
        <v>1</v>
      </c>
      <c r="G7" t="s">
        <v>77</v>
      </c>
      <c r="H7" t="s">
        <v>78</v>
      </c>
      <c r="I7">
        <v>3.1800000000000002E-2</v>
      </c>
      <c r="J7">
        <v>0.73299999999999998</v>
      </c>
      <c r="K7">
        <v>14.3</v>
      </c>
      <c r="L7" t="s">
        <v>79</v>
      </c>
      <c r="M7" t="s">
        <v>80</v>
      </c>
      <c r="N7">
        <v>1.67E-2</v>
      </c>
      <c r="O7">
        <v>0.308</v>
      </c>
      <c r="P7">
        <v>4.6500000000000004</v>
      </c>
      <c r="Q7" t="s">
        <v>81</v>
      </c>
      <c r="R7" t="s">
        <v>78</v>
      </c>
      <c r="S7">
        <v>9.0500000000000008E-3</v>
      </c>
      <c r="T7">
        <v>7.3499999999999996E-2</v>
      </c>
      <c r="U7">
        <v>3.6</v>
      </c>
      <c r="W7" s="2">
        <v>1</v>
      </c>
      <c r="Y7" s="2">
        <f t="shared" si="2"/>
        <v>14.3</v>
      </c>
      <c r="AF7">
        <v>1</v>
      </c>
      <c r="AG7"/>
      <c r="AH7" s="4">
        <f t="shared" si="0"/>
        <v>4.6500000000000004</v>
      </c>
      <c r="AO7">
        <v>3</v>
      </c>
      <c r="AP7"/>
      <c r="AQ7" s="4">
        <f t="shared" si="1"/>
        <v>3.6</v>
      </c>
      <c r="AX7"/>
      <c r="AY7"/>
      <c r="AZ7"/>
      <c r="BA7"/>
      <c r="BB7"/>
    </row>
    <row r="8" spans="1:54" s="2" customFormat="1" x14ac:dyDescent="0.2">
      <c r="A8" s="1">
        <v>43787</v>
      </c>
      <c r="B8" t="s">
        <v>76</v>
      </c>
      <c r="C8" t="s">
        <v>86</v>
      </c>
      <c r="D8">
        <v>5</v>
      </c>
      <c r="E8">
        <v>1</v>
      </c>
      <c r="F8">
        <v>1</v>
      </c>
      <c r="G8" t="s">
        <v>77</v>
      </c>
      <c r="H8" t="s">
        <v>78</v>
      </c>
      <c r="I8">
        <v>2.33</v>
      </c>
      <c r="J8">
        <v>50</v>
      </c>
      <c r="K8">
        <v>1080</v>
      </c>
      <c r="L8" t="s">
        <v>79</v>
      </c>
      <c r="M8" t="s">
        <v>80</v>
      </c>
      <c r="N8">
        <v>1.4800000000000001E-2</v>
      </c>
      <c r="O8">
        <v>0.25</v>
      </c>
      <c r="P8">
        <v>3.1</v>
      </c>
      <c r="Q8" t="s">
        <v>81</v>
      </c>
      <c r="R8" t="s">
        <v>78</v>
      </c>
      <c r="S8">
        <v>6.1599999999999997E-3</v>
      </c>
      <c r="T8">
        <v>0.107</v>
      </c>
      <c r="U8">
        <v>5.1100000000000003</v>
      </c>
      <c r="W8" s="2">
        <v>1</v>
      </c>
      <c r="Y8" s="2">
        <f t="shared" si="2"/>
        <v>1080</v>
      </c>
      <c r="AF8">
        <v>1</v>
      </c>
      <c r="AG8"/>
      <c r="AH8" s="4">
        <f t="shared" si="0"/>
        <v>3.1</v>
      </c>
      <c r="AO8">
        <v>1</v>
      </c>
      <c r="AP8"/>
      <c r="AQ8" s="4">
        <f t="shared" si="1"/>
        <v>5.1100000000000003</v>
      </c>
      <c r="AX8"/>
      <c r="AY8"/>
      <c r="AZ8"/>
      <c r="BA8"/>
      <c r="BB8"/>
    </row>
    <row r="9" spans="1:54" s="2" customFormat="1" x14ac:dyDescent="0.2">
      <c r="A9" s="1">
        <v>43787</v>
      </c>
      <c r="B9" t="s">
        <v>76</v>
      </c>
      <c r="C9" t="s">
        <v>87</v>
      </c>
      <c r="D9">
        <v>6</v>
      </c>
      <c r="E9">
        <v>1</v>
      </c>
      <c r="F9">
        <v>1</v>
      </c>
      <c r="G9" t="s">
        <v>77</v>
      </c>
      <c r="H9" t="s">
        <v>78</v>
      </c>
      <c r="I9">
        <v>4.4499999999999998E-2</v>
      </c>
      <c r="J9">
        <v>1.02</v>
      </c>
      <c r="K9">
        <v>20.399999999999999</v>
      </c>
      <c r="L9" t="s">
        <v>79</v>
      </c>
      <c r="M9" t="s">
        <v>80</v>
      </c>
      <c r="N9">
        <v>2.41E-2</v>
      </c>
      <c r="O9">
        <v>0.4</v>
      </c>
      <c r="P9">
        <v>7.15</v>
      </c>
      <c r="Q9" t="s">
        <v>81</v>
      </c>
      <c r="R9" t="s">
        <v>78</v>
      </c>
      <c r="S9">
        <v>3.5999999999999999E-3</v>
      </c>
      <c r="T9">
        <v>6.9800000000000001E-2</v>
      </c>
      <c r="U9">
        <v>3.43</v>
      </c>
      <c r="W9" s="2">
        <v>1</v>
      </c>
      <c r="Y9" s="2">
        <f t="shared" si="2"/>
        <v>20.399999999999999</v>
      </c>
      <c r="AF9">
        <v>1</v>
      </c>
      <c r="AG9"/>
      <c r="AH9" s="4">
        <f t="shared" si="0"/>
        <v>7.15</v>
      </c>
      <c r="AO9">
        <v>1</v>
      </c>
      <c r="AP9"/>
      <c r="AQ9" s="4">
        <f t="shared" si="1"/>
        <v>3.43</v>
      </c>
      <c r="AX9"/>
      <c r="AY9"/>
      <c r="AZ9"/>
      <c r="BA9"/>
      <c r="BB9"/>
    </row>
    <row r="10" spans="1:54" s="2" customFormat="1" x14ac:dyDescent="0.2">
      <c r="A10" s="1">
        <v>43787</v>
      </c>
      <c r="B10" t="s">
        <v>76</v>
      </c>
      <c r="C10" t="s">
        <v>88</v>
      </c>
      <c r="D10">
        <v>7</v>
      </c>
      <c r="E10">
        <v>1</v>
      </c>
      <c r="F10">
        <v>1</v>
      </c>
      <c r="G10" t="s">
        <v>77</v>
      </c>
      <c r="H10" t="s">
        <v>78</v>
      </c>
      <c r="I10">
        <v>1.58</v>
      </c>
      <c r="J10">
        <v>34.1</v>
      </c>
      <c r="K10">
        <v>731</v>
      </c>
      <c r="L10" t="s">
        <v>79</v>
      </c>
      <c r="M10" t="s">
        <v>80</v>
      </c>
      <c r="N10">
        <v>0.03</v>
      </c>
      <c r="O10">
        <v>0.48499999999999999</v>
      </c>
      <c r="P10">
        <v>9.4499999999999993</v>
      </c>
      <c r="Q10" t="s">
        <v>81</v>
      </c>
      <c r="R10" t="s">
        <v>78</v>
      </c>
      <c r="S10">
        <v>-1.4800000000000001E-2</v>
      </c>
      <c r="T10">
        <v>-0.106</v>
      </c>
      <c r="U10">
        <v>-4.53</v>
      </c>
      <c r="W10" s="2">
        <v>1</v>
      </c>
      <c r="Y10" s="2">
        <f t="shared" si="2"/>
        <v>731</v>
      </c>
      <c r="AF10">
        <v>1</v>
      </c>
      <c r="AG10"/>
      <c r="AH10" s="4">
        <f t="shared" si="0"/>
        <v>9.4499999999999993</v>
      </c>
      <c r="AO10">
        <v>1</v>
      </c>
      <c r="AP10"/>
      <c r="AQ10" s="4">
        <f t="shared" si="1"/>
        <v>-4.53</v>
      </c>
      <c r="AX10"/>
      <c r="AY10"/>
      <c r="AZ10"/>
      <c r="BA10"/>
      <c r="BB10"/>
    </row>
    <row r="11" spans="1:54" s="2" customFormat="1" x14ac:dyDescent="0.2">
      <c r="A11" s="1">
        <v>43787</v>
      </c>
      <c r="B11" t="s">
        <v>76</v>
      </c>
      <c r="C11" t="s">
        <v>89</v>
      </c>
      <c r="D11">
        <v>8</v>
      </c>
      <c r="E11">
        <v>1</v>
      </c>
      <c r="F11">
        <v>1</v>
      </c>
      <c r="G11" t="s">
        <v>77</v>
      </c>
      <c r="H11" t="s">
        <v>78</v>
      </c>
      <c r="I11">
        <v>8.2900000000000001E-2</v>
      </c>
      <c r="J11">
        <v>1.89</v>
      </c>
      <c r="K11">
        <v>38.9</v>
      </c>
      <c r="L11" t="s">
        <v>79</v>
      </c>
      <c r="M11" t="s">
        <v>80</v>
      </c>
      <c r="N11">
        <v>3.2099999999999997E-2</v>
      </c>
      <c r="O11">
        <v>0.437</v>
      </c>
      <c r="P11">
        <v>8.15</v>
      </c>
      <c r="Q11" t="s">
        <v>81</v>
      </c>
      <c r="R11" t="s">
        <v>78</v>
      </c>
      <c r="S11">
        <v>3.8899999999999997E-2</v>
      </c>
      <c r="T11">
        <v>0.58899999999999997</v>
      </c>
      <c r="U11">
        <v>27.1</v>
      </c>
      <c r="W11" s="2">
        <v>1</v>
      </c>
      <c r="Y11" s="2">
        <f t="shared" si="2"/>
        <v>38.9</v>
      </c>
      <c r="AF11">
        <v>1</v>
      </c>
      <c r="AG11"/>
      <c r="AH11" s="4">
        <f t="shared" si="0"/>
        <v>8.15</v>
      </c>
      <c r="AO11">
        <v>1</v>
      </c>
      <c r="AP11"/>
      <c r="AQ11" s="4">
        <f t="shared" si="1"/>
        <v>27.1</v>
      </c>
      <c r="AX11"/>
      <c r="AY11"/>
      <c r="AZ11"/>
      <c r="BA11"/>
      <c r="BB11"/>
    </row>
    <row r="12" spans="1:54" s="2" customFormat="1" x14ac:dyDescent="0.2">
      <c r="A12" s="1">
        <v>43787</v>
      </c>
      <c r="B12" t="s">
        <v>76</v>
      </c>
      <c r="C12" t="s">
        <v>90</v>
      </c>
      <c r="D12">
        <v>9</v>
      </c>
      <c r="E12">
        <v>1</v>
      </c>
      <c r="F12">
        <v>1</v>
      </c>
      <c r="G12" t="s">
        <v>77</v>
      </c>
      <c r="H12" t="s">
        <v>78</v>
      </c>
      <c r="I12">
        <v>0.53200000000000003</v>
      </c>
      <c r="J12">
        <v>9.91</v>
      </c>
      <c r="K12">
        <v>210</v>
      </c>
      <c r="L12" t="s">
        <v>79</v>
      </c>
      <c r="M12" t="s">
        <v>80</v>
      </c>
      <c r="N12">
        <v>1.47E-2</v>
      </c>
      <c r="O12">
        <v>0.24399999999999999</v>
      </c>
      <c r="P12">
        <v>2.94</v>
      </c>
      <c r="Q12" t="s">
        <v>81</v>
      </c>
      <c r="R12" t="s">
        <v>78</v>
      </c>
      <c r="S12">
        <v>2.0199999999999999E-2</v>
      </c>
      <c r="T12">
        <v>0.28199999999999997</v>
      </c>
      <c r="U12">
        <v>13.1</v>
      </c>
      <c r="W12" s="2">
        <v>1</v>
      </c>
      <c r="Y12" s="2">
        <f t="shared" si="2"/>
        <v>210</v>
      </c>
      <c r="AF12">
        <v>1</v>
      </c>
      <c r="AG12"/>
      <c r="AH12" s="4">
        <f t="shared" si="0"/>
        <v>2.94</v>
      </c>
      <c r="AO12">
        <v>1</v>
      </c>
      <c r="AP12"/>
      <c r="AQ12" s="4">
        <f t="shared" si="1"/>
        <v>13.1</v>
      </c>
      <c r="AX12"/>
      <c r="AY12"/>
      <c r="AZ12"/>
      <c r="BA12"/>
      <c r="BB12"/>
    </row>
    <row r="13" spans="1:54" s="2" customFormat="1" x14ac:dyDescent="0.2">
      <c r="A13" s="1">
        <v>43787</v>
      </c>
      <c r="B13" t="s">
        <v>76</v>
      </c>
      <c r="C13" t="s">
        <v>91</v>
      </c>
      <c r="D13">
        <v>10</v>
      </c>
      <c r="E13">
        <v>1</v>
      </c>
      <c r="F13">
        <v>1</v>
      </c>
      <c r="G13" t="s">
        <v>77</v>
      </c>
      <c r="H13" t="s">
        <v>78</v>
      </c>
      <c r="I13">
        <v>1.74</v>
      </c>
      <c r="J13">
        <v>38.200000000000003</v>
      </c>
      <c r="K13">
        <v>820</v>
      </c>
      <c r="L13" t="s">
        <v>79</v>
      </c>
      <c r="M13" t="s">
        <v>80</v>
      </c>
      <c r="N13">
        <v>2.3199999999999998E-2</v>
      </c>
      <c r="O13">
        <v>0.29699999999999999</v>
      </c>
      <c r="P13">
        <v>4.37</v>
      </c>
      <c r="Q13" t="s">
        <v>81</v>
      </c>
      <c r="R13" t="s">
        <v>78</v>
      </c>
      <c r="S13">
        <v>1.7899999999999999E-2</v>
      </c>
      <c r="T13">
        <v>0.252</v>
      </c>
      <c r="U13">
        <v>11.7</v>
      </c>
      <c r="W13" s="2">
        <v>1</v>
      </c>
      <c r="Y13" s="2">
        <f t="shared" si="2"/>
        <v>820</v>
      </c>
      <c r="AF13">
        <v>1</v>
      </c>
      <c r="AG13"/>
      <c r="AH13" s="4">
        <f t="shared" si="0"/>
        <v>4.37</v>
      </c>
      <c r="AO13">
        <v>1</v>
      </c>
      <c r="AP13"/>
      <c r="AQ13" s="4">
        <f t="shared" si="1"/>
        <v>11.7</v>
      </c>
      <c r="AX13"/>
      <c r="AY13"/>
      <c r="AZ13"/>
      <c r="BA13"/>
      <c r="BB13"/>
    </row>
    <row r="14" spans="1:54" s="2" customFormat="1" x14ac:dyDescent="0.2">
      <c r="A14" s="1">
        <v>43787</v>
      </c>
      <c r="B14" t="s">
        <v>76</v>
      </c>
      <c r="C14" t="s">
        <v>92</v>
      </c>
      <c r="D14">
        <v>14</v>
      </c>
      <c r="E14">
        <v>1</v>
      </c>
      <c r="F14">
        <v>1</v>
      </c>
      <c r="G14" t="s">
        <v>77</v>
      </c>
      <c r="H14" t="s">
        <v>78</v>
      </c>
      <c r="I14">
        <v>2.33</v>
      </c>
      <c r="J14">
        <v>50.3</v>
      </c>
      <c r="K14">
        <v>1080</v>
      </c>
      <c r="L14" t="s">
        <v>79</v>
      </c>
      <c r="M14" t="s">
        <v>80</v>
      </c>
      <c r="N14">
        <v>1.61E-2</v>
      </c>
      <c r="O14">
        <v>0.29199999999999998</v>
      </c>
      <c r="P14">
        <v>4.2300000000000004</v>
      </c>
      <c r="Q14" t="s">
        <v>81</v>
      </c>
      <c r="R14" t="s">
        <v>78</v>
      </c>
      <c r="S14">
        <v>5.2199999999999998E-3</v>
      </c>
      <c r="T14">
        <v>6.9099999999999995E-2</v>
      </c>
      <c r="U14">
        <v>3.4</v>
      </c>
      <c r="W14" s="2">
        <v>1</v>
      </c>
      <c r="Y14" s="2">
        <f t="shared" si="2"/>
        <v>1080</v>
      </c>
      <c r="AB14" s="2">
        <f>ABS(100*ABS(Y14-Y8)/AVERAGE(Y14,Y8))</f>
        <v>0</v>
      </c>
      <c r="AC14" s="3" t="str">
        <f>IF(Y14&gt;10, (IF((AND(AB14&gt;=0,AB14&lt;=20)=TRUE),"PASS","FAIL")),(IF((AND(AB14&gt;=0,AB14&lt;=50)=TRUE),"PASS","FAIL")))</f>
        <v>PASS</v>
      </c>
      <c r="AF14">
        <v>1</v>
      </c>
      <c r="AG14"/>
      <c r="AH14" s="4">
        <f t="shared" si="0"/>
        <v>4.2300000000000004</v>
      </c>
      <c r="AK14" s="2">
        <f>ABS(100*ABS(AH14-AH8)/AVERAGE(AH14,AH8))</f>
        <v>30.832196452933157</v>
      </c>
      <c r="AL14" s="3" t="str">
        <f>IF(AH14&gt;10, (IF((AND(AK14&gt;=0,AK14&lt;=20)=TRUE),"PASS","FAIL")),(IF((AND(AK14&gt;=0,AK14&lt;=50)=TRUE),"PASS","FAIL")))</f>
        <v>PASS</v>
      </c>
      <c r="AO14">
        <v>1</v>
      </c>
      <c r="AP14"/>
      <c r="AQ14" s="4">
        <f t="shared" si="1"/>
        <v>3.4</v>
      </c>
      <c r="AT14" s="2">
        <f>ABS(100*ABS(AQ14-AQ8)/AVERAGE(AQ14,AQ8))</f>
        <v>40.18801410105759</v>
      </c>
      <c r="AU14" s="3" t="str">
        <f>IF(AQ14&gt;10, (IF((AND(AT14&gt;=0,AT14&lt;=20)=TRUE),"PASS","FAIL")),(IF((AND(AT14&gt;=0,AT14&lt;=50)=TRUE),"PASS","FAIL")))</f>
        <v>PASS</v>
      </c>
      <c r="AX14"/>
      <c r="AY14"/>
      <c r="AZ14"/>
      <c r="BA14"/>
      <c r="BB14"/>
    </row>
    <row r="15" spans="1:54" s="2" customFormat="1" x14ac:dyDescent="0.2">
      <c r="A15" s="1">
        <v>43787</v>
      </c>
      <c r="B15" t="s">
        <v>76</v>
      </c>
      <c r="C15" t="s">
        <v>93</v>
      </c>
      <c r="D15">
        <v>15</v>
      </c>
      <c r="E15">
        <v>1</v>
      </c>
      <c r="F15">
        <v>1</v>
      </c>
      <c r="G15" t="s">
        <v>77</v>
      </c>
      <c r="H15" t="s">
        <v>78</v>
      </c>
      <c r="I15">
        <v>1.77</v>
      </c>
      <c r="J15">
        <v>38.200000000000003</v>
      </c>
      <c r="K15">
        <v>820</v>
      </c>
      <c r="L15" t="s">
        <v>79</v>
      </c>
      <c r="M15" t="s">
        <v>80</v>
      </c>
      <c r="N15">
        <v>4.41E-2</v>
      </c>
      <c r="O15">
        <v>0.63100000000000001</v>
      </c>
      <c r="P15">
        <v>13.4</v>
      </c>
      <c r="Q15" t="s">
        <v>81</v>
      </c>
      <c r="R15" t="s">
        <v>78</v>
      </c>
      <c r="S15">
        <v>2.93E-2</v>
      </c>
      <c r="T15">
        <v>0.42199999999999999</v>
      </c>
      <c r="U15">
        <v>19.5</v>
      </c>
      <c r="W15" s="2">
        <v>1</v>
      </c>
      <c r="Y15" s="2">
        <f t="shared" si="2"/>
        <v>820</v>
      </c>
      <c r="AD15" s="3">
        <f>100*((Y15*4080)-(Y13*4000))/(1000*80)</f>
        <v>82</v>
      </c>
      <c r="AE15" s="3" t="str">
        <f>IF(Y14&gt;10, (IF((AND(AD15&gt;=80,AD15&lt;=120)=TRUE),"PASS","FAIL")),(IF((AND(AD15&gt;=50,AD15&lt;=150)=TRUE),"PASS","FAIL")))</f>
        <v>PASS</v>
      </c>
      <c r="AF15">
        <v>1</v>
      </c>
      <c r="AG15"/>
      <c r="AH15" s="4">
        <f t="shared" si="0"/>
        <v>13.4</v>
      </c>
      <c r="AM15" s="3">
        <f>100*((AH15*4080)-(AH13*4000))/(1000*80)</f>
        <v>46.49</v>
      </c>
      <c r="AN15" s="3" t="str">
        <f>IF(AH14&gt;10, (IF((AND(AM15&gt;=80,AM15&lt;=120)=TRUE),"PASS","FAIL")),(IF((AND(AM15&gt;=50,AM15&lt;=150)=TRUE),"PASS","FAIL")))</f>
        <v>FAIL</v>
      </c>
      <c r="AO15">
        <v>1</v>
      </c>
      <c r="AP15"/>
      <c r="AQ15" s="4">
        <f t="shared" si="1"/>
        <v>19.5</v>
      </c>
      <c r="AV15" s="3">
        <f>100*((AQ15*4080)-(AQ13*4000))/(1000*80)</f>
        <v>40.950000000000003</v>
      </c>
      <c r="AW15" s="3" t="str">
        <f>IF(AQ14&gt;10, (IF((AND(AV15&gt;=80,AV15&lt;=120)=TRUE),"PASS","FAIL")),(IF((AND(AV15&gt;=50,AV15&lt;=150)=TRUE),"PASS","FAIL")))</f>
        <v>FAIL</v>
      </c>
      <c r="AX15"/>
      <c r="AY15"/>
      <c r="AZ15"/>
      <c r="BA15"/>
      <c r="BB15"/>
    </row>
    <row r="16" spans="1:54" s="2" customFormat="1" x14ac:dyDescent="0.2">
      <c r="A16" s="1">
        <v>43787</v>
      </c>
      <c r="B16" t="s">
        <v>76</v>
      </c>
      <c r="C16" t="s">
        <v>16</v>
      </c>
      <c r="D16" t="s">
        <v>13</v>
      </c>
      <c r="E16">
        <v>1</v>
      </c>
      <c r="F16">
        <v>1</v>
      </c>
      <c r="G16" t="s">
        <v>77</v>
      </c>
      <c r="H16" t="s">
        <v>78</v>
      </c>
      <c r="I16">
        <v>5.8999999999999997E-2</v>
      </c>
      <c r="J16">
        <v>1.5</v>
      </c>
      <c r="K16">
        <v>30.6</v>
      </c>
      <c r="L16" t="s">
        <v>79</v>
      </c>
      <c r="M16" t="s">
        <v>80</v>
      </c>
      <c r="N16">
        <v>7.1300000000000002E-2</v>
      </c>
      <c r="O16">
        <v>1.04</v>
      </c>
      <c r="P16">
        <v>24.4</v>
      </c>
      <c r="Q16" t="s">
        <v>81</v>
      </c>
      <c r="R16" t="s">
        <v>78</v>
      </c>
      <c r="S16">
        <v>3.7199999999999997E-2</v>
      </c>
      <c r="T16">
        <v>0.52800000000000002</v>
      </c>
      <c r="U16">
        <v>24.3</v>
      </c>
      <c r="W16" s="2">
        <v>1</v>
      </c>
      <c r="Y16" s="2">
        <f t="shared" si="2"/>
        <v>30.6</v>
      </c>
      <c r="Z16" s="3">
        <f>100*(Y16-25)/25</f>
        <v>22.400000000000006</v>
      </c>
      <c r="AA16" s="3" t="str">
        <f>IF((ABS(Z16))&lt;=20,"PASS","FAIL")</f>
        <v>FAIL</v>
      </c>
      <c r="AF16">
        <v>1</v>
      </c>
      <c r="AG16"/>
      <c r="AH16" s="4">
        <f t="shared" si="0"/>
        <v>24.4</v>
      </c>
      <c r="AI16" s="3">
        <f>100*(AH16-25)/25</f>
        <v>-2.4000000000000057</v>
      </c>
      <c r="AJ16" s="3" t="str">
        <f>IF((ABS(AI16))&lt;=20,"PASS","FAIL")</f>
        <v>PASS</v>
      </c>
      <c r="AO16">
        <v>1</v>
      </c>
      <c r="AP16"/>
      <c r="AQ16" s="4">
        <f t="shared" si="1"/>
        <v>24.3</v>
      </c>
      <c r="AR16" s="3">
        <f>100*(AQ16-25)/25</f>
        <v>-2.7999999999999972</v>
      </c>
      <c r="AS16" s="3" t="str">
        <f>IF((ABS(AR16))&lt;=20,"PASS","FAIL")</f>
        <v>PASS</v>
      </c>
      <c r="AX16"/>
      <c r="AY16"/>
      <c r="AZ16"/>
      <c r="BA16"/>
      <c r="BB16"/>
    </row>
    <row r="17" spans="1:54" s="2" customFormat="1" x14ac:dyDescent="0.2">
      <c r="A17" s="1">
        <v>43787</v>
      </c>
      <c r="B17" t="s">
        <v>76</v>
      </c>
      <c r="C17" t="s">
        <v>38</v>
      </c>
      <c r="D17" t="s">
        <v>70</v>
      </c>
      <c r="E17">
        <v>1</v>
      </c>
      <c r="F17">
        <v>1</v>
      </c>
      <c r="G17" t="s">
        <v>77</v>
      </c>
      <c r="H17" t="s">
        <v>78</v>
      </c>
      <c r="I17">
        <v>3.9399999999999999E-3</v>
      </c>
      <c r="J17">
        <v>9.6000000000000002E-2</v>
      </c>
      <c r="K17">
        <v>0.752</v>
      </c>
      <c r="L17" t="s">
        <v>79</v>
      </c>
      <c r="M17" t="s">
        <v>80</v>
      </c>
      <c r="N17">
        <v>-5.6100000000000004E-3</v>
      </c>
      <c r="O17">
        <v>-2.2800000000000001E-2</v>
      </c>
      <c r="P17">
        <v>-4.2300000000000004</v>
      </c>
      <c r="Q17" t="s">
        <v>81</v>
      </c>
      <c r="R17" t="s">
        <v>78</v>
      </c>
      <c r="S17">
        <v>-1.2200000000000001E-2</v>
      </c>
      <c r="T17">
        <v>-0.17599999999999999</v>
      </c>
      <c r="U17">
        <v>-7.66</v>
      </c>
      <c r="W17" s="2">
        <v>1</v>
      </c>
      <c r="Y17" s="2">
        <f t="shared" si="2"/>
        <v>0.752</v>
      </c>
      <c r="AF17">
        <v>1</v>
      </c>
      <c r="AG17"/>
      <c r="AH17" s="4">
        <f t="shared" si="0"/>
        <v>-4.2300000000000004</v>
      </c>
      <c r="AO17">
        <v>1</v>
      </c>
      <c r="AP17"/>
      <c r="AQ17" s="4">
        <f t="shared" si="1"/>
        <v>-7.66</v>
      </c>
      <c r="AX17"/>
      <c r="AY17"/>
      <c r="AZ17"/>
      <c r="BA17"/>
      <c r="BB17"/>
    </row>
    <row r="18" spans="1:54" s="2" customFormat="1" x14ac:dyDescent="0.2">
      <c r="A18" s="1">
        <v>43787</v>
      </c>
      <c r="B18" t="s">
        <v>76</v>
      </c>
      <c r="C18" t="s">
        <v>94</v>
      </c>
      <c r="D18">
        <v>16</v>
      </c>
      <c r="E18">
        <v>1</v>
      </c>
      <c r="F18">
        <v>1</v>
      </c>
      <c r="G18" t="s">
        <v>77</v>
      </c>
      <c r="H18" t="s">
        <v>78</v>
      </c>
      <c r="I18">
        <v>6.56</v>
      </c>
      <c r="J18">
        <v>138</v>
      </c>
      <c r="K18">
        <v>3060</v>
      </c>
      <c r="L18" t="s">
        <v>79</v>
      </c>
      <c r="M18" t="s">
        <v>80</v>
      </c>
      <c r="N18">
        <v>9.9099999999999994E-2</v>
      </c>
      <c r="O18">
        <v>1.3</v>
      </c>
      <c r="P18">
        <v>31.3</v>
      </c>
      <c r="Q18" t="s">
        <v>81</v>
      </c>
      <c r="R18" t="s">
        <v>78</v>
      </c>
      <c r="S18">
        <v>-8.5699999999999995E-3</v>
      </c>
      <c r="T18">
        <v>-1.38E-2</v>
      </c>
      <c r="U18">
        <v>-0.35599999999999998</v>
      </c>
      <c r="W18" s="2">
        <v>1</v>
      </c>
      <c r="Y18" s="2">
        <f t="shared" si="2"/>
        <v>3060</v>
      </c>
      <c r="AF18">
        <v>1</v>
      </c>
      <c r="AG18"/>
      <c r="AH18" s="4">
        <f t="shared" si="0"/>
        <v>31.3</v>
      </c>
      <c r="AO18">
        <v>1</v>
      </c>
      <c r="AP18"/>
      <c r="AQ18" s="4">
        <f t="shared" si="1"/>
        <v>-0.35599999999999998</v>
      </c>
      <c r="AX18"/>
      <c r="AY18"/>
      <c r="AZ18"/>
      <c r="BA18"/>
      <c r="BB18"/>
    </row>
    <row r="19" spans="1:54" s="2" customFormat="1" x14ac:dyDescent="0.2">
      <c r="A19" s="1">
        <v>43787</v>
      </c>
      <c r="B19" t="s">
        <v>76</v>
      </c>
      <c r="C19" t="s">
        <v>95</v>
      </c>
      <c r="D19">
        <v>17</v>
      </c>
      <c r="E19">
        <v>1</v>
      </c>
      <c r="F19">
        <v>1</v>
      </c>
      <c r="G19" t="s">
        <v>77</v>
      </c>
      <c r="H19" t="s">
        <v>78</v>
      </c>
      <c r="I19">
        <v>2.64E-2</v>
      </c>
      <c r="J19">
        <v>0.59199999999999997</v>
      </c>
      <c r="K19">
        <v>11.3</v>
      </c>
      <c r="L19" t="s">
        <v>79</v>
      </c>
      <c r="M19" t="s">
        <v>80</v>
      </c>
      <c r="N19">
        <v>5.5500000000000001E-2</v>
      </c>
      <c r="O19">
        <v>0.83799999999999997</v>
      </c>
      <c r="P19">
        <v>18.899999999999999</v>
      </c>
      <c r="Q19" t="s">
        <v>81</v>
      </c>
      <c r="R19" t="s">
        <v>78</v>
      </c>
      <c r="S19">
        <v>0.16500000000000001</v>
      </c>
      <c r="T19">
        <v>2.33</v>
      </c>
      <c r="U19">
        <v>109</v>
      </c>
      <c r="W19" s="2">
        <v>1</v>
      </c>
      <c r="Y19" s="2">
        <f t="shared" si="2"/>
        <v>11.3</v>
      </c>
      <c r="AF19">
        <v>1</v>
      </c>
      <c r="AG19"/>
      <c r="AH19" s="4">
        <f t="shared" si="0"/>
        <v>18.899999999999999</v>
      </c>
      <c r="AO19">
        <v>1</v>
      </c>
      <c r="AP19"/>
      <c r="AQ19" s="4">
        <f t="shared" si="1"/>
        <v>109</v>
      </c>
      <c r="AX19"/>
      <c r="AY19"/>
      <c r="AZ19"/>
      <c r="BA19"/>
      <c r="BB19"/>
    </row>
    <row r="20" spans="1:54" s="2" customFormat="1" x14ac:dyDescent="0.2">
      <c r="A20" s="1">
        <v>43787</v>
      </c>
      <c r="B20" t="s">
        <v>76</v>
      </c>
      <c r="C20" t="s">
        <v>96</v>
      </c>
      <c r="D20">
        <v>18</v>
      </c>
      <c r="E20">
        <v>1</v>
      </c>
      <c r="F20">
        <v>1</v>
      </c>
      <c r="G20" t="s">
        <v>77</v>
      </c>
      <c r="H20" t="s">
        <v>78</v>
      </c>
      <c r="I20">
        <v>2.0699999999999998</v>
      </c>
      <c r="J20">
        <v>41.1</v>
      </c>
      <c r="K20">
        <v>883</v>
      </c>
      <c r="L20" t="s">
        <v>79</v>
      </c>
      <c r="M20" t="s">
        <v>80</v>
      </c>
      <c r="N20">
        <v>1.44E-2</v>
      </c>
      <c r="O20">
        <v>0.23899999999999999</v>
      </c>
      <c r="P20">
        <v>2.81</v>
      </c>
      <c r="Q20" t="s">
        <v>81</v>
      </c>
      <c r="R20" t="s">
        <v>78</v>
      </c>
      <c r="S20">
        <v>4.3E-3</v>
      </c>
      <c r="T20">
        <v>6.7599999999999993E-2</v>
      </c>
      <c r="U20">
        <v>3.33</v>
      </c>
      <c r="W20" s="2">
        <v>1</v>
      </c>
      <c r="Y20" s="2">
        <f t="shared" si="2"/>
        <v>883</v>
      </c>
      <c r="AF20">
        <v>1</v>
      </c>
      <c r="AG20"/>
      <c r="AH20" s="4">
        <f t="shared" si="0"/>
        <v>2.81</v>
      </c>
      <c r="AO20">
        <v>1</v>
      </c>
      <c r="AP20"/>
      <c r="AQ20" s="4">
        <f t="shared" si="1"/>
        <v>3.33</v>
      </c>
      <c r="AX20"/>
      <c r="AY20"/>
      <c r="AZ20"/>
      <c r="BA20"/>
      <c r="BB20"/>
    </row>
    <row r="21" spans="1:54" s="2" customFormat="1" x14ac:dyDescent="0.2">
      <c r="A21" s="1">
        <v>43787</v>
      </c>
      <c r="B21" t="s">
        <v>76</v>
      </c>
      <c r="C21" t="s">
        <v>97</v>
      </c>
      <c r="D21">
        <v>19</v>
      </c>
      <c r="E21">
        <v>1</v>
      </c>
      <c r="F21">
        <v>1</v>
      </c>
      <c r="G21" t="s">
        <v>77</v>
      </c>
      <c r="H21" t="s">
        <v>78</v>
      </c>
      <c r="I21">
        <v>2.1499999999999998E-2</v>
      </c>
      <c r="J21">
        <v>0.51100000000000001</v>
      </c>
      <c r="K21">
        <v>9.56</v>
      </c>
      <c r="L21" t="s">
        <v>79</v>
      </c>
      <c r="M21" t="s">
        <v>80</v>
      </c>
      <c r="N21">
        <v>1.7000000000000001E-2</v>
      </c>
      <c r="O21">
        <v>0.20899999999999999</v>
      </c>
      <c r="P21">
        <v>2.0099999999999998</v>
      </c>
      <c r="Q21" t="s">
        <v>81</v>
      </c>
      <c r="R21" t="s">
        <v>78</v>
      </c>
      <c r="S21">
        <v>-4.3400000000000001E-3</v>
      </c>
      <c r="T21">
        <v>-1.32E-2</v>
      </c>
      <c r="U21">
        <v>-0.32900000000000001</v>
      </c>
      <c r="W21" s="2">
        <v>1</v>
      </c>
      <c r="Y21" s="2">
        <f t="shared" si="2"/>
        <v>9.56</v>
      </c>
      <c r="AF21">
        <v>1</v>
      </c>
      <c r="AG21"/>
      <c r="AH21" s="4">
        <f t="shared" si="0"/>
        <v>2.0099999999999998</v>
      </c>
      <c r="AO21">
        <v>1</v>
      </c>
      <c r="AP21"/>
      <c r="AQ21" s="4">
        <f t="shared" si="1"/>
        <v>-0.32900000000000001</v>
      </c>
      <c r="AX21"/>
      <c r="AY21"/>
      <c r="AZ21"/>
      <c r="BA21"/>
      <c r="BB21"/>
    </row>
    <row r="22" spans="1:54" s="2" customFormat="1" x14ac:dyDescent="0.2">
      <c r="A22" s="1">
        <v>43787</v>
      </c>
      <c r="B22" t="s">
        <v>76</v>
      </c>
      <c r="C22" t="s">
        <v>98</v>
      </c>
      <c r="D22">
        <v>20</v>
      </c>
      <c r="E22">
        <v>1</v>
      </c>
      <c r="F22">
        <v>1</v>
      </c>
      <c r="G22" t="s">
        <v>77</v>
      </c>
      <c r="H22" t="s">
        <v>78</v>
      </c>
      <c r="I22">
        <v>5.61</v>
      </c>
      <c r="J22">
        <v>122</v>
      </c>
      <c r="K22">
        <v>2700</v>
      </c>
      <c r="L22" t="s">
        <v>79</v>
      </c>
      <c r="M22" t="s">
        <v>80</v>
      </c>
      <c r="N22">
        <v>7.6200000000000004E-2</v>
      </c>
      <c r="O22">
        <v>1.01</v>
      </c>
      <c r="P22">
        <v>23.6</v>
      </c>
      <c r="Q22" t="s">
        <v>81</v>
      </c>
      <c r="R22" t="s">
        <v>78</v>
      </c>
      <c r="S22">
        <v>1.6299999999999999E-3</v>
      </c>
      <c r="T22">
        <v>2.4499999999999999E-3</v>
      </c>
      <c r="U22">
        <v>0.38</v>
      </c>
      <c r="W22" s="2">
        <v>1</v>
      </c>
      <c r="Y22" s="2">
        <f t="shared" si="2"/>
        <v>2700</v>
      </c>
      <c r="AF22">
        <v>1</v>
      </c>
      <c r="AG22"/>
      <c r="AH22" s="4">
        <f t="shared" si="0"/>
        <v>23.6</v>
      </c>
      <c r="AO22">
        <v>1</v>
      </c>
      <c r="AP22"/>
      <c r="AQ22" s="4">
        <f t="shared" si="1"/>
        <v>0.38</v>
      </c>
      <c r="AX22"/>
      <c r="AY22"/>
      <c r="AZ22"/>
      <c r="BA22"/>
      <c r="BB22"/>
    </row>
    <row r="23" spans="1:54" s="2" customFormat="1" x14ac:dyDescent="0.2">
      <c r="A23" s="1">
        <v>43787</v>
      </c>
      <c r="B23" t="s">
        <v>76</v>
      </c>
      <c r="C23" t="s">
        <v>99</v>
      </c>
      <c r="D23">
        <v>21</v>
      </c>
      <c r="E23">
        <v>1</v>
      </c>
      <c r="F23">
        <v>1</v>
      </c>
      <c r="G23" t="s">
        <v>77</v>
      </c>
      <c r="H23" t="s">
        <v>78</v>
      </c>
      <c r="I23">
        <v>3.0099999999999998E-2</v>
      </c>
      <c r="J23">
        <v>0.69699999999999995</v>
      </c>
      <c r="K23">
        <v>13.5</v>
      </c>
      <c r="L23" t="s">
        <v>79</v>
      </c>
      <c r="M23" t="s">
        <v>80</v>
      </c>
      <c r="N23">
        <v>5.3999999999999999E-2</v>
      </c>
      <c r="O23">
        <v>0.79900000000000004</v>
      </c>
      <c r="P23">
        <v>17.899999999999999</v>
      </c>
      <c r="Q23" t="s">
        <v>81</v>
      </c>
      <c r="R23" t="s">
        <v>78</v>
      </c>
      <c r="S23">
        <v>0.223</v>
      </c>
      <c r="T23">
        <v>3.12</v>
      </c>
      <c r="U23">
        <v>147</v>
      </c>
      <c r="W23" s="2">
        <v>1</v>
      </c>
      <c r="Y23" s="2">
        <f t="shared" si="2"/>
        <v>13.5</v>
      </c>
      <c r="AF23">
        <v>1</v>
      </c>
      <c r="AG23"/>
      <c r="AH23" s="4">
        <f t="shared" si="0"/>
        <v>17.899999999999999</v>
      </c>
      <c r="AO23">
        <v>1</v>
      </c>
      <c r="AP23"/>
      <c r="AQ23" s="4">
        <f t="shared" si="1"/>
        <v>147</v>
      </c>
      <c r="AX23"/>
      <c r="AY23"/>
      <c r="AZ23"/>
      <c r="BA23"/>
      <c r="BB23"/>
    </row>
    <row r="24" spans="1:54" s="2" customFormat="1" x14ac:dyDescent="0.2">
      <c r="A24" s="1">
        <v>43787</v>
      </c>
      <c r="B24" t="s">
        <v>76</v>
      </c>
      <c r="C24" t="s">
        <v>100</v>
      </c>
      <c r="D24">
        <v>22</v>
      </c>
      <c r="E24">
        <v>1</v>
      </c>
      <c r="F24">
        <v>1</v>
      </c>
      <c r="G24" t="s">
        <v>77</v>
      </c>
      <c r="H24" t="s">
        <v>78</v>
      </c>
      <c r="I24">
        <v>2.6</v>
      </c>
      <c r="J24">
        <v>54.7</v>
      </c>
      <c r="K24">
        <v>1180</v>
      </c>
      <c r="L24" t="s">
        <v>79</v>
      </c>
      <c r="M24" t="s">
        <v>80</v>
      </c>
      <c r="N24">
        <v>2.3800000000000002E-2</v>
      </c>
      <c r="O24">
        <v>0.33300000000000002</v>
      </c>
      <c r="P24">
        <v>5.33</v>
      </c>
      <c r="Q24" t="s">
        <v>81</v>
      </c>
      <c r="R24" t="s">
        <v>78</v>
      </c>
      <c r="S24">
        <v>9.4299999999999991E-3</v>
      </c>
      <c r="T24">
        <v>0.16900000000000001</v>
      </c>
      <c r="U24">
        <v>7.94</v>
      </c>
      <c r="W24" s="2">
        <v>1</v>
      </c>
      <c r="Y24" s="2">
        <f t="shared" si="2"/>
        <v>1180</v>
      </c>
      <c r="AF24">
        <v>1</v>
      </c>
      <c r="AG24"/>
      <c r="AH24" s="4">
        <f t="shared" si="0"/>
        <v>5.33</v>
      </c>
      <c r="AO24">
        <v>1</v>
      </c>
      <c r="AP24"/>
      <c r="AQ24" s="4">
        <f t="shared" si="1"/>
        <v>7.94</v>
      </c>
      <c r="AX24"/>
      <c r="AY24"/>
      <c r="AZ24"/>
      <c r="BA24"/>
      <c r="BB24"/>
    </row>
    <row r="25" spans="1:54" x14ac:dyDescent="0.2">
      <c r="A25" s="1">
        <v>43787</v>
      </c>
      <c r="B25" t="s">
        <v>76</v>
      </c>
      <c r="C25" t="s">
        <v>101</v>
      </c>
      <c r="D25">
        <v>23</v>
      </c>
      <c r="E25">
        <v>1</v>
      </c>
      <c r="F25">
        <v>1</v>
      </c>
      <c r="G25" t="s">
        <v>77</v>
      </c>
      <c r="H25" t="s">
        <v>78</v>
      </c>
      <c r="I25">
        <v>3.61</v>
      </c>
      <c r="J25">
        <v>78.7</v>
      </c>
      <c r="K25">
        <v>1720</v>
      </c>
      <c r="L25" t="s">
        <v>79</v>
      </c>
      <c r="M25" t="s">
        <v>80</v>
      </c>
      <c r="N25">
        <v>0.125</v>
      </c>
      <c r="O25">
        <v>1.58</v>
      </c>
      <c r="P25">
        <v>39.1</v>
      </c>
      <c r="Q25" t="s">
        <v>81</v>
      </c>
      <c r="R25" t="s">
        <v>78</v>
      </c>
      <c r="S25">
        <v>-7.0899999999999999E-3</v>
      </c>
      <c r="T25">
        <v>-3.27E-2</v>
      </c>
      <c r="U25">
        <v>-1.21</v>
      </c>
      <c r="W25" s="2">
        <v>1</v>
      </c>
      <c r="Y25" s="2">
        <f t="shared" si="2"/>
        <v>1720</v>
      </c>
      <c r="AF25">
        <v>1</v>
      </c>
      <c r="AH25" s="4">
        <f t="shared" si="0"/>
        <v>39.1</v>
      </c>
      <c r="AO25">
        <v>1</v>
      </c>
      <c r="AQ25" s="4">
        <f t="shared" si="1"/>
        <v>-1.21</v>
      </c>
    </row>
    <row r="26" spans="1:54" x14ac:dyDescent="0.2">
      <c r="A26" s="1">
        <v>43787</v>
      </c>
      <c r="B26" t="s">
        <v>76</v>
      </c>
      <c r="C26" t="s">
        <v>102</v>
      </c>
      <c r="D26">
        <v>24</v>
      </c>
      <c r="E26">
        <v>1</v>
      </c>
      <c r="F26">
        <v>1</v>
      </c>
      <c r="G26" t="s">
        <v>77</v>
      </c>
      <c r="H26" t="s">
        <v>78</v>
      </c>
      <c r="I26">
        <v>1.1599999999999999</v>
      </c>
      <c r="J26">
        <v>25.1</v>
      </c>
      <c r="K26">
        <v>535</v>
      </c>
      <c r="L26" t="s">
        <v>79</v>
      </c>
      <c r="M26" t="s">
        <v>80</v>
      </c>
      <c r="N26">
        <v>1.6799999999999999E-2</v>
      </c>
      <c r="O26">
        <v>0.28699999999999998</v>
      </c>
      <c r="P26">
        <v>4.1100000000000003</v>
      </c>
      <c r="Q26" t="s">
        <v>81</v>
      </c>
      <c r="R26" t="s">
        <v>78</v>
      </c>
      <c r="S26">
        <v>2.1700000000000001E-2</v>
      </c>
      <c r="T26">
        <v>0.33</v>
      </c>
      <c r="U26">
        <v>15.3</v>
      </c>
      <c r="W26" s="2">
        <v>1</v>
      </c>
      <c r="Y26" s="2">
        <f t="shared" si="2"/>
        <v>535</v>
      </c>
      <c r="Z26" s="3"/>
      <c r="AA26" s="3"/>
      <c r="AB26" s="3"/>
      <c r="AC26" s="3"/>
      <c r="AF26">
        <v>1</v>
      </c>
      <c r="AH26" s="4">
        <f t="shared" si="0"/>
        <v>4.1100000000000003</v>
      </c>
      <c r="AI26" s="3"/>
      <c r="AJ26" s="3"/>
      <c r="AK26" s="3"/>
      <c r="AL26" s="3"/>
      <c r="AO26">
        <v>1</v>
      </c>
      <c r="AQ26" s="4">
        <f t="shared" si="1"/>
        <v>15.3</v>
      </c>
      <c r="AR26" s="3"/>
      <c r="AS26" s="3"/>
      <c r="AT26" s="3"/>
      <c r="AU26" s="3"/>
    </row>
    <row r="27" spans="1:54" x14ac:dyDescent="0.2">
      <c r="A27" s="1">
        <v>43787</v>
      </c>
      <c r="B27" t="s">
        <v>76</v>
      </c>
      <c r="C27" t="s">
        <v>103</v>
      </c>
      <c r="D27">
        <v>25</v>
      </c>
      <c r="E27">
        <v>1</v>
      </c>
      <c r="F27">
        <v>1</v>
      </c>
      <c r="G27" t="s">
        <v>77</v>
      </c>
      <c r="H27" t="s">
        <v>78</v>
      </c>
      <c r="I27">
        <v>3.05</v>
      </c>
      <c r="J27">
        <v>66.599999999999994</v>
      </c>
      <c r="K27">
        <v>1440</v>
      </c>
      <c r="L27" t="s">
        <v>79</v>
      </c>
      <c r="M27" t="s">
        <v>80</v>
      </c>
      <c r="N27">
        <v>0.109</v>
      </c>
      <c r="O27">
        <v>1.4</v>
      </c>
      <c r="P27">
        <v>34.200000000000003</v>
      </c>
      <c r="Q27" t="s">
        <v>81</v>
      </c>
      <c r="R27" t="s">
        <v>78</v>
      </c>
      <c r="S27">
        <v>5.3299999999999997E-3</v>
      </c>
      <c r="T27">
        <v>4.7300000000000002E-2</v>
      </c>
      <c r="U27">
        <v>2.41</v>
      </c>
      <c r="W27" s="2">
        <v>1</v>
      </c>
      <c r="Y27" s="2">
        <f t="shared" si="2"/>
        <v>1440</v>
      </c>
      <c r="AF27">
        <v>1</v>
      </c>
      <c r="AH27" s="4">
        <f t="shared" si="0"/>
        <v>34.200000000000003</v>
      </c>
      <c r="AO27">
        <v>1</v>
      </c>
      <c r="AQ27" s="4">
        <f t="shared" si="1"/>
        <v>2.41</v>
      </c>
    </row>
    <row r="28" spans="1:54" x14ac:dyDescent="0.2">
      <c r="A28" s="1">
        <v>43787</v>
      </c>
      <c r="B28" t="s">
        <v>76</v>
      </c>
      <c r="C28" t="s">
        <v>104</v>
      </c>
      <c r="D28">
        <v>29</v>
      </c>
      <c r="E28">
        <v>1</v>
      </c>
      <c r="F28">
        <v>1</v>
      </c>
      <c r="G28" t="s">
        <v>77</v>
      </c>
      <c r="H28" t="s">
        <v>78</v>
      </c>
      <c r="I28">
        <v>5.56</v>
      </c>
      <c r="J28">
        <v>122</v>
      </c>
      <c r="K28">
        <v>2690</v>
      </c>
      <c r="L28" t="s">
        <v>79</v>
      </c>
      <c r="M28" t="s">
        <v>80</v>
      </c>
      <c r="N28">
        <v>8.4099999999999994E-2</v>
      </c>
      <c r="O28">
        <v>1.07</v>
      </c>
      <c r="P28">
        <v>25.2</v>
      </c>
      <c r="Q28" t="s">
        <v>81</v>
      </c>
      <c r="R28" t="s">
        <v>78</v>
      </c>
      <c r="S28">
        <v>-2.2899999999999999E-3</v>
      </c>
      <c r="T28">
        <v>3.5099999999999999E-2</v>
      </c>
      <c r="U28">
        <v>1.86</v>
      </c>
      <c r="W28" s="2">
        <v>1</v>
      </c>
      <c r="Y28" s="2">
        <f t="shared" si="2"/>
        <v>2690</v>
      </c>
      <c r="AB28" s="2">
        <f>ABS(100*ABS(Y28-Y22)/AVERAGE(Y28,Y22))</f>
        <v>0.37105751391465674</v>
      </c>
      <c r="AC28" s="3" t="str">
        <f>IF(Y28&gt;10, (IF((AND(AB28&gt;=0,AB28&lt;=20)=TRUE),"PASS","FAIL")),(IF((AND(AB28&gt;=0,AB28&lt;=50)=TRUE),"PASS","FAIL")))</f>
        <v>PASS</v>
      </c>
      <c r="AF28">
        <v>1</v>
      </c>
      <c r="AH28" s="4">
        <f t="shared" si="0"/>
        <v>25.2</v>
      </c>
      <c r="AK28" s="2">
        <f>ABS(100*ABS(AH28-AH22)/AVERAGE(AH28,AH22))</f>
        <v>6.5573770491803192</v>
      </c>
      <c r="AL28" s="3" t="str">
        <f>IF(AH28&gt;10, (IF((AND(AK28&gt;=0,AK28&lt;=20)=TRUE),"PASS","FAIL")),(IF((AND(AK28&gt;=0,AK28&lt;=50)=TRUE),"PASS","FAIL")))</f>
        <v>PASS</v>
      </c>
      <c r="AO28">
        <v>1</v>
      </c>
      <c r="AQ28" s="4">
        <f t="shared" si="1"/>
        <v>1.86</v>
      </c>
      <c r="AT28" s="2">
        <f>ABS(100*ABS(AQ28-AQ22)/AVERAGE(AQ28,AQ22))</f>
        <v>132.14285714285714</v>
      </c>
      <c r="AU28" s="3" t="str">
        <f>IF(AQ28&gt;10, (IF((AND(AT28&gt;=0,AT28&lt;=20)=TRUE),"PASS","FAIL")),(IF((AND(AT28&gt;=0,AT28&lt;=50)=TRUE),"PASS","FAIL")))</f>
        <v>FAIL</v>
      </c>
    </row>
    <row r="29" spans="1:54" x14ac:dyDescent="0.2">
      <c r="A29" s="1">
        <v>43787</v>
      </c>
      <c r="B29" t="s">
        <v>76</v>
      </c>
      <c r="C29" t="s">
        <v>105</v>
      </c>
      <c r="D29">
        <v>30</v>
      </c>
      <c r="E29">
        <v>1</v>
      </c>
      <c r="F29">
        <v>1</v>
      </c>
      <c r="G29" t="s">
        <v>77</v>
      </c>
      <c r="H29" t="s">
        <v>78</v>
      </c>
      <c r="I29">
        <v>2.99</v>
      </c>
      <c r="J29">
        <v>64.900000000000006</v>
      </c>
      <c r="K29">
        <v>1410</v>
      </c>
      <c r="L29" t="s">
        <v>79</v>
      </c>
      <c r="M29" t="s">
        <v>80</v>
      </c>
      <c r="N29">
        <v>0.105</v>
      </c>
      <c r="O29">
        <v>1.43</v>
      </c>
      <c r="P29">
        <v>34.9</v>
      </c>
      <c r="Q29" t="s">
        <v>81</v>
      </c>
      <c r="R29" t="s">
        <v>78</v>
      </c>
      <c r="S29">
        <v>3.2300000000000002E-2</v>
      </c>
      <c r="T29">
        <v>0.46400000000000002</v>
      </c>
      <c r="U29">
        <v>21.4</v>
      </c>
      <c r="W29" s="2">
        <v>1</v>
      </c>
      <c r="Y29" s="2">
        <f t="shared" si="2"/>
        <v>1410</v>
      </c>
      <c r="AD29" s="3">
        <f>100*((Y29*4080)-(Y27*4000))/(1000*80)</f>
        <v>-9</v>
      </c>
      <c r="AE29" s="3" t="str">
        <f>IF(Y28&gt;10, (IF((AND(AD29&gt;=80,AD29&lt;=120)=TRUE),"PASS","FAIL")),(IF((AND(AD29&gt;=50,AD29&lt;=150)=TRUE),"PASS","FAIL")))</f>
        <v>FAIL</v>
      </c>
      <c r="AF29">
        <v>1</v>
      </c>
      <c r="AH29" s="4">
        <f t="shared" si="0"/>
        <v>34.9</v>
      </c>
      <c r="AM29" s="3">
        <f>100*((AH29*4080)-(AH27*4000))/(1000*80)</f>
        <v>6.99</v>
      </c>
      <c r="AN29" s="3" t="str">
        <f>IF(AH28&gt;10, (IF((AND(AM29&gt;=80,AM29&lt;=120)=TRUE),"PASS","FAIL")),(IF((AND(AM29&gt;=50,AM29&lt;=150)=TRUE),"PASS","FAIL")))</f>
        <v>FAIL</v>
      </c>
      <c r="AO29">
        <v>1</v>
      </c>
      <c r="AQ29" s="4">
        <f t="shared" si="1"/>
        <v>21.4</v>
      </c>
      <c r="AV29" s="3">
        <f>100*((AQ29*4080)-(AQ27*4000))/(1000*80)</f>
        <v>97.09</v>
      </c>
      <c r="AW29" s="3" t="str">
        <f>IF(AQ28&gt;10, (IF((AND(AV29&gt;=80,AV29&lt;=120)=TRUE),"PASS","FAIL")),(IF((AND(AV29&gt;=50,AV29&lt;=150)=TRUE),"PASS","FAIL")))</f>
        <v>PASS</v>
      </c>
    </row>
    <row r="30" spans="1:54" x14ac:dyDescent="0.2">
      <c r="A30" s="1">
        <v>43787</v>
      </c>
      <c r="B30" t="s">
        <v>76</v>
      </c>
      <c r="C30" t="s">
        <v>16</v>
      </c>
      <c r="D30" t="s">
        <v>13</v>
      </c>
      <c r="E30">
        <v>1</v>
      </c>
      <c r="F30">
        <v>1</v>
      </c>
      <c r="G30" t="s">
        <v>77</v>
      </c>
      <c r="H30" t="s">
        <v>78</v>
      </c>
      <c r="I30">
        <v>5.8799999999999998E-2</v>
      </c>
      <c r="J30">
        <v>1.28</v>
      </c>
      <c r="K30">
        <v>25.8</v>
      </c>
      <c r="L30" t="s">
        <v>79</v>
      </c>
      <c r="M30" t="s">
        <v>80</v>
      </c>
      <c r="N30">
        <v>6.9000000000000006E-2</v>
      </c>
      <c r="O30">
        <v>0.998</v>
      </c>
      <c r="P30">
        <v>23.3</v>
      </c>
      <c r="Q30" t="s">
        <v>81</v>
      </c>
      <c r="R30" t="s">
        <v>78</v>
      </c>
      <c r="S30">
        <v>3.8399999999999997E-2</v>
      </c>
      <c r="T30">
        <v>0.59899999999999998</v>
      </c>
      <c r="U30">
        <v>27.6</v>
      </c>
      <c r="W30" s="2">
        <v>1</v>
      </c>
      <c r="Y30" s="2">
        <f t="shared" si="2"/>
        <v>25.8</v>
      </c>
      <c r="Z30" s="3">
        <f>100*(Y30-25)/25</f>
        <v>3.2000000000000028</v>
      </c>
      <c r="AA30" s="3" t="str">
        <f>IF((ABS(Z30))&lt;=20,"PASS","FAIL")</f>
        <v>PASS</v>
      </c>
      <c r="AB30" s="3"/>
      <c r="AC30" s="3"/>
      <c r="AD30" s="3"/>
      <c r="AE30" s="3"/>
      <c r="AF30">
        <v>1</v>
      </c>
      <c r="AH30" s="4">
        <f t="shared" si="0"/>
        <v>23.3</v>
      </c>
      <c r="AI30" s="3">
        <f>100*(AH30-25)/25</f>
        <v>-6.799999999999998</v>
      </c>
      <c r="AJ30" s="3" t="str">
        <f>IF((ABS(AI30))&lt;=20,"PASS","FAIL")</f>
        <v>PASS</v>
      </c>
      <c r="AK30" s="3"/>
      <c r="AL30" s="3"/>
      <c r="AM30" s="3"/>
      <c r="AN30" s="3"/>
      <c r="AO30">
        <v>1</v>
      </c>
      <c r="AQ30" s="4">
        <f t="shared" si="1"/>
        <v>27.6</v>
      </c>
      <c r="AR30" s="3">
        <f>100*(AQ30-25)/25</f>
        <v>10.400000000000004</v>
      </c>
      <c r="AS30" s="3" t="str">
        <f>IF((ABS(AR30))&lt;=20,"PASS","FAIL")</f>
        <v>PASS</v>
      </c>
      <c r="AT30" s="3"/>
      <c r="AU30" s="3"/>
      <c r="AV30" s="3"/>
      <c r="AW30" s="3"/>
    </row>
    <row r="31" spans="1:54" x14ac:dyDescent="0.2">
      <c r="A31" s="1">
        <v>43787</v>
      </c>
      <c r="B31" t="s">
        <v>76</v>
      </c>
      <c r="C31" t="s">
        <v>38</v>
      </c>
      <c r="D31" t="s">
        <v>70</v>
      </c>
      <c r="E31">
        <v>1</v>
      </c>
      <c r="F31">
        <v>1</v>
      </c>
      <c r="G31" t="s">
        <v>77</v>
      </c>
      <c r="H31" t="s">
        <v>78</v>
      </c>
      <c r="I31">
        <v>1.2200000000000001E-2</v>
      </c>
      <c r="J31">
        <v>0.31</v>
      </c>
      <c r="K31">
        <v>5.29</v>
      </c>
      <c r="L31" t="s">
        <v>79</v>
      </c>
      <c r="M31" t="s">
        <v>80</v>
      </c>
      <c r="N31">
        <v>5.5599999999999998E-3</v>
      </c>
      <c r="O31">
        <v>7.6300000000000007E-2</v>
      </c>
      <c r="P31">
        <v>-1.57</v>
      </c>
      <c r="Q31" t="s">
        <v>81</v>
      </c>
      <c r="R31" t="s">
        <v>78</v>
      </c>
      <c r="S31">
        <v>-2.3E-3</v>
      </c>
      <c r="T31">
        <v>-2.6800000000000001E-3</v>
      </c>
      <c r="U31">
        <v>0.14799999999999999</v>
      </c>
      <c r="W31" s="2">
        <v>1</v>
      </c>
      <c r="Y31" s="2">
        <f t="shared" si="2"/>
        <v>5.29</v>
      </c>
      <c r="AB31" s="3"/>
      <c r="AC31" s="3"/>
      <c r="AF31">
        <v>1</v>
      </c>
      <c r="AH31" s="4">
        <f t="shared" si="0"/>
        <v>-1.57</v>
      </c>
      <c r="AK31" s="3"/>
      <c r="AL31" s="3"/>
      <c r="AO31">
        <v>1</v>
      </c>
      <c r="AQ31" s="4">
        <f t="shared" si="1"/>
        <v>0.14799999999999999</v>
      </c>
      <c r="AT31" s="3"/>
      <c r="AU31" s="3"/>
    </row>
    <row r="32" spans="1:54" x14ac:dyDescent="0.2">
      <c r="A32" s="1">
        <v>43787</v>
      </c>
      <c r="B32" t="s">
        <v>76</v>
      </c>
      <c r="C32" t="s">
        <v>106</v>
      </c>
      <c r="D32">
        <v>31</v>
      </c>
      <c r="E32">
        <v>1</v>
      </c>
      <c r="F32">
        <v>1</v>
      </c>
      <c r="G32" t="s">
        <v>77</v>
      </c>
      <c r="H32" t="s">
        <v>78</v>
      </c>
      <c r="I32">
        <v>0.115</v>
      </c>
      <c r="J32">
        <v>2.58</v>
      </c>
      <c r="K32">
        <v>53.5</v>
      </c>
      <c r="L32" t="s">
        <v>79</v>
      </c>
      <c r="M32" t="s">
        <v>80</v>
      </c>
      <c r="N32">
        <v>2.4799999999999999E-2</v>
      </c>
      <c r="O32">
        <v>0.46100000000000002</v>
      </c>
      <c r="P32">
        <v>8.7899999999999991</v>
      </c>
      <c r="Q32" t="s">
        <v>81</v>
      </c>
      <c r="R32" t="s">
        <v>78</v>
      </c>
      <c r="S32">
        <v>2.9899999999999999E-2</v>
      </c>
      <c r="T32">
        <v>0.42799999999999999</v>
      </c>
      <c r="U32">
        <v>19.8</v>
      </c>
      <c r="W32" s="2">
        <v>1</v>
      </c>
      <c r="Y32" s="2">
        <f t="shared" si="2"/>
        <v>53.5</v>
      </c>
      <c r="AD32" s="3"/>
      <c r="AE32" s="3"/>
      <c r="AF32">
        <v>1</v>
      </c>
      <c r="AH32" s="4">
        <f t="shared" si="0"/>
        <v>8.7899999999999991</v>
      </c>
      <c r="AM32" s="3"/>
      <c r="AN32" s="3"/>
      <c r="AO32">
        <v>1</v>
      </c>
      <c r="AQ32" s="4">
        <f t="shared" si="1"/>
        <v>19.8</v>
      </c>
      <c r="AV32" s="3"/>
      <c r="AW32" s="3"/>
    </row>
    <row r="33" spans="1:49" x14ac:dyDescent="0.2">
      <c r="A33" s="1">
        <v>43787</v>
      </c>
      <c r="B33" t="s">
        <v>76</v>
      </c>
      <c r="C33" t="s">
        <v>107</v>
      </c>
      <c r="D33">
        <v>32</v>
      </c>
      <c r="E33">
        <v>1</v>
      </c>
      <c r="F33">
        <v>1</v>
      </c>
      <c r="G33" t="s">
        <v>77</v>
      </c>
      <c r="H33" t="s">
        <v>78</v>
      </c>
      <c r="I33">
        <v>1.9</v>
      </c>
      <c r="J33">
        <v>40.799999999999997</v>
      </c>
      <c r="K33">
        <v>876</v>
      </c>
      <c r="L33" t="s">
        <v>79</v>
      </c>
      <c r="M33" t="s">
        <v>80</v>
      </c>
      <c r="N33">
        <v>1.3100000000000001E-2</v>
      </c>
      <c r="O33">
        <v>0.22800000000000001</v>
      </c>
      <c r="P33">
        <v>2.5</v>
      </c>
      <c r="Q33" t="s">
        <v>81</v>
      </c>
      <c r="R33" t="s">
        <v>78</v>
      </c>
      <c r="S33">
        <v>1.2200000000000001E-2</v>
      </c>
      <c r="T33">
        <v>7.3700000000000002E-2</v>
      </c>
      <c r="U33">
        <v>3.61</v>
      </c>
      <c r="W33" s="2">
        <v>1</v>
      </c>
      <c r="Y33" s="2">
        <f t="shared" si="2"/>
        <v>876</v>
      </c>
      <c r="Z33" s="3"/>
      <c r="AA33" s="3"/>
      <c r="AB33" s="3"/>
      <c r="AC33" s="3"/>
      <c r="AF33">
        <v>1</v>
      </c>
      <c r="AH33" s="4">
        <f t="shared" si="0"/>
        <v>2.5</v>
      </c>
      <c r="AI33" s="3"/>
      <c r="AJ33" s="3"/>
      <c r="AK33" s="3"/>
      <c r="AL33" s="3"/>
      <c r="AO33">
        <v>1</v>
      </c>
      <c r="AQ33" s="4">
        <f t="shared" si="1"/>
        <v>3.61</v>
      </c>
      <c r="AR33" s="3"/>
      <c r="AS33" s="3"/>
      <c r="AT33" s="3"/>
      <c r="AU33" s="3"/>
    </row>
    <row r="34" spans="1:49" x14ac:dyDescent="0.2">
      <c r="A34" s="1">
        <v>43787</v>
      </c>
      <c r="B34" t="s">
        <v>76</v>
      </c>
      <c r="C34" t="s">
        <v>108</v>
      </c>
      <c r="D34">
        <v>33</v>
      </c>
      <c r="E34">
        <v>1</v>
      </c>
      <c r="F34">
        <v>1</v>
      </c>
      <c r="G34" t="s">
        <v>77</v>
      </c>
      <c r="H34" t="s">
        <v>78</v>
      </c>
      <c r="I34">
        <v>1.98</v>
      </c>
      <c r="J34">
        <v>42.9</v>
      </c>
      <c r="K34">
        <v>923</v>
      </c>
      <c r="L34" t="s">
        <v>79</v>
      </c>
      <c r="M34" t="s">
        <v>80</v>
      </c>
      <c r="N34">
        <v>1.55E-2</v>
      </c>
      <c r="O34">
        <v>0.29199999999999998</v>
      </c>
      <c r="P34">
        <v>4.2300000000000004</v>
      </c>
      <c r="Q34" t="s">
        <v>81</v>
      </c>
      <c r="R34" t="s">
        <v>78</v>
      </c>
      <c r="S34">
        <v>2.1100000000000001E-2</v>
      </c>
      <c r="T34">
        <v>0.30399999999999999</v>
      </c>
      <c r="U34">
        <v>14.1</v>
      </c>
      <c r="W34" s="2">
        <v>1</v>
      </c>
      <c r="Y34" s="2">
        <f t="shared" si="2"/>
        <v>923</v>
      </c>
      <c r="AF34">
        <v>1</v>
      </c>
      <c r="AH34" s="4">
        <f t="shared" si="0"/>
        <v>4.2300000000000004</v>
      </c>
      <c r="AO34">
        <v>1</v>
      </c>
      <c r="AQ34" s="4">
        <f t="shared" si="1"/>
        <v>14.1</v>
      </c>
    </row>
    <row r="35" spans="1:49" x14ac:dyDescent="0.2">
      <c r="A35" s="1">
        <v>43787</v>
      </c>
      <c r="B35" t="s">
        <v>76</v>
      </c>
      <c r="C35" t="s">
        <v>109</v>
      </c>
      <c r="D35">
        <v>34</v>
      </c>
      <c r="E35">
        <v>1</v>
      </c>
      <c r="F35">
        <v>1</v>
      </c>
      <c r="G35" t="s">
        <v>77</v>
      </c>
      <c r="H35" t="s">
        <v>78</v>
      </c>
      <c r="I35">
        <v>6.5100000000000005E-2</v>
      </c>
      <c r="J35">
        <v>1.47</v>
      </c>
      <c r="K35">
        <v>30</v>
      </c>
      <c r="L35" t="s">
        <v>79</v>
      </c>
      <c r="M35" t="s">
        <v>80</v>
      </c>
      <c r="N35">
        <v>1.8200000000000001E-2</v>
      </c>
      <c r="O35">
        <v>0.26300000000000001</v>
      </c>
      <c r="P35">
        <v>3.46</v>
      </c>
      <c r="Q35" t="s">
        <v>81</v>
      </c>
      <c r="R35" t="s">
        <v>78</v>
      </c>
      <c r="S35">
        <v>5.7000000000000002E-3</v>
      </c>
      <c r="T35">
        <v>8.8099999999999998E-2</v>
      </c>
      <c r="U35">
        <v>4.26</v>
      </c>
      <c r="W35" s="2">
        <v>1</v>
      </c>
      <c r="Y35" s="2">
        <f t="shared" si="2"/>
        <v>30</v>
      </c>
      <c r="AF35">
        <v>1</v>
      </c>
      <c r="AH35" s="4">
        <f t="shared" si="0"/>
        <v>3.46</v>
      </c>
      <c r="AO35">
        <v>1</v>
      </c>
      <c r="AQ35" s="4">
        <f t="shared" si="1"/>
        <v>4.26</v>
      </c>
    </row>
    <row r="36" spans="1:49" x14ac:dyDescent="0.2">
      <c r="A36" s="1">
        <v>43787</v>
      </c>
      <c r="B36" t="s">
        <v>76</v>
      </c>
      <c r="C36" t="s">
        <v>110</v>
      </c>
      <c r="D36">
        <v>35</v>
      </c>
      <c r="E36">
        <v>1</v>
      </c>
      <c r="F36">
        <v>1</v>
      </c>
      <c r="G36" t="s">
        <v>77</v>
      </c>
      <c r="H36" t="s">
        <v>78</v>
      </c>
      <c r="I36">
        <v>2.35</v>
      </c>
      <c r="J36">
        <v>50.6</v>
      </c>
      <c r="K36">
        <v>1090</v>
      </c>
      <c r="L36" t="s">
        <v>79</v>
      </c>
      <c r="M36" t="s">
        <v>80</v>
      </c>
      <c r="N36">
        <v>1.6400000000000001E-2</v>
      </c>
      <c r="O36">
        <v>0.26100000000000001</v>
      </c>
      <c r="P36">
        <v>3.4</v>
      </c>
      <c r="Q36" t="s">
        <v>81</v>
      </c>
      <c r="R36" t="s">
        <v>78</v>
      </c>
      <c r="S36">
        <v>9.7900000000000001E-3</v>
      </c>
      <c r="T36">
        <v>0.10299999999999999</v>
      </c>
      <c r="U36">
        <v>4.9400000000000004</v>
      </c>
      <c r="W36" s="2">
        <v>1</v>
      </c>
      <c r="Y36" s="2">
        <f t="shared" si="2"/>
        <v>1090</v>
      </c>
      <c r="AF36">
        <v>1</v>
      </c>
      <c r="AH36" s="4">
        <f t="shared" si="0"/>
        <v>3.4</v>
      </c>
      <c r="AO36">
        <v>1</v>
      </c>
      <c r="AQ36" s="4">
        <f t="shared" si="1"/>
        <v>4.9400000000000004</v>
      </c>
    </row>
    <row r="37" spans="1:49" x14ac:dyDescent="0.2">
      <c r="A37" s="1">
        <v>43787</v>
      </c>
      <c r="B37" t="s">
        <v>76</v>
      </c>
      <c r="C37" t="s">
        <v>111</v>
      </c>
      <c r="D37">
        <v>36</v>
      </c>
      <c r="E37">
        <v>1</v>
      </c>
      <c r="F37">
        <v>1</v>
      </c>
      <c r="G37" t="s">
        <v>77</v>
      </c>
      <c r="H37" t="s">
        <v>78</v>
      </c>
      <c r="I37">
        <v>0.252</v>
      </c>
      <c r="J37">
        <v>5.32</v>
      </c>
      <c r="K37">
        <v>112</v>
      </c>
      <c r="L37" t="s">
        <v>79</v>
      </c>
      <c r="M37" t="s">
        <v>80</v>
      </c>
      <c r="N37">
        <v>1.5900000000000001E-2</v>
      </c>
      <c r="O37">
        <v>0.27600000000000002</v>
      </c>
      <c r="P37">
        <v>3.81</v>
      </c>
      <c r="Q37" t="s">
        <v>81</v>
      </c>
      <c r="R37" t="s">
        <v>78</v>
      </c>
      <c r="S37">
        <v>4.2300000000000003E-3</v>
      </c>
      <c r="T37">
        <v>6.88E-2</v>
      </c>
      <c r="U37">
        <v>3.39</v>
      </c>
      <c r="V37" s="2"/>
      <c r="W37" s="2">
        <v>1</v>
      </c>
      <c r="X37" s="2"/>
      <c r="Y37" s="2">
        <f t="shared" si="2"/>
        <v>112</v>
      </c>
      <c r="AB37" s="3"/>
      <c r="AC37" s="3"/>
      <c r="AD37" s="3"/>
      <c r="AE37" s="3"/>
      <c r="AF37">
        <v>1</v>
      </c>
      <c r="AH37" s="4">
        <f t="shared" si="0"/>
        <v>3.81</v>
      </c>
      <c r="AK37" s="3"/>
      <c r="AL37" s="3"/>
      <c r="AM37" s="3"/>
      <c r="AN37" s="3"/>
      <c r="AO37">
        <v>1</v>
      </c>
      <c r="AQ37" s="4">
        <f t="shared" si="1"/>
        <v>3.39</v>
      </c>
      <c r="AT37" s="3"/>
      <c r="AU37" s="3"/>
      <c r="AV37" s="3"/>
      <c r="AW37" s="3"/>
    </row>
    <row r="38" spans="1:49" x14ac:dyDescent="0.2">
      <c r="A38" s="1">
        <v>43787</v>
      </c>
      <c r="B38" t="s">
        <v>76</v>
      </c>
      <c r="C38" t="s">
        <v>112</v>
      </c>
      <c r="D38">
        <v>37</v>
      </c>
      <c r="E38">
        <v>1</v>
      </c>
      <c r="F38">
        <v>1</v>
      </c>
      <c r="G38" t="s">
        <v>77</v>
      </c>
      <c r="H38" t="s">
        <v>78</v>
      </c>
      <c r="I38">
        <v>3.3700000000000001E-2</v>
      </c>
      <c r="J38">
        <v>0.73899999999999999</v>
      </c>
      <c r="K38">
        <v>14.4</v>
      </c>
      <c r="L38" t="s">
        <v>79</v>
      </c>
      <c r="M38" t="s">
        <v>80</v>
      </c>
      <c r="N38">
        <v>1.6500000000000001E-2</v>
      </c>
      <c r="O38">
        <v>0.26900000000000002</v>
      </c>
      <c r="P38">
        <v>3.63</v>
      </c>
      <c r="Q38" t="s">
        <v>81</v>
      </c>
      <c r="R38" t="s">
        <v>78</v>
      </c>
      <c r="S38">
        <v>4.4799999999999996E-3</v>
      </c>
      <c r="T38">
        <v>7.9200000000000007E-2</v>
      </c>
      <c r="U38">
        <v>3.86</v>
      </c>
      <c r="V38" s="2"/>
      <c r="W38" s="2">
        <v>1</v>
      </c>
      <c r="X38" s="2"/>
      <c r="Y38" s="2">
        <f t="shared" si="2"/>
        <v>14.4</v>
      </c>
      <c r="AB38" s="3"/>
      <c r="AC38" s="3"/>
      <c r="AF38">
        <v>1</v>
      </c>
      <c r="AH38" s="4">
        <f t="shared" si="0"/>
        <v>3.63</v>
      </c>
      <c r="AK38" s="3"/>
      <c r="AL38" s="3"/>
      <c r="AO38">
        <v>1</v>
      </c>
      <c r="AQ38" s="4">
        <f t="shared" si="1"/>
        <v>3.86</v>
      </c>
      <c r="AT38" s="3"/>
      <c r="AU38" s="3"/>
    </row>
    <row r="39" spans="1:49" x14ac:dyDescent="0.2">
      <c r="A39" s="1">
        <v>43787</v>
      </c>
      <c r="B39" t="s">
        <v>76</v>
      </c>
      <c r="C39" t="s">
        <v>113</v>
      </c>
      <c r="D39">
        <v>38</v>
      </c>
      <c r="E39">
        <v>1</v>
      </c>
      <c r="F39">
        <v>1</v>
      </c>
      <c r="G39" t="s">
        <v>77</v>
      </c>
      <c r="H39" t="s">
        <v>78</v>
      </c>
      <c r="I39">
        <v>2.54</v>
      </c>
      <c r="J39">
        <v>52.9</v>
      </c>
      <c r="K39">
        <v>1140</v>
      </c>
      <c r="L39" t="s">
        <v>79</v>
      </c>
      <c r="M39" t="s">
        <v>80</v>
      </c>
      <c r="N39">
        <v>1.84E-2</v>
      </c>
      <c r="O39">
        <v>0.309</v>
      </c>
      <c r="P39">
        <v>4.6900000000000004</v>
      </c>
      <c r="Q39" t="s">
        <v>81</v>
      </c>
      <c r="R39" t="s">
        <v>78</v>
      </c>
      <c r="S39">
        <v>1.7500000000000002E-2</v>
      </c>
      <c r="T39">
        <v>5.5899999999999998E-2</v>
      </c>
      <c r="U39">
        <v>2.8</v>
      </c>
      <c r="W39" s="2">
        <v>1</v>
      </c>
      <c r="Y39" s="2">
        <f t="shared" si="2"/>
        <v>1140</v>
      </c>
      <c r="AD39" s="3"/>
      <c r="AE39" s="3"/>
      <c r="AF39">
        <v>1</v>
      </c>
      <c r="AH39" s="4">
        <f t="shared" si="0"/>
        <v>4.6900000000000004</v>
      </c>
      <c r="AM39" s="3"/>
      <c r="AN39" s="3"/>
      <c r="AO39">
        <v>1</v>
      </c>
      <c r="AQ39" s="4">
        <f t="shared" si="1"/>
        <v>2.8</v>
      </c>
      <c r="AV39" s="3"/>
      <c r="AW39" s="3"/>
    </row>
    <row r="40" spans="1:49" x14ac:dyDescent="0.2">
      <c r="A40" s="1">
        <v>43787</v>
      </c>
      <c r="B40" t="s">
        <v>76</v>
      </c>
      <c r="C40" t="s">
        <v>114</v>
      </c>
      <c r="D40">
        <v>39</v>
      </c>
      <c r="E40">
        <v>1</v>
      </c>
      <c r="F40">
        <v>1</v>
      </c>
      <c r="G40" t="s">
        <v>77</v>
      </c>
      <c r="H40" t="s">
        <v>78</v>
      </c>
      <c r="I40">
        <v>2.4500000000000002</v>
      </c>
      <c r="J40">
        <v>52.9</v>
      </c>
      <c r="K40">
        <v>1140</v>
      </c>
      <c r="L40" t="s">
        <v>79</v>
      </c>
      <c r="M40" t="s">
        <v>80</v>
      </c>
      <c r="N40">
        <v>7.8300000000000002E-3</v>
      </c>
      <c r="O40">
        <v>1.9E-2</v>
      </c>
      <c r="P40">
        <v>-3.11</v>
      </c>
      <c r="Q40" t="s">
        <v>81</v>
      </c>
      <c r="R40" t="s">
        <v>78</v>
      </c>
      <c r="S40">
        <v>9.3399999999999993E-3</v>
      </c>
      <c r="T40">
        <v>0.15</v>
      </c>
      <c r="U40">
        <v>7.08</v>
      </c>
      <c r="W40" s="2">
        <v>1</v>
      </c>
      <c r="Y40" s="2">
        <f t="shared" si="2"/>
        <v>1140</v>
      </c>
      <c r="Z40" s="3"/>
      <c r="AD40" s="3"/>
      <c r="AE40" s="3"/>
      <c r="AF40">
        <v>1</v>
      </c>
      <c r="AH40" s="4">
        <f t="shared" si="0"/>
        <v>-3.11</v>
      </c>
      <c r="AI40" s="3"/>
      <c r="AM40" s="3"/>
      <c r="AN40" s="3"/>
      <c r="AO40">
        <v>1</v>
      </c>
      <c r="AQ40" s="4">
        <f t="shared" si="1"/>
        <v>7.08</v>
      </c>
      <c r="AR40" s="3"/>
      <c r="AV40" s="3"/>
      <c r="AW40" s="3"/>
    </row>
    <row r="41" spans="1:49" x14ac:dyDescent="0.2">
      <c r="A41" s="1">
        <v>43787</v>
      </c>
      <c r="B41" t="s">
        <v>76</v>
      </c>
      <c r="C41" t="s">
        <v>115</v>
      </c>
      <c r="D41">
        <v>40</v>
      </c>
      <c r="E41">
        <v>1</v>
      </c>
      <c r="F41">
        <v>1</v>
      </c>
      <c r="G41" t="s">
        <v>77</v>
      </c>
      <c r="H41" t="s">
        <v>78</v>
      </c>
      <c r="I41">
        <v>1.63</v>
      </c>
      <c r="J41">
        <v>35.1</v>
      </c>
      <c r="K41">
        <v>753</v>
      </c>
      <c r="L41" t="s">
        <v>79</v>
      </c>
      <c r="M41" t="s">
        <v>80</v>
      </c>
      <c r="N41">
        <v>2.4299999999999999E-2</v>
      </c>
      <c r="O41">
        <v>0.36599999999999999</v>
      </c>
      <c r="P41">
        <v>6.22</v>
      </c>
      <c r="Q41" t="s">
        <v>81</v>
      </c>
      <c r="R41" t="s">
        <v>78</v>
      </c>
      <c r="S41">
        <v>1.1299999999999999E-2</v>
      </c>
      <c r="T41">
        <v>8.5500000000000007E-2</v>
      </c>
      <c r="U41">
        <v>4.1399999999999997</v>
      </c>
      <c r="W41" s="2">
        <v>1</v>
      </c>
      <c r="Y41" s="2">
        <f t="shared" si="2"/>
        <v>753</v>
      </c>
      <c r="AF41">
        <v>1</v>
      </c>
      <c r="AH41" s="4">
        <f t="shared" si="0"/>
        <v>6.22</v>
      </c>
      <c r="AO41">
        <v>1</v>
      </c>
      <c r="AQ41" s="4">
        <f t="shared" si="1"/>
        <v>4.1399999999999997</v>
      </c>
    </row>
    <row r="42" spans="1:49" x14ac:dyDescent="0.2">
      <c r="A42" s="1">
        <v>43787</v>
      </c>
      <c r="B42" t="s">
        <v>76</v>
      </c>
      <c r="C42" t="s">
        <v>116</v>
      </c>
      <c r="D42">
        <v>44</v>
      </c>
      <c r="E42">
        <v>1</v>
      </c>
      <c r="F42">
        <v>1</v>
      </c>
      <c r="G42" t="s">
        <v>77</v>
      </c>
      <c r="H42" t="s">
        <v>78</v>
      </c>
      <c r="I42">
        <v>2.36</v>
      </c>
      <c r="J42">
        <v>51.1</v>
      </c>
      <c r="K42">
        <v>1100</v>
      </c>
      <c r="L42" t="s">
        <v>79</v>
      </c>
      <c r="M42" t="s">
        <v>80</v>
      </c>
      <c r="N42">
        <v>1.43E-2</v>
      </c>
      <c r="O42">
        <v>0.26</v>
      </c>
      <c r="P42">
        <v>3.38</v>
      </c>
      <c r="Q42" t="s">
        <v>81</v>
      </c>
      <c r="R42" t="s">
        <v>78</v>
      </c>
      <c r="S42">
        <v>2.0500000000000001E-2</v>
      </c>
      <c r="T42">
        <v>0.36299999999999999</v>
      </c>
      <c r="U42">
        <v>16.8</v>
      </c>
      <c r="W42" s="2">
        <v>1</v>
      </c>
      <c r="Y42" s="2">
        <f t="shared" si="2"/>
        <v>1100</v>
      </c>
      <c r="AB42" s="2">
        <f>ABS(100*ABS(Y42-Y36)/AVERAGE(Y42,Y36))</f>
        <v>0.91324200913242004</v>
      </c>
      <c r="AC42" s="3" t="str">
        <f>IF(Y42&gt;10, (IF((AND(AB42&gt;=0,AB42&lt;=20)=TRUE),"PASS","FAIL")),(IF((AND(AB42&gt;=0,AB42&lt;=50)=TRUE),"PASS","FAIL")))</f>
        <v>PASS</v>
      </c>
      <c r="AF42">
        <v>1</v>
      </c>
      <c r="AH42" s="4">
        <f t="shared" si="0"/>
        <v>3.38</v>
      </c>
      <c r="AK42" s="2">
        <f>ABS(100*ABS(AH42-AH36)/AVERAGE(AH42,AH36))</f>
        <v>0.5899705014749268</v>
      </c>
      <c r="AL42" s="3" t="str">
        <f>IF(AH42&gt;10, (IF((AND(AK42&gt;=0,AK42&lt;=20)=TRUE),"PASS","FAIL")),(IF((AND(AK42&gt;=0,AK42&lt;=50)=TRUE),"PASS","FAIL")))</f>
        <v>PASS</v>
      </c>
      <c r="AO42">
        <v>1</v>
      </c>
      <c r="AQ42" s="4">
        <f t="shared" si="1"/>
        <v>16.8</v>
      </c>
      <c r="AT42" s="2">
        <f>ABS(100*ABS(AQ42-AQ36)/AVERAGE(AQ42,AQ36))</f>
        <v>109.10763569457221</v>
      </c>
      <c r="AU42" s="3" t="str">
        <f>IF(AQ42&gt;10, (IF((AND(AT42&gt;=0,AT42&lt;=20)=TRUE),"PASS","FAIL")),(IF((AND(AT42&gt;=0,AT42&lt;=50)=TRUE),"PASS","FAIL")))</f>
        <v>FAIL</v>
      </c>
    </row>
    <row r="43" spans="1:49" x14ac:dyDescent="0.2">
      <c r="A43" s="1">
        <v>43787</v>
      </c>
      <c r="B43" t="s">
        <v>76</v>
      </c>
      <c r="C43" t="s">
        <v>117</v>
      </c>
      <c r="D43">
        <v>45</v>
      </c>
      <c r="E43">
        <v>1</v>
      </c>
      <c r="F43">
        <v>1</v>
      </c>
      <c r="G43" t="s">
        <v>77</v>
      </c>
      <c r="H43" t="s">
        <v>78</v>
      </c>
      <c r="I43">
        <v>1.89</v>
      </c>
      <c r="J43">
        <v>35.5</v>
      </c>
      <c r="K43">
        <v>761</v>
      </c>
      <c r="L43" t="s">
        <v>79</v>
      </c>
      <c r="M43" t="s">
        <v>80</v>
      </c>
      <c r="N43">
        <v>4.9399999999999999E-2</v>
      </c>
      <c r="O43">
        <v>0.66100000000000003</v>
      </c>
      <c r="P43">
        <v>14.2</v>
      </c>
      <c r="Q43" t="s">
        <v>81</v>
      </c>
      <c r="R43" t="s">
        <v>78</v>
      </c>
      <c r="S43">
        <v>3.2399999999999998E-2</v>
      </c>
      <c r="T43">
        <v>0.36299999999999999</v>
      </c>
      <c r="U43">
        <v>16.8</v>
      </c>
      <c r="W43" s="2">
        <v>1</v>
      </c>
      <c r="Y43" s="2">
        <f t="shared" si="2"/>
        <v>761</v>
      </c>
      <c r="AD43" s="3">
        <f>100*((Y43*4080)-(Y41*4000))/(1000*80)</f>
        <v>116.1</v>
      </c>
      <c r="AE43" s="3" t="str">
        <f>IF(Y42&gt;10, (IF((AND(AD43&gt;=80,AD43&lt;=120)=TRUE),"PASS","FAIL")),(IF((AND(AD43&gt;=50,AD43&lt;=150)=TRUE),"PASS","FAIL")))</f>
        <v>PASS</v>
      </c>
      <c r="AF43">
        <v>1</v>
      </c>
      <c r="AH43" s="4">
        <f t="shared" si="0"/>
        <v>14.2</v>
      </c>
      <c r="AM43" s="3">
        <f>100*((AH43*4080)-(AH41*4000))/(1000*80)</f>
        <v>41.32</v>
      </c>
      <c r="AN43" s="3" t="str">
        <f>IF(AH42&gt;10, (IF((AND(AM43&gt;=80,AM43&lt;=120)=TRUE),"PASS","FAIL")),(IF((AND(AM43&gt;=50,AM43&lt;=150)=TRUE),"PASS","FAIL")))</f>
        <v>FAIL</v>
      </c>
      <c r="AO43">
        <v>1</v>
      </c>
      <c r="AQ43" s="4">
        <f t="shared" si="1"/>
        <v>16.8</v>
      </c>
      <c r="AV43" s="3">
        <f>100*((AQ43*4080)-(AQ41*4000))/(1000*80)</f>
        <v>64.98</v>
      </c>
      <c r="AW43" s="3" t="str">
        <f>IF(AQ42&gt;10, (IF((AND(AV43&gt;=80,AV43&lt;=120)=TRUE),"PASS","FAIL")),(IF((AND(AV43&gt;=50,AV43&lt;=150)=TRUE),"PASS","FAIL")))</f>
        <v>FAIL</v>
      </c>
    </row>
    <row r="44" spans="1:49" x14ac:dyDescent="0.2">
      <c r="A44" s="1">
        <v>43787</v>
      </c>
      <c r="B44" t="s">
        <v>76</v>
      </c>
      <c r="C44" t="s">
        <v>16</v>
      </c>
      <c r="D44" t="s">
        <v>13</v>
      </c>
      <c r="E44">
        <v>1</v>
      </c>
      <c r="F44">
        <v>1</v>
      </c>
      <c r="G44" t="s">
        <v>77</v>
      </c>
      <c r="H44" t="s">
        <v>78</v>
      </c>
      <c r="I44">
        <v>0.11799999999999999</v>
      </c>
      <c r="J44">
        <v>1.77</v>
      </c>
      <c r="K44">
        <v>36.200000000000003</v>
      </c>
      <c r="L44" t="s">
        <v>79</v>
      </c>
      <c r="M44" t="s">
        <v>80</v>
      </c>
      <c r="N44">
        <v>6.9199999999999998E-2</v>
      </c>
      <c r="O44">
        <v>0.94199999999999995</v>
      </c>
      <c r="P44">
        <v>21.8</v>
      </c>
      <c r="Q44" t="s">
        <v>81</v>
      </c>
      <c r="R44" t="s">
        <v>78</v>
      </c>
      <c r="S44">
        <v>3.8899999999999997E-2</v>
      </c>
      <c r="T44">
        <v>0.58399999999999996</v>
      </c>
      <c r="U44">
        <v>26.9</v>
      </c>
      <c r="W44" s="2">
        <v>1</v>
      </c>
      <c r="Y44" s="2">
        <f t="shared" si="2"/>
        <v>36.200000000000003</v>
      </c>
      <c r="Z44" s="3">
        <f>100*(Y44-25)/25</f>
        <v>44.800000000000011</v>
      </c>
      <c r="AA44" s="3" t="str">
        <f>IF((ABS(Z44))&lt;=20,"PASS","FAIL")</f>
        <v>FAIL</v>
      </c>
      <c r="AB44" s="3"/>
      <c r="AC44" s="3"/>
      <c r="AD44" s="3"/>
      <c r="AE44" s="3"/>
      <c r="AF44">
        <v>1</v>
      </c>
      <c r="AH44" s="4">
        <f t="shared" si="0"/>
        <v>21.8</v>
      </c>
      <c r="AI44" s="3">
        <f>100*(AH44-25)/25</f>
        <v>-12.799999999999997</v>
      </c>
      <c r="AJ44" s="3" t="str">
        <f>IF((ABS(AI44))&lt;=20,"PASS","FAIL")</f>
        <v>PASS</v>
      </c>
      <c r="AK44" s="3"/>
      <c r="AL44" s="3"/>
      <c r="AM44" s="3"/>
      <c r="AN44" s="3"/>
      <c r="AO44">
        <v>1</v>
      </c>
      <c r="AQ44" s="4">
        <f t="shared" si="1"/>
        <v>26.9</v>
      </c>
      <c r="AR44" s="3">
        <f>100*(AQ44-25)/25</f>
        <v>7.5999999999999943</v>
      </c>
      <c r="AS44" s="3" t="str">
        <f>IF((ABS(AR44))&lt;=20,"PASS","FAIL")</f>
        <v>PASS</v>
      </c>
      <c r="AT44" s="3"/>
      <c r="AU44" s="3"/>
      <c r="AV44" s="3"/>
      <c r="AW44" s="3"/>
    </row>
    <row r="45" spans="1:49" x14ac:dyDescent="0.2">
      <c r="A45" s="1">
        <v>43787</v>
      </c>
      <c r="B45" t="s">
        <v>76</v>
      </c>
      <c r="C45" t="s">
        <v>38</v>
      </c>
      <c r="D45" t="s">
        <v>70</v>
      </c>
      <c r="E45">
        <v>1</v>
      </c>
      <c r="F45">
        <v>1</v>
      </c>
      <c r="G45" t="s">
        <v>77</v>
      </c>
      <c r="H45" t="s">
        <v>78</v>
      </c>
      <c r="I45">
        <v>-6.7499999999999999E-3</v>
      </c>
      <c r="J45">
        <v>-0.125</v>
      </c>
      <c r="K45">
        <v>-3.93</v>
      </c>
      <c r="L45" t="s">
        <v>79</v>
      </c>
      <c r="M45" t="s">
        <v>80</v>
      </c>
      <c r="N45">
        <v>-7.2300000000000003E-3</v>
      </c>
      <c r="O45">
        <v>-4.1700000000000001E-2</v>
      </c>
      <c r="P45">
        <v>-4.74</v>
      </c>
      <c r="Q45" t="s">
        <v>81</v>
      </c>
      <c r="R45" t="s">
        <v>78</v>
      </c>
      <c r="S45">
        <v>-1.98E-3</v>
      </c>
      <c r="T45">
        <v>-1.7399999999999999E-2</v>
      </c>
      <c r="U45">
        <v>-0.51800000000000002</v>
      </c>
      <c r="W45" s="2">
        <v>1</v>
      </c>
      <c r="Y45" s="2">
        <f t="shared" si="2"/>
        <v>-3.93</v>
      </c>
      <c r="AB45" s="3"/>
      <c r="AC45" s="3"/>
      <c r="AF45">
        <v>1</v>
      </c>
      <c r="AH45" s="4">
        <f t="shared" si="0"/>
        <v>-4.74</v>
      </c>
      <c r="AK45" s="3"/>
      <c r="AL45" s="3"/>
      <c r="AO45">
        <v>1</v>
      </c>
      <c r="AQ45" s="4">
        <f t="shared" si="1"/>
        <v>-0.51800000000000002</v>
      </c>
      <c r="AT45" s="3"/>
      <c r="AU45" s="3"/>
    </row>
    <row r="46" spans="1:49" x14ac:dyDescent="0.2">
      <c r="A46" s="1">
        <v>43787</v>
      </c>
      <c r="B46" t="s">
        <v>76</v>
      </c>
      <c r="C46" t="s">
        <v>118</v>
      </c>
      <c r="D46">
        <v>46</v>
      </c>
      <c r="E46">
        <v>1</v>
      </c>
      <c r="F46">
        <v>1</v>
      </c>
      <c r="G46" t="s">
        <v>77</v>
      </c>
      <c r="H46" t="s">
        <v>78</v>
      </c>
      <c r="I46">
        <v>5.84</v>
      </c>
      <c r="J46">
        <v>128</v>
      </c>
      <c r="K46">
        <v>2830</v>
      </c>
      <c r="L46" t="s">
        <v>79</v>
      </c>
      <c r="M46" t="s">
        <v>80</v>
      </c>
      <c r="N46">
        <v>7.0499999999999993E-2</v>
      </c>
      <c r="O46">
        <v>0.85099999999999998</v>
      </c>
      <c r="P46">
        <v>19.3</v>
      </c>
      <c r="Q46" t="s">
        <v>81</v>
      </c>
      <c r="R46" t="s">
        <v>78</v>
      </c>
      <c r="S46">
        <v>-3.1700000000000001E-3</v>
      </c>
      <c r="T46">
        <v>1.46E-2</v>
      </c>
      <c r="U46">
        <v>0.92900000000000005</v>
      </c>
      <c r="W46" s="2">
        <v>1</v>
      </c>
      <c r="Y46" s="2">
        <f t="shared" si="2"/>
        <v>2830</v>
      </c>
      <c r="AD46" s="3"/>
      <c r="AE46" s="3"/>
      <c r="AF46">
        <v>1</v>
      </c>
      <c r="AH46" s="4">
        <f t="shared" si="0"/>
        <v>19.3</v>
      </c>
      <c r="AM46" s="3"/>
      <c r="AN46" s="3"/>
      <c r="AO46">
        <v>1</v>
      </c>
      <c r="AQ46" s="4">
        <f t="shared" si="1"/>
        <v>0.92900000000000005</v>
      </c>
      <c r="AV46" s="3"/>
      <c r="AW46" s="3"/>
    </row>
    <row r="47" spans="1:49" x14ac:dyDescent="0.2">
      <c r="A47" s="1">
        <v>43787</v>
      </c>
      <c r="B47" t="s">
        <v>76</v>
      </c>
      <c r="C47" t="s">
        <v>119</v>
      </c>
      <c r="D47">
        <v>47</v>
      </c>
      <c r="E47">
        <v>1</v>
      </c>
      <c r="F47">
        <v>1</v>
      </c>
      <c r="G47" t="s">
        <v>77</v>
      </c>
      <c r="H47" t="s">
        <v>78</v>
      </c>
      <c r="I47">
        <v>1.32</v>
      </c>
      <c r="J47">
        <v>27.1</v>
      </c>
      <c r="K47">
        <v>578</v>
      </c>
      <c r="L47" t="s">
        <v>79</v>
      </c>
      <c r="M47" t="s">
        <v>80</v>
      </c>
      <c r="N47">
        <v>2.4899999999999999E-2</v>
      </c>
      <c r="O47">
        <v>0.309</v>
      </c>
      <c r="P47">
        <v>4.68</v>
      </c>
      <c r="Q47" t="s">
        <v>81</v>
      </c>
      <c r="R47" t="s">
        <v>78</v>
      </c>
      <c r="S47">
        <v>5.0699999999999999E-3</v>
      </c>
      <c r="T47">
        <v>7.6399999999999996E-2</v>
      </c>
      <c r="U47">
        <v>3.73</v>
      </c>
      <c r="W47" s="2">
        <v>1</v>
      </c>
      <c r="Y47" s="2">
        <f t="shared" si="2"/>
        <v>578</v>
      </c>
      <c r="Z47" s="3"/>
      <c r="AA47" s="3"/>
      <c r="AB47" s="3"/>
      <c r="AC47" s="3"/>
      <c r="AF47">
        <v>1</v>
      </c>
      <c r="AH47" s="4">
        <f t="shared" si="0"/>
        <v>4.68</v>
      </c>
      <c r="AI47" s="3"/>
      <c r="AJ47" s="3"/>
      <c r="AK47" s="3"/>
      <c r="AL47" s="3"/>
      <c r="AO47">
        <v>3</v>
      </c>
      <c r="AQ47" s="4">
        <f t="shared" si="1"/>
        <v>3.73</v>
      </c>
      <c r="AR47" s="3"/>
      <c r="AS47" s="3"/>
      <c r="AT47" s="3"/>
      <c r="AU47" s="3"/>
    </row>
    <row r="48" spans="1:49" x14ac:dyDescent="0.2">
      <c r="A48" s="1">
        <v>43787</v>
      </c>
      <c r="B48" t="s">
        <v>76</v>
      </c>
      <c r="C48" t="s">
        <v>120</v>
      </c>
      <c r="D48">
        <v>48</v>
      </c>
      <c r="E48">
        <v>1</v>
      </c>
      <c r="F48">
        <v>1</v>
      </c>
      <c r="G48" t="s">
        <v>77</v>
      </c>
      <c r="H48" t="s">
        <v>78</v>
      </c>
      <c r="I48">
        <v>4.83</v>
      </c>
      <c r="J48">
        <v>105</v>
      </c>
      <c r="K48">
        <v>2310</v>
      </c>
      <c r="L48" t="s">
        <v>79</v>
      </c>
      <c r="M48" t="s">
        <v>80</v>
      </c>
      <c r="N48">
        <v>9.8100000000000007E-2</v>
      </c>
      <c r="O48">
        <v>1.24</v>
      </c>
      <c r="P48">
        <v>29.9</v>
      </c>
      <c r="Q48" t="s">
        <v>81</v>
      </c>
      <c r="R48" t="s">
        <v>78</v>
      </c>
      <c r="S48">
        <v>-1.2E-2</v>
      </c>
      <c r="T48">
        <v>-7.0199999999999999E-2</v>
      </c>
      <c r="U48">
        <v>-2.91</v>
      </c>
      <c r="W48" s="2">
        <v>1</v>
      </c>
      <c r="Y48" s="2">
        <f t="shared" si="2"/>
        <v>2310</v>
      </c>
      <c r="AF48">
        <v>1</v>
      </c>
      <c r="AH48" s="4">
        <f t="shared" si="0"/>
        <v>29.9</v>
      </c>
      <c r="AO48">
        <v>1</v>
      </c>
      <c r="AQ48" s="4">
        <f t="shared" si="1"/>
        <v>-2.91</v>
      </c>
    </row>
    <row r="49" spans="1:49" x14ac:dyDescent="0.2">
      <c r="A49" s="1">
        <v>43787</v>
      </c>
      <c r="B49" t="s">
        <v>76</v>
      </c>
      <c r="C49" t="s">
        <v>121</v>
      </c>
      <c r="D49">
        <v>49</v>
      </c>
      <c r="E49">
        <v>1</v>
      </c>
      <c r="F49">
        <v>1</v>
      </c>
      <c r="G49" t="s">
        <v>77</v>
      </c>
      <c r="H49" t="s">
        <v>78</v>
      </c>
      <c r="I49">
        <v>2.5100000000000001E-2</v>
      </c>
      <c r="J49">
        <v>0.63</v>
      </c>
      <c r="K49">
        <v>12.1</v>
      </c>
      <c r="L49" t="s">
        <v>79</v>
      </c>
      <c r="M49" t="s">
        <v>80</v>
      </c>
      <c r="N49">
        <v>5.5E-2</v>
      </c>
      <c r="O49">
        <v>0.82599999999999996</v>
      </c>
      <c r="P49">
        <v>18.600000000000001</v>
      </c>
      <c r="Q49" t="s">
        <v>81</v>
      </c>
      <c r="R49" t="s">
        <v>78</v>
      </c>
      <c r="S49">
        <v>9.7599999999999996E-3</v>
      </c>
      <c r="T49">
        <v>0.14699999999999999</v>
      </c>
      <c r="U49">
        <v>6.92</v>
      </c>
      <c r="W49" s="2">
        <v>1</v>
      </c>
      <c r="Y49" s="2">
        <f t="shared" si="2"/>
        <v>12.1</v>
      </c>
      <c r="AF49">
        <v>1</v>
      </c>
      <c r="AH49" s="4">
        <f t="shared" si="0"/>
        <v>18.600000000000001</v>
      </c>
      <c r="AO49">
        <v>1</v>
      </c>
      <c r="AQ49" s="4">
        <f t="shared" si="1"/>
        <v>6.92</v>
      </c>
    </row>
    <row r="50" spans="1:49" x14ac:dyDescent="0.2">
      <c r="A50" s="1">
        <v>43787</v>
      </c>
      <c r="B50" t="s">
        <v>76</v>
      </c>
      <c r="C50" t="s">
        <v>122</v>
      </c>
      <c r="D50">
        <v>50</v>
      </c>
      <c r="E50">
        <v>1</v>
      </c>
      <c r="F50">
        <v>1</v>
      </c>
      <c r="G50" t="s">
        <v>77</v>
      </c>
      <c r="H50" t="s">
        <v>78</v>
      </c>
      <c r="I50">
        <v>6.57</v>
      </c>
      <c r="J50">
        <v>144</v>
      </c>
      <c r="K50">
        <v>3220</v>
      </c>
      <c r="L50" t="s">
        <v>79</v>
      </c>
      <c r="M50" t="s">
        <v>80</v>
      </c>
      <c r="N50">
        <v>5.11E-2</v>
      </c>
      <c r="O50">
        <v>0.69099999999999995</v>
      </c>
      <c r="P50">
        <v>15</v>
      </c>
      <c r="Q50" t="s">
        <v>81</v>
      </c>
      <c r="R50" t="s">
        <v>78</v>
      </c>
      <c r="S50">
        <v>4.47E-3</v>
      </c>
      <c r="T50">
        <v>6.8199999999999997E-2</v>
      </c>
      <c r="U50">
        <v>3.36</v>
      </c>
      <c r="W50" s="2">
        <v>1</v>
      </c>
      <c r="Y50" s="2">
        <f t="shared" si="2"/>
        <v>3220</v>
      </c>
      <c r="AF50">
        <v>1</v>
      </c>
      <c r="AH50" s="4">
        <f t="shared" si="0"/>
        <v>15</v>
      </c>
      <c r="AO50">
        <v>1</v>
      </c>
      <c r="AQ50" s="4">
        <f t="shared" si="1"/>
        <v>3.36</v>
      </c>
    </row>
    <row r="51" spans="1:49" x14ac:dyDescent="0.2">
      <c r="A51" s="1">
        <v>43787</v>
      </c>
      <c r="B51" t="s">
        <v>76</v>
      </c>
      <c r="C51" t="s">
        <v>123</v>
      </c>
      <c r="D51">
        <v>51</v>
      </c>
      <c r="E51">
        <v>1</v>
      </c>
      <c r="F51">
        <v>1</v>
      </c>
      <c r="G51" t="s">
        <v>77</v>
      </c>
      <c r="H51" t="s">
        <v>78</v>
      </c>
      <c r="I51">
        <v>0.17199999999999999</v>
      </c>
      <c r="J51">
        <v>3.75</v>
      </c>
      <c r="K51">
        <v>78.400000000000006</v>
      </c>
      <c r="L51" t="s">
        <v>79</v>
      </c>
      <c r="M51" t="s">
        <v>80</v>
      </c>
      <c r="N51">
        <v>1.8100000000000002E-2</v>
      </c>
      <c r="O51">
        <v>0.29599999999999999</v>
      </c>
      <c r="P51">
        <v>4.34</v>
      </c>
      <c r="Q51" t="s">
        <v>81</v>
      </c>
      <c r="R51" t="s">
        <v>78</v>
      </c>
      <c r="S51">
        <v>2.35E-2</v>
      </c>
      <c r="T51">
        <v>0.44900000000000001</v>
      </c>
      <c r="U51">
        <v>20.7</v>
      </c>
      <c r="W51" s="2">
        <v>1</v>
      </c>
      <c r="Y51" s="2">
        <f t="shared" si="2"/>
        <v>78.400000000000006</v>
      </c>
      <c r="AB51" s="3"/>
      <c r="AC51" s="3"/>
      <c r="AD51" s="3"/>
      <c r="AE51" s="3"/>
      <c r="AF51">
        <v>1</v>
      </c>
      <c r="AH51" s="4">
        <f t="shared" si="0"/>
        <v>4.34</v>
      </c>
      <c r="AK51" s="3"/>
      <c r="AL51" s="3"/>
      <c r="AM51" s="3"/>
      <c r="AN51" s="3"/>
      <c r="AO51">
        <v>1</v>
      </c>
      <c r="AQ51" s="4">
        <f t="shared" si="1"/>
        <v>20.7</v>
      </c>
      <c r="AT51" s="3"/>
      <c r="AU51" s="3"/>
      <c r="AV51" s="3"/>
      <c r="AW51" s="3"/>
    </row>
    <row r="52" spans="1:49" x14ac:dyDescent="0.2">
      <c r="A52" s="1">
        <v>43787</v>
      </c>
      <c r="B52" t="s">
        <v>76</v>
      </c>
      <c r="C52" t="s">
        <v>124</v>
      </c>
      <c r="D52">
        <v>52</v>
      </c>
      <c r="E52">
        <v>1</v>
      </c>
      <c r="F52">
        <v>1</v>
      </c>
      <c r="G52" t="s">
        <v>77</v>
      </c>
      <c r="H52" t="s">
        <v>78</v>
      </c>
      <c r="I52">
        <v>0.70699999999999996</v>
      </c>
      <c r="J52">
        <v>15</v>
      </c>
      <c r="K52">
        <v>318</v>
      </c>
      <c r="L52" t="s">
        <v>79</v>
      </c>
      <c r="M52" t="s">
        <v>80</v>
      </c>
      <c r="N52">
        <v>1.7000000000000001E-2</v>
      </c>
      <c r="O52">
        <v>0.28199999999999997</v>
      </c>
      <c r="P52">
        <v>3.96</v>
      </c>
      <c r="Q52" t="s">
        <v>81</v>
      </c>
      <c r="R52" t="s">
        <v>78</v>
      </c>
      <c r="S52">
        <v>4.3E-3</v>
      </c>
      <c r="T52">
        <v>8.4099999999999994E-2</v>
      </c>
      <c r="U52">
        <v>4.08</v>
      </c>
      <c r="W52" s="2">
        <v>1</v>
      </c>
      <c r="Y52" s="2">
        <f t="shared" si="2"/>
        <v>318</v>
      </c>
      <c r="AB52" s="3"/>
      <c r="AC52" s="3"/>
      <c r="AF52">
        <v>1</v>
      </c>
      <c r="AH52" s="4">
        <f t="shared" si="0"/>
        <v>3.96</v>
      </c>
      <c r="AK52" s="3"/>
      <c r="AL52" s="3"/>
      <c r="AO52">
        <v>1</v>
      </c>
      <c r="AQ52" s="4">
        <f t="shared" si="1"/>
        <v>4.08</v>
      </c>
      <c r="AT52" s="3"/>
      <c r="AU52" s="3"/>
    </row>
    <row r="53" spans="1:49" x14ac:dyDescent="0.2">
      <c r="A53" s="1">
        <v>43787</v>
      </c>
      <c r="B53" t="s">
        <v>76</v>
      </c>
      <c r="C53" t="s">
        <v>125</v>
      </c>
      <c r="D53">
        <v>1</v>
      </c>
      <c r="E53">
        <v>1</v>
      </c>
      <c r="F53">
        <v>1</v>
      </c>
      <c r="G53" t="s">
        <v>77</v>
      </c>
      <c r="H53" t="s">
        <v>78</v>
      </c>
      <c r="I53">
        <v>4.4400000000000002E-2</v>
      </c>
      <c r="J53">
        <v>1.01</v>
      </c>
      <c r="K53">
        <v>20.2</v>
      </c>
      <c r="L53" t="s">
        <v>79</v>
      </c>
      <c r="M53" t="s">
        <v>80</v>
      </c>
      <c r="N53">
        <v>3.49E-2</v>
      </c>
      <c r="O53">
        <v>0.52500000000000002</v>
      </c>
      <c r="P53">
        <v>10.5</v>
      </c>
      <c r="Q53" t="s">
        <v>81</v>
      </c>
      <c r="R53" t="s">
        <v>78</v>
      </c>
      <c r="S53">
        <v>2.7899999999999999E-3</v>
      </c>
      <c r="T53">
        <v>6.2E-2</v>
      </c>
      <c r="U53">
        <v>3.08</v>
      </c>
      <c r="W53" s="2">
        <v>1</v>
      </c>
      <c r="Y53" s="2">
        <f t="shared" si="2"/>
        <v>20.2</v>
      </c>
      <c r="AD53" s="3"/>
      <c r="AE53" s="3"/>
      <c r="AF53">
        <v>1</v>
      </c>
      <c r="AH53" s="4">
        <f t="shared" si="0"/>
        <v>10.5</v>
      </c>
      <c r="AM53" s="3"/>
      <c r="AN53" s="3"/>
      <c r="AO53">
        <v>1</v>
      </c>
      <c r="AQ53" s="4">
        <f t="shared" si="1"/>
        <v>3.08</v>
      </c>
      <c r="AV53" s="3"/>
      <c r="AW53" s="3"/>
    </row>
    <row r="54" spans="1:49" x14ac:dyDescent="0.2">
      <c r="A54" s="1">
        <v>43787</v>
      </c>
      <c r="B54" t="s">
        <v>76</v>
      </c>
      <c r="C54" t="s">
        <v>16</v>
      </c>
      <c r="D54" t="s">
        <v>13</v>
      </c>
      <c r="E54">
        <v>1</v>
      </c>
      <c r="F54">
        <v>1</v>
      </c>
      <c r="G54" t="s">
        <v>77</v>
      </c>
      <c r="H54" t="s">
        <v>78</v>
      </c>
      <c r="I54">
        <v>5.3600000000000002E-2</v>
      </c>
      <c r="J54">
        <v>1.1599999999999999</v>
      </c>
      <c r="K54">
        <v>23.4</v>
      </c>
      <c r="L54" t="s">
        <v>79</v>
      </c>
      <c r="M54" t="s">
        <v>80</v>
      </c>
      <c r="N54">
        <v>7.0499999999999993E-2</v>
      </c>
      <c r="O54">
        <v>0.96199999999999997</v>
      </c>
      <c r="P54">
        <v>22.3</v>
      </c>
      <c r="Q54" t="s">
        <v>81</v>
      </c>
      <c r="R54" t="s">
        <v>78</v>
      </c>
      <c r="S54">
        <v>3.9699999999999999E-2</v>
      </c>
      <c r="T54">
        <v>0.628</v>
      </c>
      <c r="U54">
        <v>28.9</v>
      </c>
      <c r="W54" s="2">
        <v>1</v>
      </c>
      <c r="Y54" s="2">
        <f t="shared" si="2"/>
        <v>23.4</v>
      </c>
      <c r="Z54" s="3">
        <f>100*(Y54-25)/25</f>
        <v>-6.4000000000000057</v>
      </c>
      <c r="AA54" s="3" t="str">
        <f>IF((ABS(Z54))&lt;=20,"PASS","FAIL")</f>
        <v>PASS</v>
      </c>
      <c r="AD54" s="3"/>
      <c r="AE54" s="3"/>
      <c r="AF54">
        <v>1</v>
      </c>
      <c r="AH54" s="4">
        <f t="shared" si="0"/>
        <v>22.3</v>
      </c>
      <c r="AI54" s="3">
        <f>100*(AH54-25)/25</f>
        <v>-10.799999999999997</v>
      </c>
      <c r="AJ54" s="3" t="str">
        <f>IF((ABS(AI54))&lt;=20,"PASS","FAIL")</f>
        <v>PASS</v>
      </c>
      <c r="AM54" s="3"/>
      <c r="AN54" s="3"/>
      <c r="AO54">
        <v>1</v>
      </c>
      <c r="AQ54" s="4">
        <f t="shared" si="1"/>
        <v>28.9</v>
      </c>
      <c r="AR54" s="3">
        <f>100*(AQ54-25)/25</f>
        <v>15.599999999999996</v>
      </c>
      <c r="AS54" s="3" t="str">
        <f>IF((ABS(AR54))&lt;=20,"PASS","FAIL")</f>
        <v>PASS</v>
      </c>
      <c r="AV54" s="3"/>
      <c r="AW54" s="3"/>
    </row>
    <row r="55" spans="1:49" x14ac:dyDescent="0.2">
      <c r="A55" s="1">
        <v>43787</v>
      </c>
      <c r="B55" t="s">
        <v>76</v>
      </c>
      <c r="C55" t="s">
        <v>125</v>
      </c>
      <c r="D55">
        <v>53</v>
      </c>
      <c r="E55">
        <v>1</v>
      </c>
      <c r="F55">
        <v>1</v>
      </c>
      <c r="G55" t="s">
        <v>77</v>
      </c>
      <c r="H55" t="s">
        <v>78</v>
      </c>
      <c r="I55">
        <v>2.3199999999999998E-2</v>
      </c>
      <c r="J55">
        <v>0.312</v>
      </c>
      <c r="K55">
        <v>5.34</v>
      </c>
      <c r="L55" t="s">
        <v>79</v>
      </c>
      <c r="M55" t="s">
        <v>80</v>
      </c>
      <c r="N55">
        <v>5.1700000000000003E-2</v>
      </c>
      <c r="O55">
        <v>0.78</v>
      </c>
      <c r="P55">
        <v>17.399999999999999</v>
      </c>
      <c r="Q55" t="s">
        <v>81</v>
      </c>
      <c r="R55" t="s">
        <v>78</v>
      </c>
      <c r="S55">
        <v>0.23</v>
      </c>
      <c r="T55">
        <v>3.38</v>
      </c>
      <c r="U55">
        <v>160</v>
      </c>
      <c r="W55" s="2">
        <v>1</v>
      </c>
      <c r="Y55" s="2">
        <f t="shared" si="2"/>
        <v>5.34</v>
      </c>
      <c r="AF55">
        <v>1</v>
      </c>
      <c r="AH55" s="4">
        <f t="shared" si="0"/>
        <v>17.399999999999999</v>
      </c>
      <c r="AO55">
        <v>1</v>
      </c>
      <c r="AQ55" s="4">
        <f t="shared" si="1"/>
        <v>160</v>
      </c>
    </row>
    <row r="56" spans="1:49" x14ac:dyDescent="0.2">
      <c r="A56" s="1">
        <v>43787</v>
      </c>
      <c r="B56" t="s">
        <v>76</v>
      </c>
      <c r="C56" t="s">
        <v>126</v>
      </c>
      <c r="D56">
        <v>54</v>
      </c>
      <c r="E56">
        <v>1</v>
      </c>
      <c r="F56">
        <v>1</v>
      </c>
      <c r="G56" t="s">
        <v>77</v>
      </c>
      <c r="H56" t="s">
        <v>78</v>
      </c>
      <c r="I56">
        <v>0.13800000000000001</v>
      </c>
      <c r="J56">
        <v>3.08</v>
      </c>
      <c r="K56">
        <v>64.2</v>
      </c>
      <c r="L56" t="s">
        <v>79</v>
      </c>
      <c r="M56" t="s">
        <v>80</v>
      </c>
      <c r="N56">
        <v>1.3299999999999999E-2</v>
      </c>
      <c r="O56">
        <v>0.17899999999999999</v>
      </c>
      <c r="P56">
        <v>1.18</v>
      </c>
      <c r="Q56" t="s">
        <v>81</v>
      </c>
      <c r="R56" t="s">
        <v>78</v>
      </c>
      <c r="S56">
        <v>1.52E-2</v>
      </c>
      <c r="T56">
        <v>0.24399999999999999</v>
      </c>
      <c r="U56">
        <v>11.3</v>
      </c>
      <c r="W56" s="2">
        <v>1</v>
      </c>
      <c r="Y56" s="2">
        <f t="shared" si="2"/>
        <v>64.2</v>
      </c>
      <c r="AF56">
        <v>1</v>
      </c>
      <c r="AH56" s="4">
        <f t="shared" si="0"/>
        <v>1.18</v>
      </c>
      <c r="AO56">
        <v>1</v>
      </c>
      <c r="AQ56" s="4">
        <f t="shared" si="1"/>
        <v>11.3</v>
      </c>
    </row>
    <row r="57" spans="1:49" x14ac:dyDescent="0.2">
      <c r="A57" s="1">
        <v>43787</v>
      </c>
      <c r="B57" t="s">
        <v>76</v>
      </c>
      <c r="C57" t="s">
        <v>127</v>
      </c>
      <c r="D57">
        <v>55</v>
      </c>
      <c r="E57">
        <v>1</v>
      </c>
      <c r="F57">
        <v>1</v>
      </c>
      <c r="G57" t="s">
        <v>77</v>
      </c>
      <c r="H57" t="s">
        <v>78</v>
      </c>
      <c r="I57">
        <v>0.17299999999999999</v>
      </c>
      <c r="J57">
        <v>3.71</v>
      </c>
      <c r="K57">
        <v>77.400000000000006</v>
      </c>
      <c r="L57" t="s">
        <v>79</v>
      </c>
      <c r="M57" t="s">
        <v>80</v>
      </c>
      <c r="N57">
        <v>0.03</v>
      </c>
      <c r="O57">
        <v>0.47799999999999998</v>
      </c>
      <c r="P57">
        <v>9.24</v>
      </c>
      <c r="Q57" t="s">
        <v>81</v>
      </c>
      <c r="R57" t="s">
        <v>78</v>
      </c>
      <c r="S57">
        <v>4.3099999999999996E-3</v>
      </c>
      <c r="T57">
        <v>8.3599999999999994E-2</v>
      </c>
      <c r="U57">
        <v>4.0599999999999996</v>
      </c>
      <c r="W57" s="2">
        <v>1</v>
      </c>
      <c r="Y57" s="2">
        <f t="shared" si="2"/>
        <v>77.400000000000006</v>
      </c>
      <c r="AF57">
        <v>1</v>
      </c>
      <c r="AH57" s="4">
        <f t="shared" si="0"/>
        <v>9.24</v>
      </c>
      <c r="AO57">
        <v>1</v>
      </c>
      <c r="AQ57" s="4">
        <f t="shared" si="1"/>
        <v>4.0599999999999996</v>
      </c>
    </row>
    <row r="58" spans="1:49" x14ac:dyDescent="0.2">
      <c r="A58" s="1">
        <v>43787</v>
      </c>
      <c r="B58" t="s">
        <v>76</v>
      </c>
      <c r="C58" t="s">
        <v>128</v>
      </c>
      <c r="D58">
        <v>59</v>
      </c>
      <c r="E58">
        <v>1</v>
      </c>
      <c r="F58">
        <v>1</v>
      </c>
      <c r="G58" t="s">
        <v>77</v>
      </c>
      <c r="H58" t="s">
        <v>78</v>
      </c>
      <c r="I58">
        <v>6.52</v>
      </c>
      <c r="J58">
        <v>143</v>
      </c>
      <c r="K58">
        <v>3190</v>
      </c>
      <c r="L58" t="s">
        <v>79</v>
      </c>
      <c r="M58" t="s">
        <v>80</v>
      </c>
      <c r="N58">
        <v>5.5399999999999998E-2</v>
      </c>
      <c r="O58">
        <v>0.78200000000000003</v>
      </c>
      <c r="P58">
        <v>17.399999999999999</v>
      </c>
      <c r="Q58" t="s">
        <v>81</v>
      </c>
      <c r="R58" t="s">
        <v>78</v>
      </c>
      <c r="S58">
        <v>3.32E-3</v>
      </c>
      <c r="T58">
        <v>5.7200000000000001E-2</v>
      </c>
      <c r="U58">
        <v>2.86</v>
      </c>
      <c r="W58" s="2">
        <v>1</v>
      </c>
      <c r="Y58" s="2">
        <f t="shared" si="2"/>
        <v>3190</v>
      </c>
      <c r="AB58" s="2">
        <f>ABS(100*ABS(Y58-Y50)/AVERAGE(Y58,Y50))</f>
        <v>0.93603744149765988</v>
      </c>
      <c r="AC58" s="3" t="str">
        <f>IF(Y58&gt;10, (IF((AND(AB58&gt;=0,AB58&lt;=20)=TRUE),"PASS","FAIL")),(IF((AND(AB58&gt;=0,AB58&lt;=50)=TRUE),"PASS","FAIL")))</f>
        <v>PASS</v>
      </c>
      <c r="AD58" s="3"/>
      <c r="AE58" s="3"/>
      <c r="AF58">
        <v>1</v>
      </c>
      <c r="AH58" s="4">
        <f t="shared" si="0"/>
        <v>17.399999999999999</v>
      </c>
      <c r="AK58" s="2">
        <f>ABS(100*ABS(AH58-AH50)/AVERAGE(AH58,AH50))</f>
        <v>14.814814814814806</v>
      </c>
      <c r="AL58" s="3" t="str">
        <f>IF(AH58&gt;10, (IF((AND(AK58&gt;=0,AK58&lt;=20)=TRUE),"PASS","FAIL")),(IF((AND(AK58&gt;=0,AK58&lt;=50)=TRUE),"PASS","FAIL")))</f>
        <v>PASS</v>
      </c>
      <c r="AM58" s="3"/>
      <c r="AN58" s="3"/>
      <c r="AO58">
        <v>1</v>
      </c>
      <c r="AQ58" s="4">
        <f t="shared" si="1"/>
        <v>2.86</v>
      </c>
      <c r="AT58" s="2">
        <f>ABS(100*ABS(AQ58-AQ50)/AVERAGE(AQ58,AQ50))</f>
        <v>16.077170418006432</v>
      </c>
      <c r="AU58" s="3" t="str">
        <f>IF(AQ58&gt;10, (IF((AND(AT58&gt;=0,AT58&lt;=20)=TRUE),"PASS","FAIL")),(IF((AND(AT58&gt;=0,AT58&lt;=50)=TRUE),"PASS","FAIL")))</f>
        <v>PASS</v>
      </c>
      <c r="AV58" s="3"/>
      <c r="AW58" s="3"/>
    </row>
    <row r="59" spans="1:49" x14ac:dyDescent="0.2">
      <c r="A59" s="1">
        <v>43787</v>
      </c>
      <c r="B59" t="s">
        <v>76</v>
      </c>
      <c r="C59" t="s">
        <v>129</v>
      </c>
      <c r="D59">
        <v>60</v>
      </c>
      <c r="E59">
        <v>1</v>
      </c>
      <c r="F59">
        <v>1</v>
      </c>
      <c r="G59" t="s">
        <v>77</v>
      </c>
      <c r="H59" t="s">
        <v>78</v>
      </c>
      <c r="I59">
        <v>0.221</v>
      </c>
      <c r="J59">
        <v>4.74</v>
      </c>
      <c r="K59">
        <v>99.4</v>
      </c>
      <c r="L59" t="s">
        <v>79</v>
      </c>
      <c r="M59" t="s">
        <v>80</v>
      </c>
      <c r="N59">
        <v>6.4100000000000004E-2</v>
      </c>
      <c r="O59">
        <v>0.84799999999999998</v>
      </c>
      <c r="P59">
        <v>19.2</v>
      </c>
      <c r="Q59" t="s">
        <v>81</v>
      </c>
      <c r="R59" t="s">
        <v>78</v>
      </c>
      <c r="S59">
        <v>2.9899999999999999E-2</v>
      </c>
      <c r="T59">
        <v>0.42699999999999999</v>
      </c>
      <c r="U59">
        <v>19.7</v>
      </c>
      <c r="W59" s="2">
        <v>1</v>
      </c>
      <c r="Y59" s="2">
        <f t="shared" si="2"/>
        <v>99.4</v>
      </c>
      <c r="AB59" s="3"/>
      <c r="AC59" s="3"/>
      <c r="AD59" s="3">
        <f>100*((Y59*4080)-(Y57*4000))/(1000*80)</f>
        <v>119.94</v>
      </c>
      <c r="AE59" s="3" t="str">
        <f>IF(Y58&gt;10, (IF((AND(AD59&gt;=80,AD59&lt;=120)=TRUE),"PASS","FAIL")),(IF((AND(AD59&gt;=50,AD59&lt;=150)=TRUE),"PASS","FAIL")))</f>
        <v>PASS</v>
      </c>
      <c r="AF59">
        <v>1</v>
      </c>
      <c r="AH59" s="4">
        <f t="shared" si="0"/>
        <v>19.2</v>
      </c>
      <c r="AK59" s="3"/>
      <c r="AL59" s="3"/>
      <c r="AM59" s="3">
        <f>100*((AH59*4080)-(AH57*4000))/(1000*80)</f>
        <v>51.72</v>
      </c>
      <c r="AN59" s="3" t="str">
        <f>IF(AH58&gt;10, (IF((AND(AM59&gt;=80,AM59&lt;=120)=TRUE),"PASS","FAIL")),(IF((AND(AM59&gt;=50,AM59&lt;=150)=TRUE),"PASS","FAIL")))</f>
        <v>FAIL</v>
      </c>
      <c r="AO59">
        <v>1</v>
      </c>
      <c r="AQ59" s="4">
        <f t="shared" si="1"/>
        <v>19.7</v>
      </c>
      <c r="AT59" s="3"/>
      <c r="AU59" s="3"/>
      <c r="AV59" s="3">
        <f>100*((AQ59*4080)-(AQ57*4000))/(1000*80)</f>
        <v>80.17</v>
      </c>
      <c r="AW59" s="3" t="str">
        <f>IF(AQ58&gt;10, (IF((AND(AV59&gt;=80,AV59&lt;=120)=TRUE),"PASS","FAIL")),(IF((AND(AV59&gt;=50,AV59&lt;=150)=TRUE),"PASS","FAIL")))</f>
        <v>PASS</v>
      </c>
    </row>
    <row r="60" spans="1:49" x14ac:dyDescent="0.2">
      <c r="A60" s="1">
        <v>43787</v>
      </c>
      <c r="B60" t="s">
        <v>76</v>
      </c>
      <c r="C60" t="s">
        <v>16</v>
      </c>
      <c r="D60" t="s">
        <v>13</v>
      </c>
      <c r="E60">
        <v>1</v>
      </c>
      <c r="F60">
        <v>1</v>
      </c>
      <c r="G60" t="s">
        <v>77</v>
      </c>
      <c r="H60" t="s">
        <v>78</v>
      </c>
      <c r="I60">
        <v>5.6300000000000003E-2</v>
      </c>
      <c r="J60">
        <v>1.23</v>
      </c>
      <c r="K60">
        <v>24.8</v>
      </c>
      <c r="L60" t="s">
        <v>79</v>
      </c>
      <c r="M60" t="s">
        <v>80</v>
      </c>
      <c r="N60">
        <v>6.88E-2</v>
      </c>
      <c r="O60">
        <v>1.07</v>
      </c>
      <c r="P60">
        <v>25.2</v>
      </c>
      <c r="Q60" t="s">
        <v>81</v>
      </c>
      <c r="R60" t="s">
        <v>78</v>
      </c>
      <c r="S60">
        <v>4.2799999999999998E-2</v>
      </c>
      <c r="T60">
        <v>0.58499999999999996</v>
      </c>
      <c r="U60">
        <v>26.9</v>
      </c>
      <c r="W60" s="2">
        <v>1</v>
      </c>
      <c r="Y60" s="2">
        <f t="shared" si="2"/>
        <v>24.8</v>
      </c>
      <c r="Z60" s="3">
        <f>100*(Y60-25)/25</f>
        <v>-0.79999999999999716</v>
      </c>
      <c r="AA60" s="3" t="str">
        <f>IF((ABS(Z60))&lt;=20,"PASS","FAIL")</f>
        <v>PASS</v>
      </c>
      <c r="AD60" s="3"/>
      <c r="AE60" s="3"/>
      <c r="AF60">
        <v>1</v>
      </c>
      <c r="AH60" s="4">
        <f t="shared" si="0"/>
        <v>25.2</v>
      </c>
      <c r="AI60" s="3">
        <f>100*(AH60-25)/25</f>
        <v>0.79999999999999716</v>
      </c>
      <c r="AJ60" s="3" t="str">
        <f>IF((ABS(AI60))&lt;=20,"PASS","FAIL")</f>
        <v>PASS</v>
      </c>
      <c r="AM60" s="3"/>
      <c r="AN60" s="3"/>
      <c r="AO60">
        <v>1</v>
      </c>
      <c r="AQ60" s="4">
        <f t="shared" si="1"/>
        <v>26.9</v>
      </c>
      <c r="AR60" s="3">
        <f>100*(AQ60-25)/25</f>
        <v>7.5999999999999943</v>
      </c>
      <c r="AS60" s="3" t="str">
        <f>IF((ABS(AR60))&lt;=20,"PASS","FAIL")</f>
        <v>PASS</v>
      </c>
      <c r="AV60" s="3"/>
      <c r="AW60" s="3"/>
    </row>
    <row r="61" spans="1:49" x14ac:dyDescent="0.2">
      <c r="A61" s="1">
        <v>43787</v>
      </c>
      <c r="B61" t="s">
        <v>76</v>
      </c>
      <c r="C61" t="s">
        <v>38</v>
      </c>
      <c r="D61" t="s">
        <v>70</v>
      </c>
      <c r="E61">
        <v>1</v>
      </c>
      <c r="F61">
        <v>1</v>
      </c>
      <c r="G61" t="s">
        <v>77</v>
      </c>
      <c r="H61" t="s">
        <v>78</v>
      </c>
      <c r="I61">
        <v>-4.79E-3</v>
      </c>
      <c r="J61">
        <v>-9.2299999999999993E-2</v>
      </c>
      <c r="K61">
        <v>-3.24</v>
      </c>
      <c r="L61" t="s">
        <v>79</v>
      </c>
      <c r="M61" t="s">
        <v>80</v>
      </c>
      <c r="N61">
        <v>-3.8999999999999998E-3</v>
      </c>
      <c r="O61">
        <v>-7.8799999999999999E-3</v>
      </c>
      <c r="P61">
        <v>-3.83</v>
      </c>
      <c r="Q61" t="s">
        <v>81</v>
      </c>
      <c r="R61" t="s">
        <v>78</v>
      </c>
      <c r="S61">
        <v>2.7399999999999998E-3</v>
      </c>
      <c r="T61">
        <v>4.7E-2</v>
      </c>
      <c r="U61">
        <v>2.4</v>
      </c>
      <c r="W61" s="2">
        <v>1</v>
      </c>
      <c r="Y61" s="2">
        <f t="shared" si="2"/>
        <v>-3.24</v>
      </c>
      <c r="Z61" s="3"/>
      <c r="AA61" s="3"/>
      <c r="AB61" s="3"/>
      <c r="AC61" s="3"/>
      <c r="AF61">
        <v>1</v>
      </c>
      <c r="AH61" s="4">
        <f t="shared" si="0"/>
        <v>-3.83</v>
      </c>
      <c r="AI61" s="3"/>
      <c r="AJ61" s="3"/>
      <c r="AK61" s="3"/>
      <c r="AL61" s="3"/>
      <c r="AO61">
        <v>1</v>
      </c>
      <c r="AQ61" s="4">
        <f t="shared" si="1"/>
        <v>2.4</v>
      </c>
      <c r="AR61" s="3"/>
      <c r="AS61" s="3"/>
      <c r="AT61" s="3"/>
      <c r="AU61" s="3"/>
    </row>
    <row r="62" spans="1:49" x14ac:dyDescent="0.2">
      <c r="A62" s="1">
        <v>43787</v>
      </c>
      <c r="B62" t="s">
        <v>76</v>
      </c>
      <c r="C62" t="s">
        <v>130</v>
      </c>
      <c r="D62">
        <v>61</v>
      </c>
      <c r="E62">
        <v>1</v>
      </c>
      <c r="F62">
        <v>1</v>
      </c>
      <c r="G62" t="s">
        <v>77</v>
      </c>
      <c r="H62" t="s">
        <v>78</v>
      </c>
      <c r="I62">
        <v>0.159</v>
      </c>
      <c r="J62">
        <v>2.92</v>
      </c>
      <c r="K62">
        <v>60.7</v>
      </c>
      <c r="L62" t="s">
        <v>79</v>
      </c>
      <c r="M62" t="s">
        <v>80</v>
      </c>
      <c r="N62">
        <v>2.07E-2</v>
      </c>
      <c r="O62">
        <v>0.38500000000000001</v>
      </c>
      <c r="P62">
        <v>6.74</v>
      </c>
      <c r="Q62" t="s">
        <v>81</v>
      </c>
      <c r="R62" t="s">
        <v>78</v>
      </c>
      <c r="S62">
        <v>-1.23E-2</v>
      </c>
      <c r="T62">
        <v>-9.1199999999999996E-3</v>
      </c>
      <c r="U62">
        <v>-0.14399999999999999</v>
      </c>
      <c r="W62" s="2">
        <v>1</v>
      </c>
      <c r="Y62" s="2">
        <f t="shared" si="2"/>
        <v>60.7</v>
      </c>
      <c r="AF62">
        <v>1</v>
      </c>
      <c r="AH62" s="4">
        <f t="shared" si="0"/>
        <v>6.74</v>
      </c>
      <c r="AO62">
        <v>1</v>
      </c>
      <c r="AQ62" s="4">
        <f t="shared" si="1"/>
        <v>-0.14399999999999999</v>
      </c>
    </row>
    <row r="63" spans="1:49" x14ac:dyDescent="0.2">
      <c r="A63" s="1">
        <v>43787</v>
      </c>
      <c r="B63" t="s">
        <v>76</v>
      </c>
      <c r="C63" t="s">
        <v>131</v>
      </c>
      <c r="D63">
        <v>62</v>
      </c>
      <c r="E63">
        <v>1</v>
      </c>
      <c r="F63">
        <v>1</v>
      </c>
      <c r="G63" t="s">
        <v>77</v>
      </c>
      <c r="H63" t="s">
        <v>78</v>
      </c>
      <c r="I63">
        <v>2.52</v>
      </c>
      <c r="J63">
        <v>54.3</v>
      </c>
      <c r="K63">
        <v>1170</v>
      </c>
      <c r="L63" t="s">
        <v>79</v>
      </c>
      <c r="M63" t="s">
        <v>80</v>
      </c>
      <c r="N63">
        <v>1.66E-2</v>
      </c>
      <c r="O63">
        <v>0.27</v>
      </c>
      <c r="P63">
        <v>3.64</v>
      </c>
      <c r="Q63" t="s">
        <v>81</v>
      </c>
      <c r="R63" t="s">
        <v>78</v>
      </c>
      <c r="S63">
        <v>1.72E-2</v>
      </c>
      <c r="T63">
        <v>0.251</v>
      </c>
      <c r="U63">
        <v>11.7</v>
      </c>
      <c r="W63" s="2">
        <v>1</v>
      </c>
      <c r="Y63" s="2">
        <f t="shared" si="2"/>
        <v>1170</v>
      </c>
      <c r="AF63">
        <v>1</v>
      </c>
      <c r="AH63" s="4">
        <f t="shared" si="0"/>
        <v>3.64</v>
      </c>
      <c r="AO63">
        <v>1</v>
      </c>
      <c r="AQ63" s="4">
        <f t="shared" si="1"/>
        <v>11.7</v>
      </c>
    </row>
    <row r="64" spans="1:49" x14ac:dyDescent="0.2">
      <c r="A64" s="1">
        <v>43787</v>
      </c>
      <c r="B64" t="s">
        <v>76</v>
      </c>
      <c r="C64" t="s">
        <v>132</v>
      </c>
      <c r="D64">
        <v>63</v>
      </c>
      <c r="E64">
        <v>1</v>
      </c>
      <c r="F64">
        <v>1</v>
      </c>
      <c r="G64" t="s">
        <v>77</v>
      </c>
      <c r="H64" t="s">
        <v>78</v>
      </c>
      <c r="I64">
        <v>2.3800000000000002E-2</v>
      </c>
      <c r="J64">
        <v>0.53200000000000003</v>
      </c>
      <c r="K64">
        <v>9.99</v>
      </c>
      <c r="L64" t="s">
        <v>79</v>
      </c>
      <c r="M64" t="s">
        <v>80</v>
      </c>
      <c r="N64">
        <v>1.4500000000000001E-2</v>
      </c>
      <c r="O64">
        <v>0.26300000000000001</v>
      </c>
      <c r="P64">
        <v>3.45</v>
      </c>
      <c r="Q64" t="s">
        <v>81</v>
      </c>
      <c r="R64" t="s">
        <v>78</v>
      </c>
      <c r="S64">
        <v>1.75E-3</v>
      </c>
      <c r="T64">
        <v>1.18E-2</v>
      </c>
      <c r="U64">
        <v>0.80300000000000005</v>
      </c>
      <c r="W64" s="2">
        <v>1</v>
      </c>
      <c r="Y64" s="2">
        <f t="shared" si="2"/>
        <v>9.99</v>
      </c>
      <c r="AF64">
        <v>1</v>
      </c>
      <c r="AH64" s="4">
        <f t="shared" si="0"/>
        <v>3.45</v>
      </c>
      <c r="AO64">
        <v>1</v>
      </c>
      <c r="AQ64" s="4">
        <f t="shared" si="1"/>
        <v>0.80300000000000005</v>
      </c>
    </row>
    <row r="65" spans="1:49" x14ac:dyDescent="0.2">
      <c r="A65" s="1">
        <v>43787</v>
      </c>
      <c r="B65" t="s">
        <v>76</v>
      </c>
      <c r="C65" t="s">
        <v>133</v>
      </c>
      <c r="D65">
        <v>64</v>
      </c>
      <c r="E65">
        <v>1</v>
      </c>
      <c r="F65">
        <v>1</v>
      </c>
      <c r="G65" t="s">
        <v>77</v>
      </c>
      <c r="H65" t="s">
        <v>78</v>
      </c>
      <c r="I65">
        <v>2.08</v>
      </c>
      <c r="J65">
        <v>44.9</v>
      </c>
      <c r="K65">
        <v>965</v>
      </c>
      <c r="L65" t="s">
        <v>79</v>
      </c>
      <c r="M65" t="s">
        <v>80</v>
      </c>
      <c r="N65">
        <v>1.2E-2</v>
      </c>
      <c r="O65">
        <v>0.20100000000000001</v>
      </c>
      <c r="P65">
        <v>1.77</v>
      </c>
      <c r="Q65" t="s">
        <v>81</v>
      </c>
      <c r="R65" t="s">
        <v>78</v>
      </c>
      <c r="S65">
        <v>1.2800000000000001E-2</v>
      </c>
      <c r="T65">
        <v>0.16200000000000001</v>
      </c>
      <c r="U65">
        <v>7.6</v>
      </c>
      <c r="W65" s="2">
        <v>1</v>
      </c>
      <c r="Y65" s="2">
        <f t="shared" si="2"/>
        <v>965</v>
      </c>
      <c r="AB65" s="3"/>
      <c r="AC65" s="3"/>
      <c r="AD65" s="3"/>
      <c r="AE65" s="3"/>
      <c r="AF65">
        <v>1</v>
      </c>
      <c r="AH65" s="4">
        <f t="shared" si="0"/>
        <v>1.77</v>
      </c>
      <c r="AK65" s="3"/>
      <c r="AL65" s="3"/>
      <c r="AM65" s="3"/>
      <c r="AN65" s="3"/>
      <c r="AO65">
        <v>1</v>
      </c>
      <c r="AQ65" s="4">
        <f t="shared" si="1"/>
        <v>7.6</v>
      </c>
      <c r="AT65" s="3"/>
      <c r="AU65" s="3"/>
      <c r="AV65" s="3"/>
      <c r="AW65" s="3"/>
    </row>
    <row r="66" spans="1:49" x14ac:dyDescent="0.2">
      <c r="A66" s="1">
        <v>43787</v>
      </c>
      <c r="B66" t="s">
        <v>76</v>
      </c>
      <c r="C66" t="s">
        <v>134</v>
      </c>
      <c r="D66">
        <v>65</v>
      </c>
      <c r="E66">
        <v>1</v>
      </c>
      <c r="F66">
        <v>1</v>
      </c>
      <c r="G66" t="s">
        <v>77</v>
      </c>
      <c r="H66" t="s">
        <v>78</v>
      </c>
      <c r="I66">
        <v>0.61599999999999999</v>
      </c>
      <c r="J66">
        <v>13.4</v>
      </c>
      <c r="K66">
        <v>284</v>
      </c>
      <c r="L66" t="s">
        <v>79</v>
      </c>
      <c r="M66" t="s">
        <v>80</v>
      </c>
      <c r="N66">
        <v>2.58E-2</v>
      </c>
      <c r="O66">
        <v>0.318</v>
      </c>
      <c r="P66">
        <v>4.92</v>
      </c>
      <c r="Q66" t="s">
        <v>81</v>
      </c>
      <c r="R66" t="s">
        <v>78</v>
      </c>
      <c r="S66">
        <v>1.38E-2</v>
      </c>
      <c r="T66">
        <v>0.19400000000000001</v>
      </c>
      <c r="U66">
        <v>9.06</v>
      </c>
      <c r="W66" s="2">
        <v>1</v>
      </c>
      <c r="Y66" s="2">
        <f t="shared" si="2"/>
        <v>284</v>
      </c>
      <c r="AB66" s="3"/>
      <c r="AC66" s="3"/>
      <c r="AF66">
        <v>1</v>
      </c>
      <c r="AH66" s="4">
        <f t="shared" si="0"/>
        <v>4.92</v>
      </c>
      <c r="AK66" s="3"/>
      <c r="AL66" s="3"/>
      <c r="AO66">
        <v>1</v>
      </c>
      <c r="AQ66" s="4">
        <f t="shared" si="1"/>
        <v>9.06</v>
      </c>
      <c r="AT66" s="3"/>
      <c r="AU66" s="3"/>
    </row>
    <row r="67" spans="1:49" x14ac:dyDescent="0.2">
      <c r="A67" s="1">
        <v>43787</v>
      </c>
      <c r="B67" t="s">
        <v>76</v>
      </c>
      <c r="C67" t="s">
        <v>135</v>
      </c>
      <c r="D67">
        <v>66</v>
      </c>
      <c r="E67">
        <v>1</v>
      </c>
      <c r="F67">
        <v>1</v>
      </c>
      <c r="G67" t="s">
        <v>77</v>
      </c>
      <c r="H67" t="s">
        <v>78</v>
      </c>
      <c r="I67">
        <v>7.6999999999999999E-2</v>
      </c>
      <c r="J67">
        <v>1.72</v>
      </c>
      <c r="K67">
        <v>35.200000000000003</v>
      </c>
      <c r="L67" t="s">
        <v>79</v>
      </c>
      <c r="M67" t="s">
        <v>80</v>
      </c>
      <c r="N67">
        <v>1.3599999999999999E-2</v>
      </c>
      <c r="O67">
        <v>0.23400000000000001</v>
      </c>
      <c r="P67">
        <v>2.68</v>
      </c>
      <c r="Q67" t="s">
        <v>81</v>
      </c>
      <c r="R67" t="s">
        <v>78</v>
      </c>
      <c r="S67">
        <v>7.11E-3</v>
      </c>
      <c r="T67">
        <v>0.16700000000000001</v>
      </c>
      <c r="U67">
        <v>7.83</v>
      </c>
      <c r="W67" s="2">
        <v>1</v>
      </c>
      <c r="Y67" s="2">
        <f t="shared" si="2"/>
        <v>35.200000000000003</v>
      </c>
      <c r="AD67" s="3"/>
      <c r="AE67" s="3"/>
      <c r="AF67">
        <v>1</v>
      </c>
      <c r="AH67" s="4">
        <f t="shared" ref="AH67:AH130" si="3">P67</f>
        <v>2.68</v>
      </c>
      <c r="AM67" s="3"/>
      <c r="AN67" s="3"/>
      <c r="AO67">
        <v>1</v>
      </c>
      <c r="AQ67" s="4">
        <f t="shared" ref="AQ67:AQ130" si="4">U67</f>
        <v>7.83</v>
      </c>
      <c r="AV67" s="3"/>
      <c r="AW67" s="3"/>
    </row>
    <row r="68" spans="1:49" x14ac:dyDescent="0.2">
      <c r="A68" s="1">
        <v>43787</v>
      </c>
      <c r="B68" t="s">
        <v>76</v>
      </c>
      <c r="C68" t="s">
        <v>136</v>
      </c>
      <c r="D68">
        <v>67</v>
      </c>
      <c r="E68">
        <v>1</v>
      </c>
      <c r="F68">
        <v>1</v>
      </c>
      <c r="G68" t="s">
        <v>77</v>
      </c>
      <c r="H68" t="s">
        <v>78</v>
      </c>
      <c r="I68">
        <v>0.115</v>
      </c>
      <c r="J68">
        <v>2.59</v>
      </c>
      <c r="K68">
        <v>53.7</v>
      </c>
      <c r="L68" t="s">
        <v>79</v>
      </c>
      <c r="M68" t="s">
        <v>80</v>
      </c>
      <c r="N68">
        <v>2.2499999999999999E-2</v>
      </c>
      <c r="O68">
        <v>0.36299999999999999</v>
      </c>
      <c r="P68">
        <v>6.16</v>
      </c>
      <c r="Q68" t="s">
        <v>81</v>
      </c>
      <c r="R68" t="s">
        <v>78</v>
      </c>
      <c r="S68">
        <v>2.1299999999999999E-2</v>
      </c>
      <c r="T68">
        <v>0.33400000000000002</v>
      </c>
      <c r="U68">
        <v>15.5</v>
      </c>
      <c r="W68" s="2">
        <v>1</v>
      </c>
      <c r="Y68" s="2">
        <f t="shared" ref="Y68:Y131" si="5">K68</f>
        <v>53.7</v>
      </c>
      <c r="Z68" s="3"/>
      <c r="AA68" s="3"/>
      <c r="AD68" s="3"/>
      <c r="AE68" s="3"/>
      <c r="AF68">
        <v>1</v>
      </c>
      <c r="AH68" s="4">
        <f t="shared" si="3"/>
        <v>6.16</v>
      </c>
      <c r="AI68" s="3"/>
      <c r="AJ68" s="3"/>
      <c r="AM68" s="3"/>
      <c r="AN68" s="3"/>
      <c r="AO68">
        <v>1</v>
      </c>
      <c r="AQ68" s="4">
        <f t="shared" si="4"/>
        <v>15.5</v>
      </c>
      <c r="AR68" s="3"/>
      <c r="AS68" s="3"/>
      <c r="AV68" s="3"/>
      <c r="AW68" s="3"/>
    </row>
    <row r="69" spans="1:49" x14ac:dyDescent="0.2">
      <c r="A69" s="1">
        <v>43787</v>
      </c>
      <c r="B69" t="s">
        <v>76</v>
      </c>
      <c r="C69" t="s">
        <v>137</v>
      </c>
      <c r="D69">
        <v>74</v>
      </c>
      <c r="E69">
        <v>1</v>
      </c>
      <c r="F69">
        <v>1</v>
      </c>
      <c r="G69" t="s">
        <v>77</v>
      </c>
      <c r="H69" t="s">
        <v>78</v>
      </c>
      <c r="I69">
        <v>0.71499999999999997</v>
      </c>
      <c r="J69">
        <v>13.3</v>
      </c>
      <c r="K69">
        <v>281</v>
      </c>
      <c r="L69" t="s">
        <v>79</v>
      </c>
      <c r="M69" t="s">
        <v>80</v>
      </c>
      <c r="N69">
        <v>1.7399999999999999E-2</v>
      </c>
      <c r="O69">
        <v>0.27200000000000002</v>
      </c>
      <c r="P69">
        <v>3.71</v>
      </c>
      <c r="Q69" t="s">
        <v>81</v>
      </c>
      <c r="R69" t="s">
        <v>78</v>
      </c>
      <c r="S69">
        <v>1.44E-2</v>
      </c>
      <c r="T69">
        <v>0.17699999999999999</v>
      </c>
      <c r="U69">
        <v>8.31</v>
      </c>
      <c r="W69" s="2">
        <v>1</v>
      </c>
      <c r="Y69" s="2">
        <f t="shared" si="5"/>
        <v>281</v>
      </c>
      <c r="AB69" s="2">
        <f>ABS(100*ABS(Y69-Y66)/AVERAGE(Y69,Y66))</f>
        <v>1.0619469026548674</v>
      </c>
      <c r="AC69" s="3" t="str">
        <f>IF(Y69&gt;10, (IF((AND(AB69&gt;=0,AB69&lt;=20)=TRUE),"PASS","FAIL")),(IF((AND(AB69&gt;=0,AB69&lt;=50)=TRUE),"PASS","FAIL")))</f>
        <v>PASS</v>
      </c>
      <c r="AF69">
        <v>1</v>
      </c>
      <c r="AH69" s="4">
        <f t="shared" si="3"/>
        <v>3.71</v>
      </c>
      <c r="AK69" s="2">
        <f>ABS(100*ABS(AH69-AH66)/AVERAGE(AH69,AH66))</f>
        <v>28.041714947856317</v>
      </c>
      <c r="AL69" s="3" t="str">
        <f>IF(AH69&gt;10, (IF((AND(AK69&gt;=0,AK69&lt;=20)=TRUE),"PASS","FAIL")),(IF((AND(AK69&gt;=0,AK69&lt;=50)=TRUE),"PASS","FAIL")))</f>
        <v>PASS</v>
      </c>
      <c r="AO69">
        <v>1</v>
      </c>
      <c r="AQ69" s="4">
        <f t="shared" si="4"/>
        <v>8.31</v>
      </c>
      <c r="AT69" s="2">
        <f>ABS(100*ABS(AQ69-AQ66)/AVERAGE(AQ69,AQ66))</f>
        <v>8.6355785837651116</v>
      </c>
      <c r="AU69" s="3" t="str">
        <f>IF(AQ69&gt;10, (IF((AND(AT69&gt;=0,AT69&lt;=20)=TRUE),"PASS","FAIL")),(IF((AND(AT69&gt;=0,AT69&lt;=50)=TRUE),"PASS","FAIL")))</f>
        <v>PASS</v>
      </c>
    </row>
    <row r="70" spans="1:49" x14ac:dyDescent="0.2">
      <c r="A70" s="1">
        <v>43787</v>
      </c>
      <c r="B70" t="s">
        <v>76</v>
      </c>
      <c r="C70" t="s">
        <v>138</v>
      </c>
      <c r="D70">
        <v>75</v>
      </c>
      <c r="E70">
        <v>1</v>
      </c>
      <c r="F70">
        <v>1</v>
      </c>
      <c r="G70" t="s">
        <v>77</v>
      </c>
      <c r="H70" t="s">
        <v>78</v>
      </c>
      <c r="I70">
        <v>0.16800000000000001</v>
      </c>
      <c r="J70">
        <v>3.54</v>
      </c>
      <c r="K70">
        <v>73.8</v>
      </c>
      <c r="L70" t="s">
        <v>79</v>
      </c>
      <c r="M70" t="s">
        <v>80</v>
      </c>
      <c r="N70">
        <v>7.5600000000000001E-2</v>
      </c>
      <c r="O70">
        <v>1.02</v>
      </c>
      <c r="P70">
        <v>23.8</v>
      </c>
      <c r="Q70" t="s">
        <v>81</v>
      </c>
      <c r="R70" t="s">
        <v>78</v>
      </c>
      <c r="S70">
        <v>4.1200000000000001E-2</v>
      </c>
      <c r="T70">
        <v>0.53100000000000003</v>
      </c>
      <c r="U70">
        <v>24.5</v>
      </c>
      <c r="W70" s="2">
        <v>1</v>
      </c>
      <c r="Y70" s="2">
        <f t="shared" si="5"/>
        <v>73.8</v>
      </c>
      <c r="AD70" s="3">
        <f>100*((Y70*4080)-(Y68*4000))/(1000*80)</f>
        <v>107.88</v>
      </c>
      <c r="AE70" s="3" t="str">
        <f>IF(Y69&gt;10, (IF((AND(AD70&gt;=80,AD70&lt;=120)=TRUE),"PASS","FAIL")),(IF((AND(AD70&gt;=50,AD70&lt;=150)=TRUE),"PASS","FAIL")))</f>
        <v>PASS</v>
      </c>
      <c r="AF70">
        <v>1</v>
      </c>
      <c r="AH70" s="4">
        <f t="shared" si="3"/>
        <v>23.8</v>
      </c>
      <c r="AM70" s="3">
        <f>100*((AH70*4080)-(AH68*4000))/(1000*80)</f>
        <v>90.58</v>
      </c>
      <c r="AN70" s="3" t="str">
        <f>IF(AH69&gt;10, (IF((AND(AM70&gt;=80,AM70&lt;=120)=TRUE),"PASS","FAIL")),(IF((AND(AM70&gt;=50,AM70&lt;=150)=TRUE),"PASS","FAIL")))</f>
        <v>PASS</v>
      </c>
      <c r="AO70">
        <v>3</v>
      </c>
      <c r="AQ70" s="4">
        <f t="shared" si="4"/>
        <v>24.5</v>
      </c>
      <c r="AV70" s="3">
        <f>100*((AQ70*4080)-(AQ68*4000))/(1000*80)</f>
        <v>47.45</v>
      </c>
      <c r="AW70" s="3" t="str">
        <f>IF(AQ69&gt;10, (IF((AND(AV70&gt;=80,AV70&lt;=120)=TRUE),"PASS","FAIL")),(IF((AND(AV70&gt;=50,AV70&lt;=150)=TRUE),"PASS","FAIL")))</f>
        <v>FAIL</v>
      </c>
    </row>
    <row r="71" spans="1:49" x14ac:dyDescent="0.2">
      <c r="A71" s="1">
        <v>43787</v>
      </c>
      <c r="B71" t="s">
        <v>76</v>
      </c>
      <c r="C71" t="s">
        <v>12</v>
      </c>
      <c r="D71" t="s">
        <v>11</v>
      </c>
      <c r="E71">
        <v>1</v>
      </c>
      <c r="F71">
        <v>1</v>
      </c>
      <c r="G71" t="s">
        <v>77</v>
      </c>
      <c r="H71" t="s">
        <v>78</v>
      </c>
      <c r="I71">
        <v>2.1800000000000002</v>
      </c>
      <c r="J71">
        <v>47.4</v>
      </c>
      <c r="K71">
        <v>1020</v>
      </c>
      <c r="L71" t="s">
        <v>79</v>
      </c>
      <c r="M71" t="s">
        <v>80</v>
      </c>
      <c r="N71">
        <v>2.58</v>
      </c>
      <c r="O71">
        <v>35.299999999999997</v>
      </c>
      <c r="P71">
        <v>1010</v>
      </c>
      <c r="Q71" t="s">
        <v>81</v>
      </c>
      <c r="R71" t="s">
        <v>78</v>
      </c>
      <c r="S71">
        <v>1.26</v>
      </c>
      <c r="T71">
        <v>17.600000000000001</v>
      </c>
      <c r="U71">
        <v>978</v>
      </c>
      <c r="W71" s="2">
        <v>1</v>
      </c>
      <c r="Y71" s="2">
        <f t="shared" si="5"/>
        <v>1020</v>
      </c>
      <c r="AF71">
        <v>1</v>
      </c>
      <c r="AH71" s="4">
        <f t="shared" si="3"/>
        <v>1010</v>
      </c>
      <c r="AO71">
        <v>1</v>
      </c>
      <c r="AQ71" s="4">
        <f t="shared" si="4"/>
        <v>978</v>
      </c>
    </row>
    <row r="72" spans="1:49" x14ac:dyDescent="0.2">
      <c r="A72" s="1">
        <v>43787</v>
      </c>
      <c r="B72" t="s">
        <v>76</v>
      </c>
      <c r="C72" t="s">
        <v>39</v>
      </c>
      <c r="D72" t="s">
        <v>11</v>
      </c>
      <c r="E72">
        <v>2</v>
      </c>
      <c r="F72">
        <v>1</v>
      </c>
      <c r="G72" t="s">
        <v>77</v>
      </c>
      <c r="H72" t="s">
        <v>78</v>
      </c>
      <c r="I72">
        <v>1.1399999999999999</v>
      </c>
      <c r="J72">
        <v>23.5</v>
      </c>
      <c r="K72">
        <v>502</v>
      </c>
      <c r="L72" t="s">
        <v>79</v>
      </c>
      <c r="M72" t="s">
        <v>80</v>
      </c>
      <c r="N72">
        <v>1.4</v>
      </c>
      <c r="O72">
        <v>18.100000000000001</v>
      </c>
      <c r="P72">
        <v>502</v>
      </c>
      <c r="Q72" t="s">
        <v>81</v>
      </c>
      <c r="R72" t="s">
        <v>78</v>
      </c>
      <c r="S72">
        <v>0.69299999999999995</v>
      </c>
      <c r="T72">
        <v>9.6199999999999992</v>
      </c>
      <c r="U72">
        <v>490</v>
      </c>
      <c r="W72" s="2">
        <v>1</v>
      </c>
      <c r="Y72" s="2">
        <f t="shared" si="5"/>
        <v>502</v>
      </c>
      <c r="AB72" s="3"/>
      <c r="AC72" s="3"/>
      <c r="AD72" s="3"/>
      <c r="AE72" s="3"/>
      <c r="AF72">
        <v>1</v>
      </c>
      <c r="AH72" s="4">
        <f t="shared" si="3"/>
        <v>502</v>
      </c>
      <c r="AK72" s="3"/>
      <c r="AL72" s="3"/>
      <c r="AM72" s="3"/>
      <c r="AN72" s="3"/>
      <c r="AO72">
        <v>1</v>
      </c>
      <c r="AQ72" s="4">
        <f t="shared" si="4"/>
        <v>490</v>
      </c>
      <c r="AT72" s="3"/>
      <c r="AU72" s="3"/>
      <c r="AV72" s="3"/>
      <c r="AW72" s="3"/>
    </row>
    <row r="73" spans="1:49" x14ac:dyDescent="0.2">
      <c r="A73" s="1">
        <v>43787</v>
      </c>
      <c r="B73" t="s">
        <v>76</v>
      </c>
      <c r="C73" t="s">
        <v>40</v>
      </c>
      <c r="D73" t="s">
        <v>11</v>
      </c>
      <c r="E73">
        <v>4</v>
      </c>
      <c r="F73">
        <v>1</v>
      </c>
      <c r="G73" t="s">
        <v>77</v>
      </c>
      <c r="H73" t="s">
        <v>78</v>
      </c>
      <c r="I73">
        <v>0.52</v>
      </c>
      <c r="J73">
        <v>11.5</v>
      </c>
      <c r="K73">
        <v>243</v>
      </c>
      <c r="L73" t="s">
        <v>79</v>
      </c>
      <c r="M73" t="s">
        <v>80</v>
      </c>
      <c r="N73">
        <v>0.67700000000000005</v>
      </c>
      <c r="O73">
        <v>8.82</v>
      </c>
      <c r="P73">
        <v>238</v>
      </c>
      <c r="Q73" t="s">
        <v>81</v>
      </c>
      <c r="R73" t="s">
        <v>78</v>
      </c>
      <c r="S73">
        <v>0.32600000000000001</v>
      </c>
      <c r="T73">
        <v>4.57</v>
      </c>
      <c r="U73">
        <v>220</v>
      </c>
      <c r="W73" s="2">
        <v>1</v>
      </c>
      <c r="Y73" s="2">
        <f t="shared" si="5"/>
        <v>243</v>
      </c>
      <c r="AB73" s="3"/>
      <c r="AC73" s="3"/>
      <c r="AF73">
        <v>1</v>
      </c>
      <c r="AH73" s="4">
        <f t="shared" si="3"/>
        <v>238</v>
      </c>
      <c r="AK73" s="3"/>
      <c r="AL73" s="3"/>
      <c r="AO73">
        <v>1</v>
      </c>
      <c r="AQ73" s="4">
        <f t="shared" si="4"/>
        <v>220</v>
      </c>
      <c r="AT73" s="3"/>
      <c r="AU73" s="3"/>
    </row>
    <row r="74" spans="1:49" x14ac:dyDescent="0.2">
      <c r="A74" s="1">
        <v>43787</v>
      </c>
      <c r="B74" t="s">
        <v>76</v>
      </c>
      <c r="C74" t="s">
        <v>14</v>
      </c>
      <c r="D74" t="s">
        <v>71</v>
      </c>
      <c r="E74">
        <v>1</v>
      </c>
      <c r="F74">
        <v>1</v>
      </c>
      <c r="G74" t="s">
        <v>77</v>
      </c>
      <c r="H74" t="s">
        <v>78</v>
      </c>
      <c r="I74">
        <v>0.219</v>
      </c>
      <c r="J74">
        <v>4.74</v>
      </c>
      <c r="K74">
        <v>99.5</v>
      </c>
      <c r="L74" t="s">
        <v>79</v>
      </c>
      <c r="M74" t="s">
        <v>80</v>
      </c>
      <c r="N74">
        <v>0.25800000000000001</v>
      </c>
      <c r="O74">
        <v>3.65</v>
      </c>
      <c r="P74">
        <v>95.2</v>
      </c>
      <c r="Q74" t="s">
        <v>81</v>
      </c>
      <c r="R74" t="s">
        <v>78</v>
      </c>
      <c r="S74">
        <v>0.13300000000000001</v>
      </c>
      <c r="T74">
        <v>1.84</v>
      </c>
      <c r="U74">
        <v>85.3</v>
      </c>
      <c r="W74" s="2">
        <v>1</v>
      </c>
      <c r="Y74" s="2">
        <f t="shared" si="5"/>
        <v>99.5</v>
      </c>
      <c r="AD74" s="3"/>
      <c r="AE74" s="3"/>
      <c r="AF74">
        <v>1</v>
      </c>
      <c r="AH74" s="4">
        <f t="shared" si="3"/>
        <v>95.2</v>
      </c>
      <c r="AM74" s="3"/>
      <c r="AN74" s="3"/>
      <c r="AO74">
        <v>1</v>
      </c>
      <c r="AQ74" s="4">
        <f t="shared" si="4"/>
        <v>85.3</v>
      </c>
      <c r="AV74" s="3"/>
      <c r="AW74" s="3"/>
    </row>
    <row r="75" spans="1:49" x14ac:dyDescent="0.2">
      <c r="A75" s="1">
        <v>43787</v>
      </c>
      <c r="B75" t="s">
        <v>76</v>
      </c>
      <c r="C75" t="s">
        <v>41</v>
      </c>
      <c r="D75" t="s">
        <v>71</v>
      </c>
      <c r="E75">
        <v>2</v>
      </c>
      <c r="F75">
        <v>1</v>
      </c>
      <c r="G75" t="s">
        <v>77</v>
      </c>
      <c r="H75" t="s">
        <v>78</v>
      </c>
      <c r="I75">
        <v>9.5500000000000002E-2</v>
      </c>
      <c r="J75">
        <v>2.19</v>
      </c>
      <c r="K75">
        <v>45.2</v>
      </c>
      <c r="L75" t="s">
        <v>79</v>
      </c>
      <c r="M75" t="s">
        <v>80</v>
      </c>
      <c r="N75">
        <v>0.13200000000000001</v>
      </c>
      <c r="O75">
        <v>1.86</v>
      </c>
      <c r="P75">
        <v>46.5</v>
      </c>
      <c r="Q75" t="s">
        <v>81</v>
      </c>
      <c r="R75" t="s">
        <v>78</v>
      </c>
      <c r="S75">
        <v>7.7200000000000005E-2</v>
      </c>
      <c r="T75">
        <v>1.21</v>
      </c>
      <c r="U75">
        <v>55.7</v>
      </c>
      <c r="W75" s="2">
        <v>1</v>
      </c>
      <c r="Y75" s="2">
        <f t="shared" si="5"/>
        <v>45.2</v>
      </c>
      <c r="Z75" s="3"/>
      <c r="AA75" s="3"/>
      <c r="AB75" s="3"/>
      <c r="AC75" s="3"/>
      <c r="AF75">
        <v>1</v>
      </c>
      <c r="AH75" s="4">
        <f t="shared" si="3"/>
        <v>46.5</v>
      </c>
      <c r="AI75" s="3"/>
      <c r="AJ75" s="3"/>
      <c r="AK75" s="3"/>
      <c r="AL75" s="3"/>
      <c r="AO75">
        <v>1</v>
      </c>
      <c r="AQ75" s="4">
        <f t="shared" si="4"/>
        <v>55.7</v>
      </c>
      <c r="AR75" s="3"/>
      <c r="AS75" s="3"/>
      <c r="AT75" s="3"/>
      <c r="AU75" s="3"/>
    </row>
    <row r="76" spans="1:49" x14ac:dyDescent="0.2">
      <c r="A76" s="1">
        <v>43787</v>
      </c>
      <c r="B76" t="s">
        <v>76</v>
      </c>
      <c r="C76" t="s">
        <v>16</v>
      </c>
      <c r="D76" t="s">
        <v>13</v>
      </c>
      <c r="E76">
        <v>1</v>
      </c>
      <c r="F76">
        <v>1</v>
      </c>
      <c r="G76" t="s">
        <v>77</v>
      </c>
      <c r="H76" t="s">
        <v>78</v>
      </c>
      <c r="I76">
        <v>8.1000000000000003E-2</v>
      </c>
      <c r="J76">
        <v>1.78</v>
      </c>
      <c r="K76">
        <v>36.6</v>
      </c>
      <c r="L76" t="s">
        <v>79</v>
      </c>
      <c r="M76" t="s">
        <v>80</v>
      </c>
      <c r="N76">
        <v>6.8500000000000005E-2</v>
      </c>
      <c r="O76">
        <v>0.98799999999999999</v>
      </c>
      <c r="P76">
        <v>23</v>
      </c>
      <c r="Q76" t="s">
        <v>81</v>
      </c>
      <c r="R76" t="s">
        <v>78</v>
      </c>
      <c r="S76">
        <v>3.8300000000000001E-2</v>
      </c>
      <c r="T76">
        <v>0.54400000000000004</v>
      </c>
      <c r="U76">
        <v>25.1</v>
      </c>
      <c r="W76" s="2">
        <v>1</v>
      </c>
      <c r="Y76" s="2">
        <f t="shared" si="5"/>
        <v>36.6</v>
      </c>
      <c r="Z76" s="3">
        <f>100*(Y76-25)/25</f>
        <v>46.400000000000006</v>
      </c>
      <c r="AA76" s="3" t="str">
        <f>IF((ABS(Z76))&lt;=20,"PASS","FAIL")</f>
        <v>FAIL</v>
      </c>
      <c r="AF76">
        <v>1</v>
      </c>
      <c r="AH76" s="4">
        <f t="shared" si="3"/>
        <v>23</v>
      </c>
      <c r="AI76" s="3">
        <f>100*(AH76-25)/25</f>
        <v>-8</v>
      </c>
      <c r="AJ76" s="3" t="str">
        <f>IF((ABS(AI76))&lt;=20,"PASS","FAIL")</f>
        <v>PASS</v>
      </c>
      <c r="AO76">
        <v>1</v>
      </c>
      <c r="AQ76" s="4">
        <f t="shared" si="4"/>
        <v>25.1</v>
      </c>
      <c r="AR76" s="3">
        <f>100*(AQ76-25)/25</f>
        <v>0.40000000000000568</v>
      </c>
      <c r="AS76" s="3" t="str">
        <f>IF((ABS(AR76))&lt;=20,"PASS","FAIL")</f>
        <v>PASS</v>
      </c>
    </row>
    <row r="77" spans="1:49" x14ac:dyDescent="0.2">
      <c r="A77" s="1">
        <v>43787</v>
      </c>
      <c r="B77" t="s">
        <v>76</v>
      </c>
      <c r="C77" t="s">
        <v>42</v>
      </c>
      <c r="D77" t="s">
        <v>71</v>
      </c>
      <c r="E77">
        <v>10</v>
      </c>
      <c r="F77">
        <v>1</v>
      </c>
      <c r="G77" t="s">
        <v>77</v>
      </c>
      <c r="H77" t="s">
        <v>78</v>
      </c>
      <c r="I77">
        <v>1.0999999999999999E-2</v>
      </c>
      <c r="J77">
        <v>0.14099999999999999</v>
      </c>
      <c r="K77">
        <v>1.7</v>
      </c>
      <c r="L77" t="s">
        <v>79</v>
      </c>
      <c r="M77" t="s">
        <v>80</v>
      </c>
      <c r="N77">
        <v>3.5099999999999999E-2</v>
      </c>
      <c r="O77">
        <v>0.53600000000000003</v>
      </c>
      <c r="P77">
        <v>10.8</v>
      </c>
      <c r="Q77" t="s">
        <v>81</v>
      </c>
      <c r="R77" t="s">
        <v>78</v>
      </c>
      <c r="S77">
        <v>1.3899999999999999E-2</v>
      </c>
      <c r="T77">
        <v>0.20300000000000001</v>
      </c>
      <c r="U77">
        <v>9.4700000000000006</v>
      </c>
      <c r="W77" s="2">
        <v>1</v>
      </c>
      <c r="Y77" s="2">
        <f t="shared" si="5"/>
        <v>1.7</v>
      </c>
      <c r="AF77">
        <v>1</v>
      </c>
      <c r="AH77" s="4">
        <f t="shared" si="3"/>
        <v>10.8</v>
      </c>
      <c r="AI77" s="3"/>
      <c r="AO77">
        <v>1</v>
      </c>
      <c r="AQ77" s="4">
        <f t="shared" si="4"/>
        <v>9.4700000000000006</v>
      </c>
    </row>
    <row r="78" spans="1:49" x14ac:dyDescent="0.2">
      <c r="A78" s="1">
        <v>43787</v>
      </c>
      <c r="B78" t="s">
        <v>76</v>
      </c>
      <c r="C78" t="s">
        <v>43</v>
      </c>
      <c r="D78" t="s">
        <v>15</v>
      </c>
      <c r="E78">
        <v>1</v>
      </c>
      <c r="F78">
        <v>1</v>
      </c>
      <c r="G78" t="s">
        <v>77</v>
      </c>
      <c r="H78" t="s">
        <v>78</v>
      </c>
      <c r="I78">
        <v>1.26E-2</v>
      </c>
      <c r="J78">
        <v>0.28699999999999998</v>
      </c>
      <c r="K78">
        <v>4.8099999999999996</v>
      </c>
      <c r="L78" t="s">
        <v>79</v>
      </c>
      <c r="M78" t="s">
        <v>80</v>
      </c>
      <c r="N78">
        <v>1.8100000000000002E-2</v>
      </c>
      <c r="O78">
        <v>0.28999999999999998</v>
      </c>
      <c r="P78">
        <v>4.18</v>
      </c>
      <c r="Q78" t="s">
        <v>81</v>
      </c>
      <c r="R78" t="s">
        <v>78</v>
      </c>
      <c r="S78">
        <v>1.06E-2</v>
      </c>
      <c r="T78">
        <v>0.222</v>
      </c>
      <c r="U78">
        <v>10.4</v>
      </c>
      <c r="W78" s="2">
        <v>1</v>
      </c>
      <c r="Y78" s="2">
        <f t="shared" si="5"/>
        <v>4.8099999999999996</v>
      </c>
      <c r="AF78">
        <v>1</v>
      </c>
      <c r="AH78" s="4">
        <f t="shared" si="3"/>
        <v>4.18</v>
      </c>
      <c r="AO78">
        <v>1</v>
      </c>
      <c r="AQ78" s="4">
        <f t="shared" si="4"/>
        <v>10.4</v>
      </c>
    </row>
    <row r="79" spans="1:49" x14ac:dyDescent="0.2">
      <c r="A79" s="1">
        <v>43787</v>
      </c>
      <c r="B79" t="s">
        <v>76</v>
      </c>
      <c r="C79" t="s">
        <v>44</v>
      </c>
      <c r="D79" t="s">
        <v>15</v>
      </c>
      <c r="E79">
        <v>2</v>
      </c>
      <c r="F79">
        <v>1</v>
      </c>
      <c r="G79" t="s">
        <v>77</v>
      </c>
      <c r="H79" t="s">
        <v>78</v>
      </c>
      <c r="I79">
        <v>1.84E-2</v>
      </c>
      <c r="J79">
        <v>6.0400000000000002E-3</v>
      </c>
      <c r="K79">
        <v>-1.1499999999999999</v>
      </c>
      <c r="L79" t="s">
        <v>79</v>
      </c>
      <c r="M79" t="s">
        <v>80</v>
      </c>
      <c r="N79">
        <v>1.7100000000000001E-2</v>
      </c>
      <c r="O79">
        <v>0.26400000000000001</v>
      </c>
      <c r="P79">
        <v>3.47</v>
      </c>
      <c r="Q79" t="s">
        <v>81</v>
      </c>
      <c r="R79" t="s">
        <v>78</v>
      </c>
      <c r="S79">
        <v>1.6400000000000001E-2</v>
      </c>
      <c r="T79">
        <v>0.13400000000000001</v>
      </c>
      <c r="U79">
        <v>6.36</v>
      </c>
      <c r="W79" s="2">
        <v>1</v>
      </c>
      <c r="Y79" s="2">
        <f t="shared" si="5"/>
        <v>-1.1499999999999999</v>
      </c>
      <c r="AB79" s="3"/>
      <c r="AC79" s="3"/>
      <c r="AD79" s="3"/>
      <c r="AE79" s="3"/>
      <c r="AF79">
        <v>1</v>
      </c>
      <c r="AH79" s="4">
        <f t="shared" si="3"/>
        <v>3.47</v>
      </c>
      <c r="AK79" s="3"/>
      <c r="AL79" s="3"/>
      <c r="AM79" s="3"/>
      <c r="AN79" s="3"/>
      <c r="AO79">
        <v>1</v>
      </c>
      <c r="AQ79" s="4">
        <f t="shared" si="4"/>
        <v>6.36</v>
      </c>
      <c r="AT79" s="3"/>
      <c r="AU79" s="3"/>
      <c r="AV79" s="3"/>
      <c r="AW79" s="3"/>
    </row>
    <row r="80" spans="1:49" x14ac:dyDescent="0.2">
      <c r="A80" s="1">
        <v>43787</v>
      </c>
      <c r="B80" t="s">
        <v>76</v>
      </c>
      <c r="C80" t="s">
        <v>45</v>
      </c>
      <c r="D80" t="s">
        <v>70</v>
      </c>
      <c r="E80">
        <v>1</v>
      </c>
      <c r="F80">
        <v>1</v>
      </c>
      <c r="G80" t="s">
        <v>77</v>
      </c>
      <c r="H80" t="s">
        <v>78</v>
      </c>
      <c r="I80">
        <v>1.7999999999999999E-2</v>
      </c>
      <c r="J80">
        <v>0.38800000000000001</v>
      </c>
      <c r="K80">
        <v>6.94</v>
      </c>
      <c r="L80" t="s">
        <v>79</v>
      </c>
      <c r="M80" t="s">
        <v>80</v>
      </c>
      <c r="N80">
        <v>-7.5900000000000004E-3</v>
      </c>
      <c r="O80">
        <v>-4.3700000000000003E-2</v>
      </c>
      <c r="P80">
        <v>-4.8</v>
      </c>
      <c r="Q80" t="s">
        <v>81</v>
      </c>
      <c r="R80" t="s">
        <v>78</v>
      </c>
      <c r="S80">
        <v>-9.8600000000000007E-3</v>
      </c>
      <c r="T80">
        <v>-9.2200000000000004E-2</v>
      </c>
      <c r="U80">
        <v>-3.9</v>
      </c>
      <c r="W80" s="2">
        <v>1</v>
      </c>
      <c r="Y80" s="2">
        <f t="shared" si="5"/>
        <v>6.94</v>
      </c>
      <c r="AB80" s="3"/>
      <c r="AC80" s="3"/>
      <c r="AF80">
        <v>1</v>
      </c>
      <c r="AH80" s="4">
        <f t="shared" si="3"/>
        <v>-4.8</v>
      </c>
      <c r="AK80" s="3"/>
      <c r="AL80" s="3"/>
      <c r="AO80">
        <v>1</v>
      </c>
      <c r="AQ80" s="4">
        <f t="shared" si="4"/>
        <v>-3.9</v>
      </c>
      <c r="AT80" s="3"/>
      <c r="AU80" s="3"/>
    </row>
    <row r="81" spans="1:49" x14ac:dyDescent="0.2">
      <c r="A81" s="1">
        <v>43787</v>
      </c>
      <c r="B81" t="s">
        <v>76</v>
      </c>
      <c r="C81" t="s">
        <v>72</v>
      </c>
      <c r="D81" t="s">
        <v>139</v>
      </c>
      <c r="E81">
        <v>1</v>
      </c>
      <c r="F81">
        <v>1</v>
      </c>
      <c r="G81" t="s">
        <v>77</v>
      </c>
      <c r="H81" t="s">
        <v>78</v>
      </c>
      <c r="I81">
        <v>1.8100000000000002E-2</v>
      </c>
      <c r="J81">
        <v>-0.16500000000000001</v>
      </c>
      <c r="K81">
        <v>-4.79</v>
      </c>
      <c r="L81" t="s">
        <v>79</v>
      </c>
      <c r="M81" t="s">
        <v>80</v>
      </c>
      <c r="N81">
        <v>1.12E-2</v>
      </c>
      <c r="O81">
        <v>0.183</v>
      </c>
      <c r="P81">
        <v>1.31</v>
      </c>
      <c r="Q81" t="s">
        <v>81</v>
      </c>
      <c r="R81" t="s">
        <v>78</v>
      </c>
      <c r="S81">
        <v>1.36</v>
      </c>
      <c r="T81">
        <v>19.100000000000001</v>
      </c>
      <c r="U81">
        <v>1080</v>
      </c>
      <c r="V81" s="2">
        <f>100*T71/T81</f>
        <v>92.146596858638745</v>
      </c>
      <c r="W81" s="2">
        <v>1</v>
      </c>
      <c r="Y81" s="2">
        <f t="shared" si="5"/>
        <v>-4.79</v>
      </c>
      <c r="AD81" s="3"/>
      <c r="AE81" s="3"/>
      <c r="AF81">
        <v>1</v>
      </c>
      <c r="AH81" s="4">
        <f t="shared" si="3"/>
        <v>1.31</v>
      </c>
      <c r="AM81" s="3"/>
      <c r="AN81" s="3"/>
      <c r="AO81">
        <v>1</v>
      </c>
      <c r="AQ81" s="4">
        <f t="shared" si="4"/>
        <v>1080</v>
      </c>
      <c r="AV81" s="3"/>
      <c r="AW81" s="3"/>
    </row>
    <row r="82" spans="1:49" x14ac:dyDescent="0.2">
      <c r="A82" s="1">
        <v>43787</v>
      </c>
      <c r="B82" t="s">
        <v>76</v>
      </c>
      <c r="C82" t="s">
        <v>140</v>
      </c>
      <c r="D82">
        <v>91</v>
      </c>
      <c r="E82">
        <v>1</v>
      </c>
      <c r="F82">
        <v>1</v>
      </c>
      <c r="G82" t="s">
        <v>77</v>
      </c>
      <c r="H82" t="s">
        <v>78</v>
      </c>
      <c r="I82">
        <v>-1.4500000000000001E-2</v>
      </c>
      <c r="J82">
        <v>2.3400000000000001E-2</v>
      </c>
      <c r="K82">
        <v>-0.78700000000000003</v>
      </c>
      <c r="L82" t="s">
        <v>79</v>
      </c>
      <c r="M82" t="s">
        <v>80</v>
      </c>
      <c r="N82">
        <v>1.9599999999999999E-2</v>
      </c>
      <c r="O82">
        <v>0.36099999999999999</v>
      </c>
      <c r="P82">
        <v>6.1</v>
      </c>
      <c r="Q82" t="s">
        <v>81</v>
      </c>
      <c r="R82" t="s">
        <v>78</v>
      </c>
      <c r="S82">
        <v>1.32E-2</v>
      </c>
      <c r="T82">
        <v>0.161</v>
      </c>
      <c r="U82">
        <v>7.57</v>
      </c>
      <c r="W82" s="2">
        <v>1</v>
      </c>
      <c r="Y82" s="2">
        <f t="shared" si="5"/>
        <v>-0.78700000000000003</v>
      </c>
      <c r="Z82" s="3"/>
      <c r="AA82" s="3"/>
      <c r="AD82" s="3"/>
      <c r="AE82" s="3"/>
      <c r="AF82">
        <v>1</v>
      </c>
      <c r="AH82" s="4">
        <f t="shared" si="3"/>
        <v>6.1</v>
      </c>
      <c r="AI82" s="3"/>
      <c r="AJ82" s="3"/>
      <c r="AM82" s="3"/>
      <c r="AN82" s="3"/>
      <c r="AO82">
        <v>1</v>
      </c>
      <c r="AQ82" s="4">
        <f t="shared" si="4"/>
        <v>7.57</v>
      </c>
      <c r="AR82" s="3"/>
      <c r="AS82" s="3"/>
      <c r="AV82" s="3"/>
      <c r="AW82" s="3"/>
    </row>
    <row r="83" spans="1:49" x14ac:dyDescent="0.2">
      <c r="A83" s="1">
        <v>43787</v>
      </c>
      <c r="B83" t="s">
        <v>76</v>
      </c>
      <c r="C83" t="s">
        <v>141</v>
      </c>
      <c r="D83">
        <v>92</v>
      </c>
      <c r="E83">
        <v>1</v>
      </c>
      <c r="F83">
        <v>1</v>
      </c>
      <c r="G83" t="s">
        <v>77</v>
      </c>
      <c r="H83" t="s">
        <v>78</v>
      </c>
      <c r="I83">
        <v>1.83E-2</v>
      </c>
      <c r="J83">
        <v>-6.5100000000000005E-2</v>
      </c>
      <c r="K83">
        <v>-2.66</v>
      </c>
      <c r="L83" t="s">
        <v>79</v>
      </c>
      <c r="M83" t="s">
        <v>80</v>
      </c>
      <c r="N83">
        <v>2.2700000000000001E-2</v>
      </c>
      <c r="O83">
        <v>0.38200000000000001</v>
      </c>
      <c r="P83">
        <v>6.66</v>
      </c>
      <c r="Q83" t="s">
        <v>81</v>
      </c>
      <c r="R83" t="s">
        <v>78</v>
      </c>
      <c r="S83">
        <v>7.6499999999999997E-3</v>
      </c>
      <c r="T83">
        <v>0.20699999999999999</v>
      </c>
      <c r="U83">
        <v>9.68</v>
      </c>
      <c r="W83" s="2">
        <v>1</v>
      </c>
      <c r="Y83" s="2">
        <f t="shared" si="5"/>
        <v>-2.66</v>
      </c>
      <c r="AF83">
        <v>1</v>
      </c>
      <c r="AH83" s="4">
        <f t="shared" si="3"/>
        <v>6.66</v>
      </c>
      <c r="AO83">
        <v>1</v>
      </c>
      <c r="AQ83" s="4">
        <f t="shared" si="4"/>
        <v>9.68</v>
      </c>
    </row>
    <row r="84" spans="1:49" x14ac:dyDescent="0.2">
      <c r="A84" s="1">
        <v>43787</v>
      </c>
      <c r="B84" t="s">
        <v>76</v>
      </c>
      <c r="C84" t="s">
        <v>142</v>
      </c>
      <c r="D84">
        <v>93</v>
      </c>
      <c r="E84">
        <v>1</v>
      </c>
      <c r="F84">
        <v>1</v>
      </c>
      <c r="G84" t="s">
        <v>77</v>
      </c>
      <c r="H84" t="s">
        <v>78</v>
      </c>
      <c r="I84">
        <v>1.67</v>
      </c>
      <c r="J84">
        <v>36.1</v>
      </c>
      <c r="K84">
        <v>775</v>
      </c>
      <c r="L84" t="s">
        <v>79</v>
      </c>
      <c r="M84" t="s">
        <v>80</v>
      </c>
      <c r="N84">
        <v>2.7400000000000001E-2</v>
      </c>
      <c r="O84">
        <v>0.39400000000000002</v>
      </c>
      <c r="P84">
        <v>6.98</v>
      </c>
      <c r="Q84" t="s">
        <v>81</v>
      </c>
      <c r="R84" t="s">
        <v>78</v>
      </c>
      <c r="S84">
        <v>3.6799999999999999E-2</v>
      </c>
      <c r="T84">
        <v>0.54700000000000004</v>
      </c>
      <c r="U84">
        <v>25.2</v>
      </c>
      <c r="W84" s="2">
        <v>1</v>
      </c>
      <c r="Y84" s="2">
        <f t="shared" si="5"/>
        <v>775</v>
      </c>
      <c r="AF84">
        <v>1</v>
      </c>
      <c r="AH84" s="4">
        <f t="shared" si="3"/>
        <v>6.98</v>
      </c>
      <c r="AO84">
        <v>1</v>
      </c>
      <c r="AQ84" s="4">
        <f t="shared" si="4"/>
        <v>25.2</v>
      </c>
    </row>
    <row r="85" spans="1:49" x14ac:dyDescent="0.2">
      <c r="A85" s="1">
        <v>43787</v>
      </c>
      <c r="B85" t="s">
        <v>76</v>
      </c>
      <c r="C85" t="s">
        <v>143</v>
      </c>
      <c r="D85">
        <v>94</v>
      </c>
      <c r="E85">
        <v>1</v>
      </c>
      <c r="F85">
        <v>1</v>
      </c>
      <c r="G85" t="s">
        <v>77</v>
      </c>
      <c r="H85" t="s">
        <v>78</v>
      </c>
      <c r="I85">
        <v>2.0899999999999998E-2</v>
      </c>
      <c r="J85">
        <v>0.496</v>
      </c>
      <c r="K85">
        <v>9.23</v>
      </c>
      <c r="L85" t="s">
        <v>79</v>
      </c>
      <c r="M85" t="s">
        <v>80</v>
      </c>
      <c r="N85">
        <v>4.9399999999999999E-2</v>
      </c>
      <c r="O85">
        <v>0.72799999999999998</v>
      </c>
      <c r="P85">
        <v>16</v>
      </c>
      <c r="Q85" t="s">
        <v>81</v>
      </c>
      <c r="R85" t="s">
        <v>78</v>
      </c>
      <c r="S85">
        <v>0.182</v>
      </c>
      <c r="T85">
        <v>2.5499999999999998</v>
      </c>
      <c r="U85">
        <v>120</v>
      </c>
      <c r="W85" s="2">
        <v>1</v>
      </c>
      <c r="Y85" s="2">
        <f t="shared" si="5"/>
        <v>9.23</v>
      </c>
      <c r="AF85">
        <v>1</v>
      </c>
      <c r="AH85" s="4">
        <f t="shared" si="3"/>
        <v>16</v>
      </c>
      <c r="AO85">
        <v>1</v>
      </c>
      <c r="AQ85" s="4">
        <f t="shared" si="4"/>
        <v>120</v>
      </c>
    </row>
    <row r="86" spans="1:49" x14ac:dyDescent="0.2">
      <c r="A86" s="1">
        <v>43787</v>
      </c>
      <c r="B86" t="s">
        <v>76</v>
      </c>
      <c r="C86" t="s">
        <v>144</v>
      </c>
      <c r="D86">
        <v>95</v>
      </c>
      <c r="E86">
        <v>1</v>
      </c>
      <c r="F86">
        <v>1</v>
      </c>
      <c r="G86" t="s">
        <v>77</v>
      </c>
      <c r="H86" t="s">
        <v>78</v>
      </c>
      <c r="I86">
        <v>9.6200000000000001E-3</v>
      </c>
      <c r="J86">
        <v>0.26</v>
      </c>
      <c r="K86">
        <v>4.22</v>
      </c>
      <c r="L86" t="s">
        <v>79</v>
      </c>
      <c r="M86" t="s">
        <v>80</v>
      </c>
      <c r="N86">
        <v>4.7E-2</v>
      </c>
      <c r="O86">
        <v>0.66</v>
      </c>
      <c r="P86">
        <v>14.2</v>
      </c>
      <c r="Q86" t="s">
        <v>81</v>
      </c>
      <c r="R86" t="s">
        <v>78</v>
      </c>
      <c r="S86">
        <v>3.7200000000000002E-3</v>
      </c>
      <c r="T86">
        <v>6.93E-2</v>
      </c>
      <c r="U86">
        <v>3.41</v>
      </c>
      <c r="W86" s="2">
        <v>1</v>
      </c>
      <c r="Y86" s="2">
        <f t="shared" si="5"/>
        <v>4.22</v>
      </c>
      <c r="AB86" s="3"/>
      <c r="AC86" s="3"/>
      <c r="AD86" s="3"/>
      <c r="AE86" s="3"/>
      <c r="AF86">
        <v>1</v>
      </c>
      <c r="AH86" s="4">
        <f t="shared" si="3"/>
        <v>14.2</v>
      </c>
      <c r="AK86" s="3"/>
      <c r="AL86" s="3"/>
      <c r="AM86" s="3"/>
      <c r="AN86" s="3"/>
      <c r="AO86">
        <v>1</v>
      </c>
      <c r="AQ86" s="4">
        <f t="shared" si="4"/>
        <v>3.41</v>
      </c>
      <c r="AT86" s="3"/>
      <c r="AU86" s="3"/>
      <c r="AV86" s="3"/>
      <c r="AW86" s="3"/>
    </row>
    <row r="87" spans="1:49" x14ac:dyDescent="0.2">
      <c r="A87" s="1">
        <v>43787</v>
      </c>
      <c r="B87" t="s">
        <v>76</v>
      </c>
      <c r="C87" t="s">
        <v>145</v>
      </c>
      <c r="D87">
        <v>96</v>
      </c>
      <c r="E87">
        <v>1</v>
      </c>
      <c r="F87">
        <v>1</v>
      </c>
      <c r="G87" t="s">
        <v>77</v>
      </c>
      <c r="H87" t="s">
        <v>78</v>
      </c>
      <c r="I87">
        <v>5.74E-2</v>
      </c>
      <c r="J87">
        <v>1.28</v>
      </c>
      <c r="K87">
        <v>25.9</v>
      </c>
      <c r="L87" t="s">
        <v>79</v>
      </c>
      <c r="M87" t="s">
        <v>80</v>
      </c>
      <c r="N87">
        <v>1.9199999999999998E-2</v>
      </c>
      <c r="O87">
        <v>0.29699999999999999</v>
      </c>
      <c r="P87">
        <v>4.37</v>
      </c>
      <c r="Q87" t="s">
        <v>81</v>
      </c>
      <c r="R87" t="s">
        <v>78</v>
      </c>
      <c r="S87">
        <v>6.1699999999999998E-2</v>
      </c>
      <c r="T87">
        <v>1</v>
      </c>
      <c r="U87">
        <v>46.3</v>
      </c>
      <c r="W87" s="2">
        <v>1</v>
      </c>
      <c r="Y87" s="2">
        <f t="shared" si="5"/>
        <v>25.9</v>
      </c>
      <c r="AB87" s="3"/>
      <c r="AC87" s="3"/>
      <c r="AF87">
        <v>1</v>
      </c>
      <c r="AH87" s="4">
        <f t="shared" si="3"/>
        <v>4.37</v>
      </c>
      <c r="AK87" s="3"/>
      <c r="AL87" s="3"/>
      <c r="AO87">
        <v>1</v>
      </c>
      <c r="AQ87" s="4">
        <f t="shared" si="4"/>
        <v>46.3</v>
      </c>
      <c r="AT87" s="3"/>
      <c r="AU87" s="3"/>
    </row>
    <row r="88" spans="1:49" x14ac:dyDescent="0.2">
      <c r="A88" s="1">
        <v>43787</v>
      </c>
      <c r="B88" t="s">
        <v>76</v>
      </c>
      <c r="C88" t="s">
        <v>146</v>
      </c>
      <c r="D88">
        <v>97</v>
      </c>
      <c r="E88">
        <v>1</v>
      </c>
      <c r="F88">
        <v>1</v>
      </c>
      <c r="G88" t="s">
        <v>77</v>
      </c>
      <c r="H88" t="s">
        <v>78</v>
      </c>
      <c r="I88">
        <v>1.7100000000000001E-2</v>
      </c>
      <c r="J88">
        <v>0.246</v>
      </c>
      <c r="K88">
        <v>3.94</v>
      </c>
      <c r="L88" t="s">
        <v>79</v>
      </c>
      <c r="M88" t="s">
        <v>80</v>
      </c>
      <c r="N88">
        <v>1.5800000000000002E-2</v>
      </c>
      <c r="O88">
        <v>0.26300000000000001</v>
      </c>
      <c r="P88">
        <v>3.46</v>
      </c>
      <c r="Q88" t="s">
        <v>81</v>
      </c>
      <c r="R88" t="s">
        <v>78</v>
      </c>
      <c r="S88">
        <v>1.0499999999999999E-3</v>
      </c>
      <c r="T88">
        <v>3.15E-3</v>
      </c>
      <c r="U88">
        <v>0.41199999999999998</v>
      </c>
      <c r="W88" s="2">
        <v>1</v>
      </c>
      <c r="Y88" s="2">
        <f t="shared" si="5"/>
        <v>3.94</v>
      </c>
      <c r="AD88" s="3"/>
      <c r="AE88" s="3"/>
      <c r="AF88">
        <v>1</v>
      </c>
      <c r="AH88" s="4">
        <f t="shared" si="3"/>
        <v>3.46</v>
      </c>
      <c r="AM88" s="3"/>
      <c r="AN88" s="3"/>
      <c r="AO88">
        <v>1</v>
      </c>
      <c r="AQ88" s="4">
        <f t="shared" si="4"/>
        <v>0.41199999999999998</v>
      </c>
      <c r="AV88" s="3"/>
      <c r="AW88" s="3"/>
    </row>
    <row r="89" spans="1:49" x14ac:dyDescent="0.2">
      <c r="A89" s="1">
        <v>43787</v>
      </c>
      <c r="B89" t="s">
        <v>76</v>
      </c>
      <c r="C89" t="s">
        <v>147</v>
      </c>
      <c r="D89">
        <v>98</v>
      </c>
      <c r="E89">
        <v>1</v>
      </c>
      <c r="F89">
        <v>1</v>
      </c>
      <c r="G89" t="s">
        <v>77</v>
      </c>
      <c r="H89" t="s">
        <v>78</v>
      </c>
      <c r="I89">
        <v>1.9800000000000002E-2</v>
      </c>
      <c r="J89">
        <v>0.314</v>
      </c>
      <c r="K89">
        <v>5.38</v>
      </c>
      <c r="L89" t="s">
        <v>79</v>
      </c>
      <c r="M89" t="s">
        <v>80</v>
      </c>
      <c r="N89">
        <v>2.24E-2</v>
      </c>
      <c r="O89">
        <v>0.34599999999999997</v>
      </c>
      <c r="P89">
        <v>5.68</v>
      </c>
      <c r="Q89" t="s">
        <v>81</v>
      </c>
      <c r="R89" t="s">
        <v>78</v>
      </c>
      <c r="S89">
        <v>-1.6199999999999999E-2</v>
      </c>
      <c r="T89">
        <v>-0.111</v>
      </c>
      <c r="U89">
        <v>-4.75</v>
      </c>
      <c r="W89" s="2">
        <v>1</v>
      </c>
      <c r="Y89" s="2">
        <f t="shared" si="5"/>
        <v>5.38</v>
      </c>
      <c r="Z89" s="3"/>
      <c r="AA89" s="3"/>
      <c r="AB89" s="3"/>
      <c r="AC89" s="3"/>
      <c r="AF89">
        <v>1</v>
      </c>
      <c r="AH89" s="4">
        <f t="shared" si="3"/>
        <v>5.68</v>
      </c>
      <c r="AI89" s="3"/>
      <c r="AJ89" s="3"/>
      <c r="AK89" s="3"/>
      <c r="AL89" s="3"/>
      <c r="AO89">
        <v>1</v>
      </c>
      <c r="AQ89" s="4">
        <f t="shared" si="4"/>
        <v>-4.75</v>
      </c>
      <c r="AR89" s="3"/>
      <c r="AS89" s="3"/>
      <c r="AT89" s="3"/>
      <c r="AU89" s="3"/>
    </row>
    <row r="90" spans="1:49" x14ac:dyDescent="0.2">
      <c r="A90" s="1">
        <v>43787</v>
      </c>
      <c r="B90" t="s">
        <v>76</v>
      </c>
      <c r="C90" t="s">
        <v>148</v>
      </c>
      <c r="D90">
        <v>99</v>
      </c>
      <c r="E90">
        <v>1</v>
      </c>
      <c r="F90">
        <v>1</v>
      </c>
      <c r="G90" t="s">
        <v>77</v>
      </c>
      <c r="H90" t="s">
        <v>78</v>
      </c>
      <c r="I90">
        <v>2.93E-2</v>
      </c>
      <c r="J90">
        <v>0.66400000000000003</v>
      </c>
      <c r="K90">
        <v>12.8</v>
      </c>
      <c r="L90" t="s">
        <v>79</v>
      </c>
      <c r="M90" t="s">
        <v>80</v>
      </c>
      <c r="N90">
        <v>1.3599999999999999E-2</v>
      </c>
      <c r="O90">
        <v>0.21</v>
      </c>
      <c r="P90">
        <v>2.0299999999999998</v>
      </c>
      <c r="Q90" t="s">
        <v>81</v>
      </c>
      <c r="R90" t="s">
        <v>78</v>
      </c>
      <c r="S90">
        <v>1.0200000000000001E-2</v>
      </c>
      <c r="T90">
        <v>0.16700000000000001</v>
      </c>
      <c r="U90">
        <v>7.83</v>
      </c>
      <c r="W90" s="2">
        <v>1</v>
      </c>
      <c r="Y90" s="2">
        <f t="shared" si="5"/>
        <v>12.8</v>
      </c>
      <c r="AF90">
        <v>1</v>
      </c>
      <c r="AH90" s="4">
        <f t="shared" si="3"/>
        <v>2.0299999999999998</v>
      </c>
      <c r="AO90">
        <v>1</v>
      </c>
      <c r="AQ90" s="4">
        <f t="shared" si="4"/>
        <v>7.83</v>
      </c>
    </row>
    <row r="91" spans="1:49" x14ac:dyDescent="0.2">
      <c r="A91" s="1">
        <v>43787</v>
      </c>
      <c r="B91" t="s">
        <v>76</v>
      </c>
      <c r="C91" t="s">
        <v>149</v>
      </c>
      <c r="D91">
        <v>100</v>
      </c>
      <c r="E91">
        <v>1</v>
      </c>
      <c r="F91">
        <v>1</v>
      </c>
      <c r="G91" t="s">
        <v>77</v>
      </c>
      <c r="H91" t="s">
        <v>78</v>
      </c>
      <c r="I91">
        <v>0.123</v>
      </c>
      <c r="J91">
        <v>2.86</v>
      </c>
      <c r="K91">
        <v>59.5</v>
      </c>
      <c r="L91" t="s">
        <v>79</v>
      </c>
      <c r="M91" t="s">
        <v>80</v>
      </c>
      <c r="N91">
        <v>2.2800000000000001E-2</v>
      </c>
      <c r="O91">
        <v>0.31900000000000001</v>
      </c>
      <c r="P91">
        <v>4.97</v>
      </c>
      <c r="Q91" t="s">
        <v>81</v>
      </c>
      <c r="R91" t="s">
        <v>78</v>
      </c>
      <c r="S91">
        <v>1.67E-2</v>
      </c>
      <c r="T91">
        <v>0.24099999999999999</v>
      </c>
      <c r="U91">
        <v>11.2</v>
      </c>
      <c r="W91" s="2">
        <v>1</v>
      </c>
      <c r="Y91" s="2">
        <f t="shared" si="5"/>
        <v>59.5</v>
      </c>
      <c r="AF91">
        <v>1</v>
      </c>
      <c r="AH91" s="4">
        <f t="shared" si="3"/>
        <v>4.97</v>
      </c>
      <c r="AO91">
        <v>1</v>
      </c>
      <c r="AQ91" s="4">
        <f t="shared" si="4"/>
        <v>11.2</v>
      </c>
    </row>
    <row r="92" spans="1:49" x14ac:dyDescent="0.2">
      <c r="A92" s="1">
        <v>43787</v>
      </c>
      <c r="B92" t="s">
        <v>76</v>
      </c>
      <c r="C92" t="s">
        <v>150</v>
      </c>
      <c r="D92">
        <v>104</v>
      </c>
      <c r="E92">
        <v>1</v>
      </c>
      <c r="F92">
        <v>1</v>
      </c>
      <c r="G92" t="s">
        <v>77</v>
      </c>
      <c r="H92" t="s">
        <v>78</v>
      </c>
      <c r="I92">
        <v>1.3299999999999999E-2</v>
      </c>
      <c r="J92">
        <v>0.30099999999999999</v>
      </c>
      <c r="K92">
        <v>5.09</v>
      </c>
      <c r="L92" t="s">
        <v>79</v>
      </c>
      <c r="M92" t="s">
        <v>80</v>
      </c>
      <c r="N92">
        <v>4.5900000000000003E-2</v>
      </c>
      <c r="O92">
        <v>0.74299999999999999</v>
      </c>
      <c r="P92">
        <v>16.399999999999999</v>
      </c>
      <c r="Q92" t="s">
        <v>81</v>
      </c>
      <c r="R92" t="s">
        <v>78</v>
      </c>
      <c r="S92">
        <v>-2.7799999999999999E-3</v>
      </c>
      <c r="T92">
        <v>-3.04E-2</v>
      </c>
      <c r="U92">
        <v>-1.1100000000000001</v>
      </c>
      <c r="W92" s="2">
        <v>1</v>
      </c>
      <c r="Y92" s="2">
        <f t="shared" si="5"/>
        <v>5.09</v>
      </c>
      <c r="AB92" s="2">
        <f>ABS(100*ABS(Y92-Y86)/AVERAGE(Y92,Y86))</f>
        <v>18.689581095596139</v>
      </c>
      <c r="AC92" s="3" t="str">
        <f>IF(Y92&gt;10, (IF((AND(AB92&gt;=0,AB92&lt;=20)=TRUE),"PASS","FAIL")),(IF((AND(AB92&gt;=0,AB92&lt;=50)=TRUE),"PASS","FAIL")))</f>
        <v>PASS</v>
      </c>
      <c r="AF92">
        <v>1</v>
      </c>
      <c r="AH92" s="4">
        <f t="shared" si="3"/>
        <v>16.399999999999999</v>
      </c>
      <c r="AK92" s="2">
        <f>ABS(100*ABS(AH92-AH86)/AVERAGE(AH92,AH86))</f>
        <v>14.379084967320258</v>
      </c>
      <c r="AL92" s="3" t="str">
        <f>IF(AH92&gt;10, (IF((AND(AK92&gt;=0,AK92&lt;=20)=TRUE),"PASS","FAIL")),(IF((AND(AK92&gt;=0,AK92&lt;=50)=TRUE),"PASS","FAIL")))</f>
        <v>PASS</v>
      </c>
      <c r="AO92">
        <v>1</v>
      </c>
      <c r="AQ92" s="4">
        <f t="shared" si="4"/>
        <v>-1.1100000000000001</v>
      </c>
      <c r="AT92" s="2">
        <f>ABS(100*ABS(AQ92-AQ86)/AVERAGE(AQ92,AQ86))</f>
        <v>393.04347826086962</v>
      </c>
      <c r="AU92" s="3" t="str">
        <f>IF(AQ92&gt;10, (IF((AND(AT92&gt;=0,AT92&lt;=20)=TRUE),"PASS","FAIL")),(IF((AND(AT92&gt;=0,AT92&lt;=50)=TRUE),"PASS","FAIL")))</f>
        <v>FAIL</v>
      </c>
    </row>
    <row r="93" spans="1:49" x14ac:dyDescent="0.2">
      <c r="A93" s="1">
        <v>43787</v>
      </c>
      <c r="B93" t="s">
        <v>76</v>
      </c>
      <c r="C93" t="s">
        <v>151</v>
      </c>
      <c r="D93">
        <v>105</v>
      </c>
      <c r="E93">
        <v>1</v>
      </c>
      <c r="F93">
        <v>1</v>
      </c>
      <c r="G93" t="s">
        <v>77</v>
      </c>
      <c r="H93" t="s">
        <v>78</v>
      </c>
      <c r="I93">
        <v>0.154</v>
      </c>
      <c r="J93">
        <v>3.71</v>
      </c>
      <c r="K93">
        <v>77.5</v>
      </c>
      <c r="L93" t="s">
        <v>79</v>
      </c>
      <c r="M93" t="s">
        <v>80</v>
      </c>
      <c r="N93">
        <v>6.5699999999999995E-2</v>
      </c>
      <c r="O93">
        <v>0.97099999999999997</v>
      </c>
      <c r="P93">
        <v>22.5</v>
      </c>
      <c r="Q93" t="s">
        <v>81</v>
      </c>
      <c r="R93" t="s">
        <v>78</v>
      </c>
      <c r="S93">
        <v>4.4999999999999998E-2</v>
      </c>
      <c r="T93">
        <v>0.55400000000000005</v>
      </c>
      <c r="U93">
        <v>25.5</v>
      </c>
      <c r="W93" s="2">
        <v>1</v>
      </c>
      <c r="Y93" s="2">
        <f t="shared" si="5"/>
        <v>77.5</v>
      </c>
      <c r="AB93" s="3"/>
      <c r="AC93" s="3"/>
      <c r="AD93" s="3">
        <f>100*((Y93*4080)-(Y91*4000))/(1000*80)</f>
        <v>97.75</v>
      </c>
      <c r="AE93" s="3" t="str">
        <f>IF(Y92&gt;10, (IF((AND(AD93&gt;=80,AD93&lt;=120)=TRUE),"PASS","FAIL")),(IF((AND(AD93&gt;=50,AD93&lt;=150)=TRUE),"PASS","FAIL")))</f>
        <v>PASS</v>
      </c>
      <c r="AF93">
        <v>1</v>
      </c>
      <c r="AH93" s="4">
        <f t="shared" si="3"/>
        <v>22.5</v>
      </c>
      <c r="AK93" s="3"/>
      <c r="AL93" s="3"/>
      <c r="AM93" s="3">
        <f>100*((AH93*4080)-(AH91*4000))/(1000*80)</f>
        <v>89.9</v>
      </c>
      <c r="AN93" s="3" t="str">
        <f>IF(AH92&gt;10, (IF((AND(AM93&gt;=80,AM93&lt;=120)=TRUE),"PASS","FAIL")),(IF((AND(AM93&gt;=50,AM93&lt;=150)=TRUE),"PASS","FAIL")))</f>
        <v>PASS</v>
      </c>
      <c r="AO93">
        <v>1</v>
      </c>
      <c r="AQ93" s="4">
        <f t="shared" si="4"/>
        <v>25.5</v>
      </c>
      <c r="AT93" s="3"/>
      <c r="AU93" s="3"/>
      <c r="AV93" s="3">
        <f>100*((AQ93*4080)-(AQ91*4000))/(1000*80)</f>
        <v>74.05</v>
      </c>
      <c r="AW93" s="3" t="str">
        <f>IF(AQ92&gt;10, (IF((AND(AV93&gt;=80,AV93&lt;=120)=TRUE),"PASS","FAIL")),(IF((AND(AV93&gt;=50,AV93&lt;=150)=TRUE),"PASS","FAIL")))</f>
        <v>PASS</v>
      </c>
    </row>
    <row r="94" spans="1:49" x14ac:dyDescent="0.2">
      <c r="A94" s="1">
        <v>43787</v>
      </c>
      <c r="B94" t="s">
        <v>76</v>
      </c>
      <c r="C94" t="s">
        <v>16</v>
      </c>
      <c r="D94" t="s">
        <v>13</v>
      </c>
      <c r="E94">
        <v>1</v>
      </c>
      <c r="F94">
        <v>1</v>
      </c>
      <c r="G94" t="s">
        <v>77</v>
      </c>
      <c r="H94" t="s">
        <v>78</v>
      </c>
      <c r="I94">
        <v>5.5599999999999997E-2</v>
      </c>
      <c r="J94">
        <v>1.25</v>
      </c>
      <c r="K94">
        <v>25.3</v>
      </c>
      <c r="L94" t="s">
        <v>79</v>
      </c>
      <c r="M94" t="s">
        <v>80</v>
      </c>
      <c r="N94">
        <v>7.1400000000000005E-2</v>
      </c>
      <c r="O94">
        <v>0.98599999999999999</v>
      </c>
      <c r="P94">
        <v>22.9</v>
      </c>
      <c r="Q94" t="s">
        <v>81</v>
      </c>
      <c r="R94" t="s">
        <v>78</v>
      </c>
      <c r="S94">
        <v>3.3799999999999997E-2</v>
      </c>
      <c r="T94">
        <v>0.47499999999999998</v>
      </c>
      <c r="U94">
        <v>21.9</v>
      </c>
      <c r="W94" s="2">
        <v>1</v>
      </c>
      <c r="Y94" s="2">
        <f t="shared" si="5"/>
        <v>25.3</v>
      </c>
      <c r="Z94" s="3">
        <f>100*(Y94-25)/25</f>
        <v>1.2000000000000028</v>
      </c>
      <c r="AA94" s="3" t="str">
        <f>IF((ABS(Z94))&lt;=20,"PASS","FAIL")</f>
        <v>PASS</v>
      </c>
      <c r="AB94" s="3"/>
      <c r="AC94" s="3"/>
      <c r="AF94">
        <v>1</v>
      </c>
      <c r="AH94" s="4">
        <f t="shared" si="3"/>
        <v>22.9</v>
      </c>
      <c r="AI94" s="3">
        <f>100*(AH94-25)/25</f>
        <v>-8.4000000000000057</v>
      </c>
      <c r="AJ94" s="3" t="str">
        <f>IF((ABS(AI94))&lt;=20,"PASS","FAIL")</f>
        <v>PASS</v>
      </c>
      <c r="AK94" s="3"/>
      <c r="AL94" s="3"/>
      <c r="AO94">
        <v>1</v>
      </c>
      <c r="AQ94" s="4">
        <f t="shared" si="4"/>
        <v>21.9</v>
      </c>
      <c r="AR94" s="3">
        <f>100*(AQ94-25)/25</f>
        <v>-12.400000000000004</v>
      </c>
      <c r="AS94" s="3" t="str">
        <f>IF((ABS(AR94))&lt;=20,"PASS","FAIL")</f>
        <v>PASS</v>
      </c>
      <c r="AT94" s="3"/>
      <c r="AU94" s="3"/>
    </row>
    <row r="95" spans="1:49" x14ac:dyDescent="0.2">
      <c r="A95" s="1">
        <v>43787</v>
      </c>
      <c r="B95" t="s">
        <v>76</v>
      </c>
      <c r="C95" t="s">
        <v>38</v>
      </c>
      <c r="D95" t="s">
        <v>70</v>
      </c>
      <c r="E95">
        <v>1</v>
      </c>
      <c r="F95">
        <v>1</v>
      </c>
      <c r="G95" t="s">
        <v>77</v>
      </c>
      <c r="H95" t="s">
        <v>78</v>
      </c>
      <c r="I95">
        <v>-2.2100000000000002E-2</v>
      </c>
      <c r="J95">
        <v>-0.33300000000000002</v>
      </c>
      <c r="K95">
        <v>-8.35</v>
      </c>
      <c r="L95" t="s">
        <v>79</v>
      </c>
      <c r="M95" t="s">
        <v>80</v>
      </c>
      <c r="N95">
        <v>-6.79E-3</v>
      </c>
      <c r="O95">
        <v>-3.9699999999999999E-2</v>
      </c>
      <c r="P95">
        <v>-4.6900000000000004</v>
      </c>
      <c r="Q95" t="s">
        <v>81</v>
      </c>
      <c r="R95" t="s">
        <v>78</v>
      </c>
      <c r="S95">
        <v>1.75E-3</v>
      </c>
      <c r="T95">
        <v>3.7600000000000001E-2</v>
      </c>
      <c r="U95">
        <v>1.97</v>
      </c>
      <c r="W95" s="2">
        <v>1</v>
      </c>
      <c r="Y95" s="2">
        <f t="shared" si="5"/>
        <v>-8.35</v>
      </c>
      <c r="AD95" s="3"/>
      <c r="AE95" s="3"/>
      <c r="AF95">
        <v>1</v>
      </c>
      <c r="AH95" s="4">
        <f t="shared" si="3"/>
        <v>-4.6900000000000004</v>
      </c>
      <c r="AM95" s="3"/>
      <c r="AN95" s="3"/>
      <c r="AO95">
        <v>1</v>
      </c>
      <c r="AQ95" s="4">
        <f t="shared" si="4"/>
        <v>1.97</v>
      </c>
      <c r="AV95" s="3"/>
      <c r="AW95" s="3"/>
    </row>
    <row r="96" spans="1:49" x14ac:dyDescent="0.2">
      <c r="A96" s="1">
        <v>43787</v>
      </c>
      <c r="B96" t="s">
        <v>76</v>
      </c>
      <c r="C96" t="s">
        <v>152</v>
      </c>
      <c r="D96">
        <v>106</v>
      </c>
      <c r="E96">
        <v>1</v>
      </c>
      <c r="F96">
        <v>1</v>
      </c>
      <c r="G96" t="s">
        <v>77</v>
      </c>
      <c r="H96" t="s">
        <v>78</v>
      </c>
      <c r="I96">
        <v>0.69499999999999995</v>
      </c>
      <c r="J96">
        <v>15</v>
      </c>
      <c r="K96">
        <v>318</v>
      </c>
      <c r="L96" t="s">
        <v>79</v>
      </c>
      <c r="M96" t="s">
        <v>80</v>
      </c>
      <c r="N96">
        <v>2.4899999999999999E-2</v>
      </c>
      <c r="O96">
        <v>0.41399999999999998</v>
      </c>
      <c r="P96">
        <v>7.53</v>
      </c>
      <c r="Q96" t="s">
        <v>81</v>
      </c>
      <c r="R96" t="s">
        <v>78</v>
      </c>
      <c r="S96">
        <v>1.14E-2</v>
      </c>
      <c r="T96">
        <v>0.182</v>
      </c>
      <c r="U96">
        <v>8.52</v>
      </c>
      <c r="W96" s="2">
        <v>1</v>
      </c>
      <c r="Y96" s="2">
        <f t="shared" si="5"/>
        <v>318</v>
      </c>
      <c r="Z96" s="3"/>
      <c r="AA96" s="3"/>
      <c r="AD96" s="3"/>
      <c r="AE96" s="3"/>
      <c r="AF96">
        <v>1</v>
      </c>
      <c r="AH96" s="4">
        <f t="shared" si="3"/>
        <v>7.53</v>
      </c>
      <c r="AI96" s="3"/>
      <c r="AJ96" s="3"/>
      <c r="AM96" s="3"/>
      <c r="AN96" s="3"/>
      <c r="AO96">
        <v>1</v>
      </c>
      <c r="AQ96" s="4">
        <f t="shared" si="4"/>
        <v>8.52</v>
      </c>
      <c r="AR96" s="3"/>
      <c r="AS96" s="3"/>
      <c r="AV96" s="3"/>
      <c r="AW96" s="3"/>
    </row>
    <row r="97" spans="1:49" x14ac:dyDescent="0.2">
      <c r="A97" s="1">
        <v>43787</v>
      </c>
      <c r="B97" t="s">
        <v>76</v>
      </c>
      <c r="C97" t="s">
        <v>153</v>
      </c>
      <c r="D97">
        <v>107</v>
      </c>
      <c r="E97">
        <v>1</v>
      </c>
      <c r="F97">
        <v>1</v>
      </c>
      <c r="G97" t="s">
        <v>77</v>
      </c>
      <c r="H97" t="s">
        <v>78</v>
      </c>
      <c r="I97">
        <v>0.54</v>
      </c>
      <c r="J97">
        <v>11.7</v>
      </c>
      <c r="K97">
        <v>249</v>
      </c>
      <c r="L97" t="s">
        <v>79</v>
      </c>
      <c r="M97" t="s">
        <v>80</v>
      </c>
      <c r="N97">
        <v>1.67E-2</v>
      </c>
      <c r="O97">
        <v>0.25</v>
      </c>
      <c r="P97">
        <v>3.1</v>
      </c>
      <c r="Q97" t="s">
        <v>81</v>
      </c>
      <c r="R97" t="s">
        <v>78</v>
      </c>
      <c r="S97">
        <v>2.9199999999999999E-3</v>
      </c>
      <c r="T97">
        <v>5.0099999999999999E-2</v>
      </c>
      <c r="U97">
        <v>2.54</v>
      </c>
      <c r="W97" s="2">
        <v>1</v>
      </c>
      <c r="Y97" s="2">
        <f t="shared" si="5"/>
        <v>249</v>
      </c>
      <c r="AF97">
        <v>1</v>
      </c>
      <c r="AH97" s="4">
        <f t="shared" si="3"/>
        <v>3.1</v>
      </c>
      <c r="AO97">
        <v>1</v>
      </c>
      <c r="AQ97" s="4">
        <f t="shared" si="4"/>
        <v>2.54</v>
      </c>
    </row>
    <row r="98" spans="1:49" x14ac:dyDescent="0.2">
      <c r="A98" s="1">
        <v>43787</v>
      </c>
      <c r="B98" t="s">
        <v>76</v>
      </c>
      <c r="C98" t="s">
        <v>154</v>
      </c>
      <c r="D98">
        <v>108</v>
      </c>
      <c r="E98">
        <v>1</v>
      </c>
      <c r="F98">
        <v>1</v>
      </c>
      <c r="G98" t="s">
        <v>77</v>
      </c>
      <c r="H98" t="s">
        <v>78</v>
      </c>
      <c r="I98">
        <v>0.89900000000000002</v>
      </c>
      <c r="J98">
        <v>19.3</v>
      </c>
      <c r="K98">
        <v>412</v>
      </c>
      <c r="L98" t="s">
        <v>79</v>
      </c>
      <c r="M98" t="s">
        <v>80</v>
      </c>
      <c r="N98">
        <v>1.4E-2</v>
      </c>
      <c r="O98">
        <v>0.23100000000000001</v>
      </c>
      <c r="P98">
        <v>2.58</v>
      </c>
      <c r="Q98" t="s">
        <v>81</v>
      </c>
      <c r="R98" t="s">
        <v>78</v>
      </c>
      <c r="S98">
        <v>8.43E-2</v>
      </c>
      <c r="T98">
        <v>1.22</v>
      </c>
      <c r="U98">
        <v>56.4</v>
      </c>
      <c r="W98" s="2">
        <v>1</v>
      </c>
      <c r="Y98" s="2">
        <f t="shared" si="5"/>
        <v>412</v>
      </c>
      <c r="AF98">
        <v>1</v>
      </c>
      <c r="AH98" s="4">
        <f t="shared" si="3"/>
        <v>2.58</v>
      </c>
      <c r="AO98">
        <v>1</v>
      </c>
      <c r="AQ98" s="4">
        <f t="shared" si="4"/>
        <v>56.4</v>
      </c>
    </row>
    <row r="99" spans="1:49" x14ac:dyDescent="0.2">
      <c r="A99" s="1">
        <v>43787</v>
      </c>
      <c r="B99" t="s">
        <v>76</v>
      </c>
      <c r="C99" t="s">
        <v>155</v>
      </c>
      <c r="D99">
        <v>109</v>
      </c>
      <c r="E99">
        <v>1</v>
      </c>
      <c r="F99">
        <v>1</v>
      </c>
      <c r="G99" t="s">
        <v>77</v>
      </c>
      <c r="H99" t="s">
        <v>78</v>
      </c>
      <c r="I99">
        <v>1.83</v>
      </c>
      <c r="J99">
        <v>39.6</v>
      </c>
      <c r="K99">
        <v>850</v>
      </c>
      <c r="L99" t="s">
        <v>79</v>
      </c>
      <c r="M99" t="s">
        <v>80</v>
      </c>
      <c r="N99">
        <v>1.6299999999999999E-2</v>
      </c>
      <c r="O99">
        <v>0.27300000000000002</v>
      </c>
      <c r="P99">
        <v>3.73</v>
      </c>
      <c r="Q99" t="s">
        <v>81</v>
      </c>
      <c r="R99" t="s">
        <v>78</v>
      </c>
      <c r="S99">
        <v>2.0199999999999999E-2</v>
      </c>
      <c r="T99">
        <v>0.155</v>
      </c>
      <c r="U99">
        <v>7.32</v>
      </c>
      <c r="W99" s="2">
        <v>1</v>
      </c>
      <c r="Y99" s="2">
        <f t="shared" si="5"/>
        <v>850</v>
      </c>
      <c r="AF99">
        <v>1</v>
      </c>
      <c r="AH99" s="4">
        <f t="shared" si="3"/>
        <v>3.73</v>
      </c>
      <c r="AO99">
        <v>1</v>
      </c>
      <c r="AQ99" s="4">
        <f t="shared" si="4"/>
        <v>7.32</v>
      </c>
    </row>
    <row r="100" spans="1:49" x14ac:dyDescent="0.2">
      <c r="A100" s="1">
        <v>43787</v>
      </c>
      <c r="B100" t="s">
        <v>76</v>
      </c>
      <c r="C100" t="s">
        <v>156</v>
      </c>
      <c r="D100">
        <v>110</v>
      </c>
      <c r="E100">
        <v>1</v>
      </c>
      <c r="F100">
        <v>1</v>
      </c>
      <c r="G100" t="s">
        <v>77</v>
      </c>
      <c r="H100" t="s">
        <v>78</v>
      </c>
      <c r="I100">
        <v>4.3799999999999999E-2</v>
      </c>
      <c r="J100">
        <v>0.57999999999999996</v>
      </c>
      <c r="K100">
        <v>11</v>
      </c>
      <c r="L100" t="s">
        <v>79</v>
      </c>
      <c r="M100" t="s">
        <v>80</v>
      </c>
      <c r="N100">
        <v>1.8800000000000001E-2</v>
      </c>
      <c r="O100">
        <v>0.371</v>
      </c>
      <c r="P100">
        <v>6.36</v>
      </c>
      <c r="Q100" t="s">
        <v>81</v>
      </c>
      <c r="R100" t="s">
        <v>78</v>
      </c>
      <c r="S100">
        <v>1.49E-2</v>
      </c>
      <c r="T100">
        <v>0.183</v>
      </c>
      <c r="U100">
        <v>8.59</v>
      </c>
      <c r="W100" s="2">
        <v>1</v>
      </c>
      <c r="Y100" s="2">
        <f t="shared" si="5"/>
        <v>11</v>
      </c>
      <c r="AB100" s="3"/>
      <c r="AC100" s="3"/>
      <c r="AD100" s="3"/>
      <c r="AE100" s="3"/>
      <c r="AF100">
        <v>1</v>
      </c>
      <c r="AH100" s="4">
        <f t="shared" si="3"/>
        <v>6.36</v>
      </c>
      <c r="AK100" s="3"/>
      <c r="AL100" s="3"/>
      <c r="AM100" s="3"/>
      <c r="AN100" s="3"/>
      <c r="AO100">
        <v>1</v>
      </c>
      <c r="AQ100" s="4">
        <f t="shared" si="4"/>
        <v>8.59</v>
      </c>
      <c r="AT100" s="3"/>
      <c r="AU100" s="3"/>
      <c r="AV100" s="3"/>
      <c r="AW100" s="3"/>
    </row>
    <row r="101" spans="1:49" x14ac:dyDescent="0.2">
      <c r="A101" s="1">
        <v>43787</v>
      </c>
      <c r="B101" t="s">
        <v>76</v>
      </c>
      <c r="C101" t="s">
        <v>157</v>
      </c>
      <c r="D101">
        <v>111</v>
      </c>
      <c r="E101">
        <v>1</v>
      </c>
      <c r="F101">
        <v>1</v>
      </c>
      <c r="G101" t="s">
        <v>77</v>
      </c>
      <c r="H101" t="s">
        <v>78</v>
      </c>
      <c r="I101">
        <v>2.16</v>
      </c>
      <c r="J101">
        <v>46.6</v>
      </c>
      <c r="K101">
        <v>1000</v>
      </c>
      <c r="L101" t="s">
        <v>79</v>
      </c>
      <c r="M101" t="s">
        <v>80</v>
      </c>
      <c r="N101">
        <v>1.5100000000000001E-2</v>
      </c>
      <c r="O101">
        <v>0.26400000000000001</v>
      </c>
      <c r="P101">
        <v>3.49</v>
      </c>
      <c r="Q101" t="s">
        <v>81</v>
      </c>
      <c r="R101" t="s">
        <v>78</v>
      </c>
      <c r="S101">
        <v>8.4600000000000005E-3</v>
      </c>
      <c r="T101">
        <v>0.122</v>
      </c>
      <c r="U101">
        <v>5.8</v>
      </c>
      <c r="W101" s="2">
        <v>1</v>
      </c>
      <c r="Y101" s="2">
        <f t="shared" si="5"/>
        <v>1000</v>
      </c>
      <c r="AB101" s="3"/>
      <c r="AC101" s="3"/>
      <c r="AF101">
        <v>1</v>
      </c>
      <c r="AH101" s="4">
        <f t="shared" si="3"/>
        <v>3.49</v>
      </c>
      <c r="AK101" s="3"/>
      <c r="AL101" s="3"/>
      <c r="AO101">
        <v>1</v>
      </c>
      <c r="AQ101" s="4">
        <f t="shared" si="4"/>
        <v>5.8</v>
      </c>
      <c r="AT101" s="3"/>
      <c r="AU101" s="3"/>
    </row>
    <row r="102" spans="1:49" x14ac:dyDescent="0.2">
      <c r="A102" s="1">
        <v>43787</v>
      </c>
      <c r="B102" t="s">
        <v>76</v>
      </c>
      <c r="C102" t="s">
        <v>158</v>
      </c>
      <c r="D102">
        <v>112</v>
      </c>
      <c r="E102">
        <v>1</v>
      </c>
      <c r="F102">
        <v>1</v>
      </c>
      <c r="G102" t="s">
        <v>77</v>
      </c>
      <c r="H102" t="s">
        <v>78</v>
      </c>
      <c r="I102">
        <v>8.6400000000000005E-2</v>
      </c>
      <c r="J102">
        <v>1.95</v>
      </c>
      <c r="K102">
        <v>40.1</v>
      </c>
      <c r="L102" t="s">
        <v>79</v>
      </c>
      <c r="M102" t="s">
        <v>80</v>
      </c>
      <c r="N102">
        <v>2.12E-2</v>
      </c>
      <c r="O102">
        <v>0.35699999999999998</v>
      </c>
      <c r="P102">
        <v>5.98</v>
      </c>
      <c r="Q102" t="s">
        <v>81</v>
      </c>
      <c r="R102" t="s">
        <v>78</v>
      </c>
      <c r="S102">
        <v>7.1900000000000002E-3</v>
      </c>
      <c r="T102">
        <v>0.10100000000000001</v>
      </c>
      <c r="U102">
        <v>4.84</v>
      </c>
      <c r="W102" s="2">
        <v>1</v>
      </c>
      <c r="Y102" s="2">
        <f t="shared" si="5"/>
        <v>40.1</v>
      </c>
      <c r="AD102" s="3"/>
      <c r="AE102" s="3"/>
      <c r="AF102">
        <v>1</v>
      </c>
      <c r="AH102" s="4">
        <f t="shared" si="3"/>
        <v>5.98</v>
      </c>
      <c r="AM102" s="3"/>
      <c r="AN102" s="3"/>
      <c r="AO102">
        <v>1</v>
      </c>
      <c r="AQ102" s="4">
        <f t="shared" si="4"/>
        <v>4.84</v>
      </c>
      <c r="AV102" s="3"/>
      <c r="AW102" s="3"/>
    </row>
    <row r="103" spans="1:49" x14ac:dyDescent="0.2">
      <c r="A103" s="1">
        <v>43787</v>
      </c>
      <c r="B103" t="s">
        <v>76</v>
      </c>
      <c r="C103" t="s">
        <v>159</v>
      </c>
      <c r="D103">
        <v>113</v>
      </c>
      <c r="E103">
        <v>1</v>
      </c>
      <c r="F103">
        <v>1</v>
      </c>
      <c r="G103" t="s">
        <v>77</v>
      </c>
      <c r="H103" t="s">
        <v>78</v>
      </c>
      <c r="I103">
        <v>1.48</v>
      </c>
      <c r="J103">
        <v>32</v>
      </c>
      <c r="K103">
        <v>686</v>
      </c>
      <c r="L103" t="s">
        <v>79</v>
      </c>
      <c r="M103" t="s">
        <v>80</v>
      </c>
      <c r="N103">
        <v>1.3599999999999999E-2</v>
      </c>
      <c r="O103">
        <v>0.22</v>
      </c>
      <c r="P103">
        <v>2.31</v>
      </c>
      <c r="Q103" t="s">
        <v>81</v>
      </c>
      <c r="R103" t="s">
        <v>78</v>
      </c>
      <c r="S103">
        <v>6.3899999999999998E-3</v>
      </c>
      <c r="T103">
        <v>6.13E-2</v>
      </c>
      <c r="U103">
        <v>3.04</v>
      </c>
      <c r="W103" s="2">
        <v>1</v>
      </c>
      <c r="Y103" s="2">
        <f t="shared" si="5"/>
        <v>686</v>
      </c>
      <c r="Z103" s="3"/>
      <c r="AA103" s="3"/>
      <c r="AB103" s="3"/>
      <c r="AC103" s="3"/>
      <c r="AF103">
        <v>1</v>
      </c>
      <c r="AH103" s="4">
        <f t="shared" si="3"/>
        <v>2.31</v>
      </c>
      <c r="AI103" s="3"/>
      <c r="AJ103" s="3"/>
      <c r="AK103" s="3"/>
      <c r="AL103" s="3"/>
      <c r="AO103">
        <v>1</v>
      </c>
      <c r="AQ103" s="4">
        <f t="shared" si="4"/>
        <v>3.04</v>
      </c>
      <c r="AR103" s="3"/>
      <c r="AS103" s="3"/>
      <c r="AT103" s="3"/>
      <c r="AU103" s="3"/>
    </row>
    <row r="104" spans="1:49" x14ac:dyDescent="0.2">
      <c r="A104" s="1">
        <v>43787</v>
      </c>
      <c r="B104" t="s">
        <v>76</v>
      </c>
      <c r="C104" t="s">
        <v>160</v>
      </c>
      <c r="D104">
        <v>114</v>
      </c>
      <c r="E104">
        <v>1</v>
      </c>
      <c r="F104">
        <v>1</v>
      </c>
      <c r="G104" t="s">
        <v>77</v>
      </c>
      <c r="H104" t="s">
        <v>78</v>
      </c>
      <c r="I104">
        <v>1.9099999999999999E-2</v>
      </c>
      <c r="J104">
        <v>0.434</v>
      </c>
      <c r="K104">
        <v>7.93</v>
      </c>
      <c r="L104" t="s">
        <v>79</v>
      </c>
      <c r="M104" t="s">
        <v>80</v>
      </c>
      <c r="N104">
        <v>1.5900000000000001E-2</v>
      </c>
      <c r="O104">
        <v>0.23499999999999999</v>
      </c>
      <c r="P104">
        <v>2.7</v>
      </c>
      <c r="Q104" t="s">
        <v>81</v>
      </c>
      <c r="R104" t="s">
        <v>78</v>
      </c>
      <c r="S104">
        <v>-1.8800000000000001E-2</v>
      </c>
      <c r="T104">
        <v>-6.5600000000000006E-2</v>
      </c>
      <c r="U104">
        <v>-2.7</v>
      </c>
      <c r="W104" s="2">
        <v>1</v>
      </c>
      <c r="Y104" s="2">
        <f t="shared" si="5"/>
        <v>7.93</v>
      </c>
      <c r="AF104">
        <v>1</v>
      </c>
      <c r="AH104" s="4">
        <f t="shared" si="3"/>
        <v>2.7</v>
      </c>
      <c r="AO104">
        <v>1</v>
      </c>
      <c r="AQ104" s="4">
        <f t="shared" si="4"/>
        <v>-2.7</v>
      </c>
    </row>
    <row r="105" spans="1:49" x14ac:dyDescent="0.2">
      <c r="A105" s="1">
        <v>43787</v>
      </c>
      <c r="B105" t="s">
        <v>76</v>
      </c>
      <c r="C105" t="s">
        <v>161</v>
      </c>
      <c r="D105">
        <v>115</v>
      </c>
      <c r="E105">
        <v>1</v>
      </c>
      <c r="F105">
        <v>1</v>
      </c>
      <c r="G105" t="s">
        <v>77</v>
      </c>
      <c r="H105" t="s">
        <v>78</v>
      </c>
      <c r="I105">
        <v>2.8199999999999999E-2</v>
      </c>
      <c r="J105">
        <v>0.495</v>
      </c>
      <c r="K105">
        <v>9.2200000000000006</v>
      </c>
      <c r="L105" t="s">
        <v>79</v>
      </c>
      <c r="M105" t="s">
        <v>80</v>
      </c>
      <c r="N105">
        <v>2.5000000000000001E-2</v>
      </c>
      <c r="O105">
        <v>0.40600000000000003</v>
      </c>
      <c r="P105">
        <v>7.31</v>
      </c>
      <c r="Q105" t="s">
        <v>81</v>
      </c>
      <c r="R105" t="s">
        <v>78</v>
      </c>
      <c r="S105">
        <v>2.5999999999999999E-3</v>
      </c>
      <c r="T105">
        <v>6.1499999999999999E-2</v>
      </c>
      <c r="U105">
        <v>3.06</v>
      </c>
      <c r="W105" s="2">
        <v>1</v>
      </c>
      <c r="Y105" s="2">
        <f t="shared" si="5"/>
        <v>9.2200000000000006</v>
      </c>
      <c r="AF105">
        <v>1</v>
      </c>
      <c r="AH105" s="4">
        <f t="shared" si="3"/>
        <v>7.31</v>
      </c>
      <c r="AO105">
        <v>1</v>
      </c>
      <c r="AQ105" s="4">
        <f t="shared" si="4"/>
        <v>3.06</v>
      </c>
    </row>
    <row r="106" spans="1:49" x14ac:dyDescent="0.2">
      <c r="A106" s="1">
        <v>43787</v>
      </c>
      <c r="B106" t="s">
        <v>76</v>
      </c>
      <c r="C106" t="s">
        <v>162</v>
      </c>
      <c r="D106">
        <v>119</v>
      </c>
      <c r="E106">
        <v>1</v>
      </c>
      <c r="F106">
        <v>1</v>
      </c>
      <c r="G106" t="s">
        <v>77</v>
      </c>
      <c r="H106" t="s">
        <v>78</v>
      </c>
      <c r="I106">
        <v>1.46E-2</v>
      </c>
      <c r="J106">
        <v>0.36099999999999999</v>
      </c>
      <c r="K106">
        <v>6.38</v>
      </c>
      <c r="L106" t="s">
        <v>79</v>
      </c>
      <c r="M106" t="s">
        <v>80</v>
      </c>
      <c r="N106">
        <v>-1.0200000000000001E-2</v>
      </c>
      <c r="O106">
        <v>-6.6100000000000006E-2</v>
      </c>
      <c r="P106">
        <v>-5.4</v>
      </c>
      <c r="Q106" t="s">
        <v>81</v>
      </c>
      <c r="R106" t="s">
        <v>78</v>
      </c>
      <c r="S106">
        <v>-1.8599999999999998E-2</v>
      </c>
      <c r="T106">
        <v>-7.8200000000000006E-2</v>
      </c>
      <c r="U106">
        <v>-3.27</v>
      </c>
      <c r="W106" s="2">
        <v>1</v>
      </c>
      <c r="Y106" s="2">
        <f t="shared" si="5"/>
        <v>6.38</v>
      </c>
      <c r="AB106" s="2">
        <f>ABS(100*ABS(Y106-Y100)/AVERAGE(Y106,Y100))</f>
        <v>53.164556962025323</v>
      </c>
      <c r="AC106" s="3" t="str">
        <f>IF(Y106&gt;10, (IF((AND(AB106&gt;=0,AB106&lt;=20)=TRUE),"PASS","FAIL")),(IF((AND(AB106&gt;=0,AB106&lt;=50)=TRUE),"PASS","FAIL")))</f>
        <v>FAIL</v>
      </c>
      <c r="AF106">
        <v>1</v>
      </c>
      <c r="AH106" s="4">
        <f t="shared" si="3"/>
        <v>-5.4</v>
      </c>
      <c r="AK106" s="2">
        <f>ABS(100*ABS(AH106-AH100)/AVERAGE(AH106,AH100))</f>
        <v>2450.0000000000005</v>
      </c>
      <c r="AL106" s="3" t="str">
        <f>IF(AH106&gt;10, (IF((AND(AK106&gt;=0,AK106&lt;=20)=TRUE),"PASS","FAIL")),(IF((AND(AK106&gt;=0,AK106&lt;=50)=TRUE),"PASS","FAIL")))</f>
        <v>FAIL</v>
      </c>
      <c r="AO106">
        <v>1</v>
      </c>
      <c r="AQ106" s="4">
        <f t="shared" si="4"/>
        <v>-3.27</v>
      </c>
      <c r="AT106" s="2">
        <f>ABS(100*ABS(AQ106-AQ100)/AVERAGE(AQ106,AQ100))</f>
        <v>445.86466165413532</v>
      </c>
      <c r="AU106" s="3" t="str">
        <f>IF(AQ106&gt;10, (IF((AND(AT106&gt;=0,AT106&lt;=20)=TRUE),"PASS","FAIL")),(IF((AND(AT106&gt;=0,AT106&lt;=50)=TRUE),"PASS","FAIL")))</f>
        <v>FAIL</v>
      </c>
    </row>
    <row r="107" spans="1:49" x14ac:dyDescent="0.2">
      <c r="A107" s="1">
        <v>43787</v>
      </c>
      <c r="B107" t="s">
        <v>76</v>
      </c>
      <c r="C107" t="s">
        <v>163</v>
      </c>
      <c r="D107">
        <v>120</v>
      </c>
      <c r="E107">
        <v>1</v>
      </c>
      <c r="F107">
        <v>1</v>
      </c>
      <c r="G107" t="s">
        <v>77</v>
      </c>
      <c r="H107" t="s">
        <v>78</v>
      </c>
      <c r="I107">
        <v>6.4299999999999996E-2</v>
      </c>
      <c r="J107">
        <v>1.64</v>
      </c>
      <c r="K107">
        <v>33.6</v>
      </c>
      <c r="L107" t="s">
        <v>79</v>
      </c>
      <c r="M107" t="s">
        <v>80</v>
      </c>
      <c r="N107">
        <v>7.2599999999999998E-2</v>
      </c>
      <c r="O107">
        <v>1.01</v>
      </c>
      <c r="P107">
        <v>23.6</v>
      </c>
      <c r="Q107" t="s">
        <v>81</v>
      </c>
      <c r="R107" t="s">
        <v>78</v>
      </c>
      <c r="S107">
        <v>3.09E-2</v>
      </c>
      <c r="T107">
        <v>0.58699999999999997</v>
      </c>
      <c r="U107">
        <v>27</v>
      </c>
      <c r="W107" s="2">
        <v>1</v>
      </c>
      <c r="Y107" s="2">
        <f t="shared" si="5"/>
        <v>33.6</v>
      </c>
      <c r="AB107" s="3"/>
      <c r="AC107" s="3"/>
      <c r="AD107" s="3">
        <f>100*((Y107*4080)-(Y105*4000))/(1000*80)</f>
        <v>125.26</v>
      </c>
      <c r="AE107" s="3" t="str">
        <f>IF(Y106&gt;10, (IF((AND(AD107&gt;=80,AD107&lt;=120)=TRUE),"PASS","FAIL")),(IF((AND(AD107&gt;=50,AD107&lt;=150)=TRUE),"PASS","FAIL")))</f>
        <v>PASS</v>
      </c>
      <c r="AF107">
        <v>1</v>
      </c>
      <c r="AH107" s="4">
        <f t="shared" si="3"/>
        <v>23.6</v>
      </c>
      <c r="AK107" s="3"/>
      <c r="AL107" s="3"/>
      <c r="AM107" s="3">
        <f>100*((AH107*4080)-(AH105*4000))/(1000*80)</f>
        <v>83.81</v>
      </c>
      <c r="AN107" s="3" t="str">
        <f>IF(AH106&gt;10, (IF((AND(AM107&gt;=80,AM107&lt;=120)=TRUE),"PASS","FAIL")),(IF((AND(AM107&gt;=50,AM107&lt;=150)=TRUE),"PASS","FAIL")))</f>
        <v>PASS</v>
      </c>
      <c r="AO107">
        <v>1</v>
      </c>
      <c r="AQ107" s="4">
        <f t="shared" si="4"/>
        <v>27</v>
      </c>
      <c r="AT107" s="3"/>
      <c r="AU107" s="3"/>
      <c r="AV107" s="3">
        <f>100*((AQ107*4080)-(AQ105*4000))/(1000*80)</f>
        <v>122.4</v>
      </c>
      <c r="AW107" s="3" t="str">
        <f>IF(AQ106&gt;10, (IF((AND(AV107&gt;=80,AV107&lt;=120)=TRUE),"PASS","FAIL")),(IF((AND(AV107&gt;=50,AV107&lt;=150)=TRUE),"PASS","FAIL")))</f>
        <v>PASS</v>
      </c>
    </row>
    <row r="108" spans="1:49" x14ac:dyDescent="0.2">
      <c r="A108" s="1">
        <v>43787</v>
      </c>
      <c r="B108" t="s">
        <v>76</v>
      </c>
      <c r="C108" t="s">
        <v>16</v>
      </c>
      <c r="D108" t="s">
        <v>13</v>
      </c>
      <c r="E108">
        <v>1</v>
      </c>
      <c r="F108">
        <v>1</v>
      </c>
      <c r="G108" t="s">
        <v>77</v>
      </c>
      <c r="H108" t="s">
        <v>78</v>
      </c>
      <c r="I108">
        <v>5.2699999999999997E-2</v>
      </c>
      <c r="J108">
        <v>1.24</v>
      </c>
      <c r="K108">
        <v>24.9</v>
      </c>
      <c r="L108" t="s">
        <v>79</v>
      </c>
      <c r="M108" t="s">
        <v>80</v>
      </c>
      <c r="N108">
        <v>7.0000000000000007E-2</v>
      </c>
      <c r="O108">
        <v>0.95299999999999996</v>
      </c>
      <c r="P108">
        <v>22.1</v>
      </c>
      <c r="Q108" t="s">
        <v>81</v>
      </c>
      <c r="R108" t="s">
        <v>78</v>
      </c>
      <c r="S108">
        <v>3.1199999999999999E-2</v>
      </c>
      <c r="T108">
        <v>0.46600000000000003</v>
      </c>
      <c r="U108">
        <v>21.5</v>
      </c>
      <c r="W108" s="2">
        <v>1</v>
      </c>
      <c r="Y108" s="2">
        <f t="shared" si="5"/>
        <v>24.9</v>
      </c>
      <c r="Z108" s="3">
        <f>100*(Y108-25)/25</f>
        <v>-0.40000000000000568</v>
      </c>
      <c r="AA108" s="3" t="str">
        <f>IF((ABS(Z108))&lt;=20,"PASS","FAIL")</f>
        <v>PASS</v>
      </c>
      <c r="AB108" s="3"/>
      <c r="AC108" s="3"/>
      <c r="AF108">
        <v>1</v>
      </c>
      <c r="AH108" s="4">
        <f t="shared" si="3"/>
        <v>22.1</v>
      </c>
      <c r="AI108" s="3">
        <f>100*(AH108-25)/25</f>
        <v>-11.599999999999996</v>
      </c>
      <c r="AJ108" s="3" t="str">
        <f>IF((ABS(AI108))&lt;=20,"PASS","FAIL")</f>
        <v>PASS</v>
      </c>
      <c r="AK108" s="3"/>
      <c r="AL108" s="3"/>
      <c r="AO108">
        <v>1</v>
      </c>
      <c r="AQ108" s="4">
        <f t="shared" si="4"/>
        <v>21.5</v>
      </c>
      <c r="AR108" s="3">
        <f>100*(AQ108-25)/25</f>
        <v>-14</v>
      </c>
      <c r="AS108" s="3" t="str">
        <f>IF((ABS(AR108))&lt;=20,"PASS","FAIL")</f>
        <v>PASS</v>
      </c>
      <c r="AT108" s="3"/>
      <c r="AU108" s="3"/>
    </row>
    <row r="109" spans="1:49" x14ac:dyDescent="0.2">
      <c r="A109" s="1">
        <v>43787</v>
      </c>
      <c r="B109" t="s">
        <v>76</v>
      </c>
      <c r="C109" t="s">
        <v>38</v>
      </c>
      <c r="D109" t="s">
        <v>70</v>
      </c>
      <c r="E109">
        <v>1</v>
      </c>
      <c r="F109">
        <v>1</v>
      </c>
      <c r="G109" t="s">
        <v>77</v>
      </c>
      <c r="H109" t="s">
        <v>78</v>
      </c>
      <c r="I109">
        <v>9.1900000000000003E-3</v>
      </c>
      <c r="J109">
        <v>0.20899999999999999</v>
      </c>
      <c r="K109">
        <v>3.14</v>
      </c>
      <c r="L109" t="s">
        <v>79</v>
      </c>
      <c r="M109" t="s">
        <v>80</v>
      </c>
      <c r="N109">
        <v>1.0500000000000001E-2</v>
      </c>
      <c r="O109">
        <v>0.20399999999999999</v>
      </c>
      <c r="P109">
        <v>1.87</v>
      </c>
      <c r="Q109" t="s">
        <v>81</v>
      </c>
      <c r="R109" t="s">
        <v>78</v>
      </c>
      <c r="S109">
        <v>-2.9099999999999998E-3</v>
      </c>
      <c r="T109">
        <v>-2.0899999999999998E-2</v>
      </c>
      <c r="U109">
        <v>-0.67600000000000005</v>
      </c>
      <c r="W109" s="2">
        <v>1</v>
      </c>
      <c r="Y109" s="2">
        <f t="shared" si="5"/>
        <v>3.14</v>
      </c>
      <c r="AD109" s="3"/>
      <c r="AE109" s="3"/>
      <c r="AF109">
        <v>1</v>
      </c>
      <c r="AH109" s="4">
        <f t="shared" si="3"/>
        <v>1.87</v>
      </c>
      <c r="AM109" s="3"/>
      <c r="AN109" s="3"/>
      <c r="AO109">
        <v>1</v>
      </c>
      <c r="AQ109" s="4">
        <f t="shared" si="4"/>
        <v>-0.67600000000000005</v>
      </c>
      <c r="AV109" s="3"/>
      <c r="AW109" s="3"/>
    </row>
    <row r="110" spans="1:49" x14ac:dyDescent="0.2">
      <c r="A110" s="1">
        <v>43787</v>
      </c>
      <c r="B110" t="s">
        <v>76</v>
      </c>
      <c r="C110" t="s">
        <v>164</v>
      </c>
      <c r="D110">
        <v>121</v>
      </c>
      <c r="E110">
        <v>1</v>
      </c>
      <c r="F110">
        <v>1</v>
      </c>
      <c r="G110" t="s">
        <v>77</v>
      </c>
      <c r="H110" t="s">
        <v>78</v>
      </c>
      <c r="I110">
        <v>5.2699999999999997E-2</v>
      </c>
      <c r="J110">
        <v>0.43099999999999999</v>
      </c>
      <c r="K110">
        <v>7.85</v>
      </c>
      <c r="L110" t="s">
        <v>79</v>
      </c>
      <c r="M110" t="s">
        <v>80</v>
      </c>
      <c r="N110">
        <v>4.7300000000000002E-2</v>
      </c>
      <c r="O110">
        <v>0.67800000000000005</v>
      </c>
      <c r="P110">
        <v>14.6</v>
      </c>
      <c r="Q110" t="s">
        <v>81</v>
      </c>
      <c r="R110" t="s">
        <v>78</v>
      </c>
      <c r="S110">
        <v>3.44E-2</v>
      </c>
      <c r="T110">
        <v>0.495</v>
      </c>
      <c r="U110">
        <v>22.8</v>
      </c>
      <c r="V110" s="2"/>
      <c r="W110" s="2">
        <v>1</v>
      </c>
      <c r="X110" s="2"/>
      <c r="Y110" s="2">
        <f t="shared" si="5"/>
        <v>7.85</v>
      </c>
      <c r="Z110" s="3"/>
      <c r="AA110" s="3"/>
      <c r="AD110" s="3"/>
      <c r="AE110" s="3"/>
      <c r="AF110">
        <v>1</v>
      </c>
      <c r="AH110" s="4">
        <f t="shared" si="3"/>
        <v>14.6</v>
      </c>
      <c r="AI110" s="3"/>
      <c r="AJ110" s="3"/>
      <c r="AM110" s="3"/>
      <c r="AN110" s="3"/>
      <c r="AO110">
        <v>1</v>
      </c>
      <c r="AQ110" s="4">
        <f t="shared" si="4"/>
        <v>22.8</v>
      </c>
      <c r="AR110" s="3"/>
      <c r="AS110" s="3"/>
      <c r="AV110" s="3"/>
      <c r="AW110" s="3"/>
    </row>
    <row r="111" spans="1:49" x14ac:dyDescent="0.2">
      <c r="A111" s="1">
        <v>43787</v>
      </c>
      <c r="B111" t="s">
        <v>76</v>
      </c>
      <c r="C111" t="s">
        <v>165</v>
      </c>
      <c r="D111">
        <v>122</v>
      </c>
      <c r="E111">
        <v>1</v>
      </c>
      <c r="F111">
        <v>1</v>
      </c>
      <c r="G111" t="s">
        <v>77</v>
      </c>
      <c r="H111" t="s">
        <v>78</v>
      </c>
      <c r="I111">
        <v>1.2800000000000001E-2</v>
      </c>
      <c r="J111">
        <v>0.34899999999999998</v>
      </c>
      <c r="K111">
        <v>6.13</v>
      </c>
      <c r="L111" t="s">
        <v>79</v>
      </c>
      <c r="M111" t="s">
        <v>80</v>
      </c>
      <c r="N111">
        <v>1.0699999999999999E-2</v>
      </c>
      <c r="O111">
        <v>0.20200000000000001</v>
      </c>
      <c r="P111">
        <v>1.8</v>
      </c>
      <c r="Q111" t="s">
        <v>81</v>
      </c>
      <c r="R111" t="s">
        <v>78</v>
      </c>
      <c r="S111">
        <v>3.8899999999999998E-3</v>
      </c>
      <c r="T111">
        <v>4.8500000000000001E-2</v>
      </c>
      <c r="U111">
        <v>2.46</v>
      </c>
      <c r="W111" s="2">
        <v>1</v>
      </c>
      <c r="Y111" s="2">
        <f t="shared" si="5"/>
        <v>6.13</v>
      </c>
      <c r="AF111">
        <v>1</v>
      </c>
      <c r="AH111" s="4">
        <f t="shared" si="3"/>
        <v>1.8</v>
      </c>
      <c r="AO111">
        <v>1</v>
      </c>
      <c r="AQ111" s="4">
        <f t="shared" si="4"/>
        <v>2.46</v>
      </c>
    </row>
    <row r="112" spans="1:49" x14ac:dyDescent="0.2">
      <c r="A112" s="1">
        <v>43787</v>
      </c>
      <c r="B112" t="s">
        <v>76</v>
      </c>
      <c r="C112" t="s">
        <v>166</v>
      </c>
      <c r="D112">
        <v>123</v>
      </c>
      <c r="E112">
        <v>1</v>
      </c>
      <c r="F112">
        <v>1</v>
      </c>
      <c r="G112" t="s">
        <v>77</v>
      </c>
      <c r="H112" t="s">
        <v>78</v>
      </c>
      <c r="I112">
        <v>1.55</v>
      </c>
      <c r="J112">
        <v>33.5</v>
      </c>
      <c r="K112">
        <v>717</v>
      </c>
      <c r="L112" t="s">
        <v>79</v>
      </c>
      <c r="M112" t="s">
        <v>80</v>
      </c>
      <c r="N112">
        <v>1.3899999999999999E-2</v>
      </c>
      <c r="O112">
        <v>0.24199999999999999</v>
      </c>
      <c r="P112">
        <v>2.88</v>
      </c>
      <c r="Q112" t="s">
        <v>81</v>
      </c>
      <c r="R112" t="s">
        <v>78</v>
      </c>
      <c r="S112">
        <v>-8.7500000000000008E-3</v>
      </c>
      <c r="T112">
        <v>-9.0399999999999994E-2</v>
      </c>
      <c r="U112">
        <v>-3.82</v>
      </c>
      <c r="W112" s="2">
        <v>1</v>
      </c>
      <c r="Y112" s="2">
        <f t="shared" si="5"/>
        <v>717</v>
      </c>
      <c r="AF112">
        <v>1</v>
      </c>
      <c r="AH112" s="4">
        <f t="shared" si="3"/>
        <v>2.88</v>
      </c>
      <c r="AO112">
        <v>3</v>
      </c>
      <c r="AQ112" s="4">
        <f t="shared" si="4"/>
        <v>-3.82</v>
      </c>
    </row>
    <row r="113" spans="1:49" x14ac:dyDescent="0.2">
      <c r="A113" s="1">
        <v>43787</v>
      </c>
      <c r="B113" t="s">
        <v>76</v>
      </c>
      <c r="C113" t="s">
        <v>167</v>
      </c>
      <c r="D113">
        <v>124</v>
      </c>
      <c r="E113">
        <v>1</v>
      </c>
      <c r="F113">
        <v>1</v>
      </c>
      <c r="G113" t="s">
        <v>77</v>
      </c>
      <c r="H113" t="s">
        <v>78</v>
      </c>
      <c r="I113">
        <v>2.18E-2</v>
      </c>
      <c r="J113">
        <v>0.36299999999999999</v>
      </c>
      <c r="K113">
        <v>6.41</v>
      </c>
      <c r="L113" t="s">
        <v>79</v>
      </c>
      <c r="M113" t="s">
        <v>80</v>
      </c>
      <c r="N113">
        <v>4.0500000000000001E-2</v>
      </c>
      <c r="O113">
        <v>0.623</v>
      </c>
      <c r="P113">
        <v>13.2</v>
      </c>
      <c r="Q113" t="s">
        <v>81</v>
      </c>
      <c r="R113" t="s">
        <v>78</v>
      </c>
      <c r="S113">
        <v>3.3300000000000001E-3</v>
      </c>
      <c r="T113">
        <v>6.7299999999999999E-2</v>
      </c>
      <c r="U113">
        <v>3.32</v>
      </c>
      <c r="W113" s="2">
        <v>1</v>
      </c>
      <c r="Y113" s="2">
        <f t="shared" si="5"/>
        <v>6.41</v>
      </c>
      <c r="AF113">
        <v>1</v>
      </c>
      <c r="AH113" s="4">
        <f t="shared" si="3"/>
        <v>13.2</v>
      </c>
      <c r="AO113">
        <v>1</v>
      </c>
      <c r="AQ113" s="4">
        <f t="shared" si="4"/>
        <v>3.32</v>
      </c>
    </row>
    <row r="114" spans="1:49" x14ac:dyDescent="0.2">
      <c r="A114" s="1">
        <v>43787</v>
      </c>
      <c r="B114" t="s">
        <v>76</v>
      </c>
      <c r="C114" t="s">
        <v>168</v>
      </c>
      <c r="D114">
        <v>125</v>
      </c>
      <c r="E114">
        <v>1</v>
      </c>
      <c r="F114">
        <v>1</v>
      </c>
      <c r="G114" t="s">
        <v>77</v>
      </c>
      <c r="H114" t="s">
        <v>78</v>
      </c>
      <c r="I114">
        <v>2.84</v>
      </c>
      <c r="J114">
        <v>53.4</v>
      </c>
      <c r="K114">
        <v>1150</v>
      </c>
      <c r="L114" t="s">
        <v>79</v>
      </c>
      <c r="M114" t="s">
        <v>80</v>
      </c>
      <c r="N114">
        <v>3.3000000000000002E-2</v>
      </c>
      <c r="O114">
        <v>0.43099999999999999</v>
      </c>
      <c r="P114">
        <v>7.97</v>
      </c>
      <c r="Q114" t="s">
        <v>81</v>
      </c>
      <c r="R114" t="s">
        <v>78</v>
      </c>
      <c r="S114">
        <v>8.8100000000000001E-3</v>
      </c>
      <c r="T114">
        <v>9.8599999999999993E-2</v>
      </c>
      <c r="U114">
        <v>4.74</v>
      </c>
      <c r="W114" s="2">
        <v>1</v>
      </c>
      <c r="Y114" s="2">
        <f t="shared" si="5"/>
        <v>1150</v>
      </c>
      <c r="AB114" s="3"/>
      <c r="AC114" s="3"/>
      <c r="AD114" s="3"/>
      <c r="AE114" s="3"/>
      <c r="AF114">
        <v>1</v>
      </c>
      <c r="AH114" s="4">
        <f t="shared" si="3"/>
        <v>7.97</v>
      </c>
      <c r="AK114" s="3"/>
      <c r="AL114" s="3"/>
      <c r="AM114" s="3"/>
      <c r="AN114" s="3"/>
      <c r="AO114">
        <v>1</v>
      </c>
      <c r="AQ114" s="4">
        <f t="shared" si="4"/>
        <v>4.74</v>
      </c>
      <c r="AT114" s="3"/>
      <c r="AU114" s="3"/>
      <c r="AV114" s="3"/>
      <c r="AW114" s="3"/>
    </row>
    <row r="115" spans="1:49" x14ac:dyDescent="0.2">
      <c r="A115" s="1">
        <v>43787</v>
      </c>
      <c r="B115" t="s">
        <v>76</v>
      </c>
      <c r="C115" t="s">
        <v>169</v>
      </c>
      <c r="D115">
        <v>126</v>
      </c>
      <c r="E115">
        <v>1</v>
      </c>
      <c r="F115">
        <v>1</v>
      </c>
      <c r="G115" t="s">
        <v>77</v>
      </c>
      <c r="H115" t="s">
        <v>78</v>
      </c>
      <c r="I115">
        <v>3.39E-2</v>
      </c>
      <c r="J115">
        <v>0.82499999999999996</v>
      </c>
      <c r="K115">
        <v>16.2</v>
      </c>
      <c r="L115" t="s">
        <v>79</v>
      </c>
      <c r="M115" t="s">
        <v>80</v>
      </c>
      <c r="N115">
        <v>2.1899999999999999E-2</v>
      </c>
      <c r="O115">
        <v>0.42899999999999999</v>
      </c>
      <c r="P115">
        <v>7.94</v>
      </c>
      <c r="Q115" t="s">
        <v>81</v>
      </c>
      <c r="R115" t="s">
        <v>78</v>
      </c>
      <c r="S115">
        <v>1.0200000000000001E-2</v>
      </c>
      <c r="T115">
        <v>0.16600000000000001</v>
      </c>
      <c r="U115">
        <v>7.81</v>
      </c>
      <c r="W115" s="2">
        <v>1</v>
      </c>
      <c r="Y115" s="2">
        <f t="shared" si="5"/>
        <v>16.2</v>
      </c>
      <c r="AB115" s="3"/>
      <c r="AC115" s="3"/>
      <c r="AF115">
        <v>1</v>
      </c>
      <c r="AH115" s="4">
        <f t="shared" si="3"/>
        <v>7.94</v>
      </c>
      <c r="AK115" s="3"/>
      <c r="AL115" s="3"/>
      <c r="AO115">
        <v>1</v>
      </c>
      <c r="AQ115" s="4">
        <f t="shared" si="4"/>
        <v>7.81</v>
      </c>
      <c r="AT115" s="3"/>
      <c r="AU115" s="3"/>
    </row>
    <row r="116" spans="1:49" x14ac:dyDescent="0.2">
      <c r="A116" s="1">
        <v>43787</v>
      </c>
      <c r="B116" t="s">
        <v>76</v>
      </c>
      <c r="C116" t="s">
        <v>170</v>
      </c>
      <c r="D116">
        <v>127</v>
      </c>
      <c r="E116">
        <v>1</v>
      </c>
      <c r="F116">
        <v>1</v>
      </c>
      <c r="G116" t="s">
        <v>77</v>
      </c>
      <c r="H116" t="s">
        <v>78</v>
      </c>
      <c r="I116">
        <v>2.37</v>
      </c>
      <c r="J116">
        <v>49</v>
      </c>
      <c r="K116">
        <v>1060</v>
      </c>
      <c r="L116" t="s">
        <v>79</v>
      </c>
      <c r="M116" t="s">
        <v>80</v>
      </c>
      <c r="N116">
        <v>1.7000000000000001E-2</v>
      </c>
      <c r="O116">
        <v>0.24199999999999999</v>
      </c>
      <c r="P116">
        <v>2.88</v>
      </c>
      <c r="Q116" t="s">
        <v>81</v>
      </c>
      <c r="R116" t="s">
        <v>78</v>
      </c>
      <c r="S116">
        <v>1.06E-2</v>
      </c>
      <c r="T116">
        <v>0.158</v>
      </c>
      <c r="U116">
        <v>7.44</v>
      </c>
      <c r="W116" s="2">
        <v>1</v>
      </c>
      <c r="Y116" s="2">
        <f t="shared" si="5"/>
        <v>1060</v>
      </c>
      <c r="AD116" s="3"/>
      <c r="AE116" s="3"/>
      <c r="AF116">
        <v>1</v>
      </c>
      <c r="AH116" s="4">
        <f t="shared" si="3"/>
        <v>2.88</v>
      </c>
      <c r="AM116" s="3"/>
      <c r="AN116" s="3"/>
      <c r="AO116">
        <v>1</v>
      </c>
      <c r="AQ116" s="4">
        <f t="shared" si="4"/>
        <v>7.44</v>
      </c>
      <c r="AV116" s="3"/>
      <c r="AW116" s="3"/>
    </row>
    <row r="117" spans="1:49" x14ac:dyDescent="0.2">
      <c r="A117" s="1">
        <v>43787</v>
      </c>
      <c r="B117" t="s">
        <v>76</v>
      </c>
      <c r="C117" t="s">
        <v>171</v>
      </c>
      <c r="D117">
        <v>128</v>
      </c>
      <c r="E117">
        <v>1</v>
      </c>
      <c r="F117">
        <v>1</v>
      </c>
      <c r="G117" t="s">
        <v>77</v>
      </c>
      <c r="H117" t="s">
        <v>78</v>
      </c>
      <c r="I117">
        <v>2.7400000000000001E-2</v>
      </c>
      <c r="J117">
        <v>0.68700000000000006</v>
      </c>
      <c r="K117">
        <v>13.3</v>
      </c>
      <c r="L117" t="s">
        <v>79</v>
      </c>
      <c r="M117" t="s">
        <v>80</v>
      </c>
      <c r="N117">
        <v>1.7500000000000002E-2</v>
      </c>
      <c r="O117">
        <v>0.36299999999999999</v>
      </c>
      <c r="P117">
        <v>6.14</v>
      </c>
      <c r="Q117" t="s">
        <v>81</v>
      </c>
      <c r="R117" t="s">
        <v>78</v>
      </c>
      <c r="S117">
        <v>1.61E-2</v>
      </c>
      <c r="T117">
        <v>5.1700000000000003E-2</v>
      </c>
      <c r="U117">
        <v>2.61</v>
      </c>
      <c r="V117" s="2"/>
      <c r="W117" s="2">
        <v>1</v>
      </c>
      <c r="X117" s="2"/>
      <c r="Y117" s="2">
        <f t="shared" si="5"/>
        <v>13.3</v>
      </c>
      <c r="Z117" s="3"/>
      <c r="AA117" s="3"/>
      <c r="AB117" s="3"/>
      <c r="AC117" s="3"/>
      <c r="AF117">
        <v>1</v>
      </c>
      <c r="AH117" s="4">
        <f t="shared" si="3"/>
        <v>6.14</v>
      </c>
      <c r="AI117" s="3"/>
      <c r="AJ117" s="3"/>
      <c r="AK117" s="3"/>
      <c r="AL117" s="3"/>
      <c r="AO117">
        <v>1</v>
      </c>
      <c r="AQ117" s="4">
        <f t="shared" si="4"/>
        <v>2.61</v>
      </c>
      <c r="AR117" s="3"/>
      <c r="AS117" s="3"/>
      <c r="AT117" s="3"/>
      <c r="AU117" s="3"/>
    </row>
    <row r="118" spans="1:49" x14ac:dyDescent="0.2">
      <c r="A118" s="1">
        <v>43787</v>
      </c>
      <c r="B118" t="s">
        <v>76</v>
      </c>
      <c r="C118" t="s">
        <v>172</v>
      </c>
      <c r="D118">
        <v>129</v>
      </c>
      <c r="E118">
        <v>1</v>
      </c>
      <c r="F118">
        <v>1</v>
      </c>
      <c r="G118" t="s">
        <v>77</v>
      </c>
      <c r="H118" t="s">
        <v>78</v>
      </c>
      <c r="I118">
        <v>0.153</v>
      </c>
      <c r="J118">
        <v>3.37</v>
      </c>
      <c r="K118">
        <v>70.3</v>
      </c>
      <c r="L118" t="s">
        <v>79</v>
      </c>
      <c r="M118" t="s">
        <v>80</v>
      </c>
      <c r="N118">
        <v>-1.32E-2</v>
      </c>
      <c r="O118">
        <v>-8.9700000000000002E-2</v>
      </c>
      <c r="P118">
        <v>-6.03</v>
      </c>
      <c r="Q118" t="s">
        <v>81</v>
      </c>
      <c r="R118" t="s">
        <v>78</v>
      </c>
      <c r="S118">
        <v>1.1299999999999999E-2</v>
      </c>
      <c r="T118">
        <v>0.157</v>
      </c>
      <c r="U118">
        <v>7.38</v>
      </c>
      <c r="W118" s="2">
        <v>1</v>
      </c>
      <c r="Y118" s="2">
        <f t="shared" si="5"/>
        <v>70.3</v>
      </c>
      <c r="AF118">
        <v>1</v>
      </c>
      <c r="AH118" s="4">
        <f t="shared" si="3"/>
        <v>-6.03</v>
      </c>
      <c r="AO118">
        <v>1</v>
      </c>
      <c r="AQ118" s="4">
        <f t="shared" si="4"/>
        <v>7.38</v>
      </c>
    </row>
    <row r="119" spans="1:49" x14ac:dyDescent="0.2">
      <c r="A119" s="1">
        <v>43787</v>
      </c>
      <c r="B119" t="s">
        <v>76</v>
      </c>
      <c r="C119" t="s">
        <v>173</v>
      </c>
      <c r="D119">
        <v>130</v>
      </c>
      <c r="E119">
        <v>1</v>
      </c>
      <c r="F119">
        <v>1</v>
      </c>
      <c r="G119" t="s">
        <v>77</v>
      </c>
      <c r="H119" t="s">
        <v>78</v>
      </c>
      <c r="I119">
        <v>0.01</v>
      </c>
      <c r="J119">
        <v>0.19700000000000001</v>
      </c>
      <c r="K119">
        <v>2.9</v>
      </c>
      <c r="L119" t="s">
        <v>79</v>
      </c>
      <c r="M119" t="s">
        <v>80</v>
      </c>
      <c r="N119">
        <v>1.6799999999999999E-2</v>
      </c>
      <c r="O119">
        <v>0.28799999999999998</v>
      </c>
      <c r="P119">
        <v>4.13</v>
      </c>
      <c r="Q119" t="s">
        <v>81</v>
      </c>
      <c r="R119" t="s">
        <v>78</v>
      </c>
      <c r="S119">
        <v>-1.12E-2</v>
      </c>
      <c r="T119">
        <v>-8.5599999999999996E-2</v>
      </c>
      <c r="U119">
        <v>-3.6</v>
      </c>
      <c r="W119" s="2">
        <v>1</v>
      </c>
      <c r="Y119" s="2">
        <f t="shared" si="5"/>
        <v>2.9</v>
      </c>
      <c r="AF119">
        <v>1</v>
      </c>
      <c r="AH119" s="4">
        <f t="shared" si="3"/>
        <v>4.13</v>
      </c>
      <c r="AO119">
        <v>1</v>
      </c>
      <c r="AQ119" s="4">
        <f t="shared" si="4"/>
        <v>-3.6</v>
      </c>
    </row>
    <row r="120" spans="1:49" x14ac:dyDescent="0.2">
      <c r="A120" s="1">
        <v>43787</v>
      </c>
      <c r="B120" t="s">
        <v>76</v>
      </c>
      <c r="C120" t="s">
        <v>174</v>
      </c>
      <c r="D120">
        <v>134</v>
      </c>
      <c r="E120">
        <v>1</v>
      </c>
      <c r="F120">
        <v>1</v>
      </c>
      <c r="G120" t="s">
        <v>77</v>
      </c>
      <c r="H120" t="s">
        <v>78</v>
      </c>
      <c r="I120">
        <v>2.4500000000000002</v>
      </c>
      <c r="J120">
        <v>53.5</v>
      </c>
      <c r="K120">
        <v>1160</v>
      </c>
      <c r="L120" t="s">
        <v>79</v>
      </c>
      <c r="M120" t="s">
        <v>80</v>
      </c>
      <c r="N120">
        <v>3.3000000000000002E-2</v>
      </c>
      <c r="O120">
        <v>0.45400000000000001</v>
      </c>
      <c r="P120">
        <v>8.61</v>
      </c>
      <c r="Q120" t="s">
        <v>81</v>
      </c>
      <c r="R120" t="s">
        <v>78</v>
      </c>
      <c r="S120">
        <v>-1.34E-2</v>
      </c>
      <c r="T120">
        <v>-6.8900000000000003E-2</v>
      </c>
      <c r="U120">
        <v>-2.85</v>
      </c>
      <c r="V120" s="2"/>
      <c r="W120" s="2">
        <v>1</v>
      </c>
      <c r="X120" s="2"/>
      <c r="Y120" s="2">
        <f t="shared" si="5"/>
        <v>1160</v>
      </c>
      <c r="AB120" s="2">
        <f>ABS(100*ABS(Y120-Y114)/AVERAGE(Y120,Y114))</f>
        <v>0.86580086580086579</v>
      </c>
      <c r="AC120" s="3" t="str">
        <f>IF(Y120&gt;10, (IF((AND(AB120&gt;=0,AB120&lt;=20)=TRUE),"PASS","FAIL")),(IF((AND(AB120&gt;=0,AB120&lt;=50)=TRUE),"PASS","FAIL")))</f>
        <v>PASS</v>
      </c>
      <c r="AF120">
        <v>1</v>
      </c>
      <c r="AH120" s="4">
        <f t="shared" si="3"/>
        <v>8.61</v>
      </c>
      <c r="AK120" s="2">
        <f>ABS(100*ABS(AH120-AH114)/AVERAGE(AH120,AH114))</f>
        <v>7.7201447527141109</v>
      </c>
      <c r="AL120" s="3" t="str">
        <f>IF(AH120&gt;10, (IF((AND(AK120&gt;=0,AK120&lt;=20)=TRUE),"PASS","FAIL")),(IF((AND(AK120&gt;=0,AK120&lt;=50)=TRUE),"PASS","FAIL")))</f>
        <v>PASS</v>
      </c>
      <c r="AO120">
        <v>1</v>
      </c>
      <c r="AQ120" s="4">
        <f t="shared" si="4"/>
        <v>-2.85</v>
      </c>
      <c r="AT120" s="2">
        <f>ABS(100*ABS(AQ120-AQ114)/AVERAGE(AQ120,AQ114))</f>
        <v>803.17460317460313</v>
      </c>
      <c r="AU120" s="3" t="str">
        <f>IF(AQ120&gt;10, (IF((AND(AT120&gt;=0,AT120&lt;=20)=TRUE),"PASS","FAIL")),(IF((AND(AT120&gt;=0,AT120&lt;=50)=TRUE),"PASS","FAIL")))</f>
        <v>FAIL</v>
      </c>
    </row>
    <row r="121" spans="1:49" x14ac:dyDescent="0.2">
      <c r="A121" s="1">
        <v>43787</v>
      </c>
      <c r="B121" t="s">
        <v>76</v>
      </c>
      <c r="C121" t="s">
        <v>175</v>
      </c>
      <c r="D121">
        <v>135</v>
      </c>
      <c r="E121">
        <v>1</v>
      </c>
      <c r="F121">
        <v>1</v>
      </c>
      <c r="G121" t="s">
        <v>77</v>
      </c>
      <c r="H121" t="s">
        <v>78</v>
      </c>
      <c r="I121">
        <v>5.5500000000000001E-2</v>
      </c>
      <c r="J121">
        <v>1.28</v>
      </c>
      <c r="K121">
        <v>26</v>
      </c>
      <c r="L121" t="s">
        <v>79</v>
      </c>
      <c r="M121" t="s">
        <v>80</v>
      </c>
      <c r="N121">
        <v>6.3200000000000006E-2</v>
      </c>
      <c r="O121">
        <v>0.89700000000000002</v>
      </c>
      <c r="P121">
        <v>20.6</v>
      </c>
      <c r="Q121" t="s">
        <v>81</v>
      </c>
      <c r="R121" t="s">
        <v>78</v>
      </c>
      <c r="S121">
        <v>2.1999999999999999E-2</v>
      </c>
      <c r="T121">
        <v>0.32100000000000001</v>
      </c>
      <c r="U121">
        <v>14.9</v>
      </c>
      <c r="W121" s="2">
        <v>1</v>
      </c>
      <c r="Y121" s="2">
        <f t="shared" si="5"/>
        <v>26</v>
      </c>
      <c r="AB121" s="3"/>
      <c r="AC121" s="3"/>
      <c r="AD121" s="3">
        <f>100*((Y121*4080)-(Y119*4000))/(1000*80)</f>
        <v>118.1</v>
      </c>
      <c r="AE121" s="3" t="str">
        <f>IF(Y120&gt;10, (IF((AND(AD121&gt;=80,AD121&lt;=120)=TRUE),"PASS","FAIL")),(IF((AND(AD121&gt;=50,AD121&lt;=150)=TRUE),"PASS","FAIL")))</f>
        <v>PASS</v>
      </c>
      <c r="AF121">
        <v>1</v>
      </c>
      <c r="AH121" s="4">
        <f t="shared" si="3"/>
        <v>20.6</v>
      </c>
      <c r="AK121" s="3"/>
      <c r="AL121" s="3"/>
      <c r="AM121" s="3">
        <f>100*((AH121*4080)-(AH119*4000))/(1000*80)</f>
        <v>84.41</v>
      </c>
      <c r="AN121" s="3" t="str">
        <f>IF(AH120&gt;10, (IF((AND(AM121&gt;=80,AM121&lt;=120)=TRUE),"PASS","FAIL")),(IF((AND(AM121&gt;=50,AM121&lt;=150)=TRUE),"PASS","FAIL")))</f>
        <v>PASS</v>
      </c>
      <c r="AO121">
        <v>1</v>
      </c>
      <c r="AQ121" s="4">
        <f t="shared" si="4"/>
        <v>14.9</v>
      </c>
      <c r="AT121" s="3"/>
      <c r="AU121" s="3"/>
      <c r="AV121" s="3">
        <f>100*((AQ121*4080)-(AQ119*4000))/(1000*80)</f>
        <v>93.99</v>
      </c>
      <c r="AW121" s="3" t="str">
        <f>IF(AQ120&gt;10, (IF((AND(AV121&gt;=80,AV121&lt;=120)=TRUE),"PASS","FAIL")),(IF((AND(AV121&gt;=50,AV121&lt;=150)=TRUE),"PASS","FAIL")))</f>
        <v>PASS</v>
      </c>
    </row>
    <row r="122" spans="1:49" x14ac:dyDescent="0.2">
      <c r="A122" s="1">
        <v>43787</v>
      </c>
      <c r="B122" t="s">
        <v>76</v>
      </c>
      <c r="C122" t="s">
        <v>16</v>
      </c>
      <c r="D122" t="s">
        <v>13</v>
      </c>
      <c r="E122">
        <v>1</v>
      </c>
      <c r="F122">
        <v>1</v>
      </c>
      <c r="G122" t="s">
        <v>77</v>
      </c>
      <c r="H122" t="s">
        <v>78</v>
      </c>
      <c r="I122">
        <v>5.3400000000000003E-2</v>
      </c>
      <c r="J122">
        <v>1.23</v>
      </c>
      <c r="K122">
        <v>24.8</v>
      </c>
      <c r="L122" t="s">
        <v>79</v>
      </c>
      <c r="M122" t="s">
        <v>80</v>
      </c>
      <c r="N122">
        <v>6.8900000000000003E-2</v>
      </c>
      <c r="O122">
        <v>0.92300000000000004</v>
      </c>
      <c r="P122">
        <v>21.3</v>
      </c>
      <c r="Q122" t="s">
        <v>81</v>
      </c>
      <c r="R122" t="s">
        <v>78</v>
      </c>
      <c r="S122">
        <v>3.5099999999999999E-2</v>
      </c>
      <c r="T122">
        <v>0.52100000000000002</v>
      </c>
      <c r="U122">
        <v>24</v>
      </c>
      <c r="V122" s="2"/>
      <c r="W122" s="2">
        <v>1</v>
      </c>
      <c r="X122" s="2"/>
      <c r="Y122" s="2">
        <f t="shared" si="5"/>
        <v>24.8</v>
      </c>
      <c r="Z122" s="3">
        <f>100*(Y122-25)/25</f>
        <v>-0.79999999999999716</v>
      </c>
      <c r="AA122" s="3" t="str">
        <f>IF((ABS(Z122))&lt;=20,"PASS","FAIL")</f>
        <v>PASS</v>
      </c>
      <c r="AB122" s="3"/>
      <c r="AC122" s="3"/>
      <c r="AF122">
        <v>1</v>
      </c>
      <c r="AH122" s="4">
        <f t="shared" si="3"/>
        <v>21.3</v>
      </c>
      <c r="AI122" s="3">
        <f>100*(AH122-25)/25</f>
        <v>-14.799999999999997</v>
      </c>
      <c r="AJ122" s="3" t="str">
        <f>IF((ABS(AI122))&lt;=20,"PASS","FAIL")</f>
        <v>PASS</v>
      </c>
      <c r="AK122" s="3"/>
      <c r="AL122" s="3"/>
      <c r="AO122">
        <v>1</v>
      </c>
      <c r="AQ122" s="4">
        <f t="shared" si="4"/>
        <v>24</v>
      </c>
      <c r="AR122" s="3">
        <f>100*(AQ122-25)/25</f>
        <v>-4</v>
      </c>
      <c r="AS122" s="3" t="str">
        <f>IF((ABS(AR122))&lt;=20,"PASS","FAIL")</f>
        <v>PASS</v>
      </c>
      <c r="AT122" s="3"/>
      <c r="AU122" s="3"/>
    </row>
    <row r="123" spans="1:49" ht="14.25" customHeight="1" x14ac:dyDescent="0.2">
      <c r="A123" s="1">
        <v>43787</v>
      </c>
      <c r="B123" t="s">
        <v>76</v>
      </c>
      <c r="C123" t="s">
        <v>38</v>
      </c>
      <c r="D123" t="s">
        <v>70</v>
      </c>
      <c r="E123">
        <v>1</v>
      </c>
      <c r="F123">
        <v>1</v>
      </c>
      <c r="G123" t="s">
        <v>77</v>
      </c>
      <c r="H123" t="s">
        <v>78</v>
      </c>
      <c r="I123">
        <v>-2.5500000000000002E-3</v>
      </c>
      <c r="J123">
        <v>-0.04</v>
      </c>
      <c r="K123">
        <v>-2.13</v>
      </c>
      <c r="L123" t="s">
        <v>79</v>
      </c>
      <c r="M123" t="s">
        <v>80</v>
      </c>
      <c r="N123">
        <v>8.3099999999999997E-3</v>
      </c>
      <c r="O123">
        <v>0.17499999999999999</v>
      </c>
      <c r="P123">
        <v>1.0900000000000001</v>
      </c>
      <c r="Q123" t="s">
        <v>81</v>
      </c>
      <c r="R123" t="s">
        <v>78</v>
      </c>
      <c r="S123">
        <v>1.2199999999999999E-3</v>
      </c>
      <c r="T123">
        <v>1.72E-2</v>
      </c>
      <c r="U123">
        <v>1.05</v>
      </c>
      <c r="W123" s="2">
        <v>1</v>
      </c>
      <c r="Y123" s="2">
        <f t="shared" si="5"/>
        <v>-2.13</v>
      </c>
      <c r="AD123" s="3"/>
      <c r="AE123" s="3"/>
      <c r="AF123" s="2">
        <v>1</v>
      </c>
      <c r="AH123" s="4">
        <f t="shared" si="3"/>
        <v>1.0900000000000001</v>
      </c>
      <c r="AM123" s="3"/>
      <c r="AN123" s="3"/>
      <c r="AO123" s="2">
        <v>1</v>
      </c>
      <c r="AQ123" s="4">
        <f t="shared" si="4"/>
        <v>1.05</v>
      </c>
      <c r="AV123" s="3"/>
      <c r="AW123" s="3"/>
    </row>
    <row r="124" spans="1:49" x14ac:dyDescent="0.2">
      <c r="A124" s="1">
        <v>43787</v>
      </c>
      <c r="B124" t="s">
        <v>76</v>
      </c>
      <c r="C124" t="s">
        <v>176</v>
      </c>
      <c r="D124">
        <v>136</v>
      </c>
      <c r="E124">
        <v>1</v>
      </c>
      <c r="F124">
        <v>1</v>
      </c>
      <c r="G124" t="s">
        <v>77</v>
      </c>
      <c r="H124" t="s">
        <v>78</v>
      </c>
      <c r="I124">
        <v>7.9500000000000001E-2</v>
      </c>
      <c r="J124">
        <v>1.85</v>
      </c>
      <c r="K124">
        <v>38</v>
      </c>
      <c r="L124" t="s">
        <v>79</v>
      </c>
      <c r="M124" t="s">
        <v>80</v>
      </c>
      <c r="N124">
        <v>1.61E-2</v>
      </c>
      <c r="O124">
        <v>0.27900000000000003</v>
      </c>
      <c r="P124">
        <v>3.89</v>
      </c>
      <c r="Q124" t="s">
        <v>81</v>
      </c>
      <c r="R124" t="s">
        <v>78</v>
      </c>
      <c r="S124">
        <v>9.2700000000000005E-3</v>
      </c>
      <c r="T124">
        <v>0.11899999999999999</v>
      </c>
      <c r="U124">
        <v>5.67</v>
      </c>
      <c r="W124" s="2">
        <v>1</v>
      </c>
      <c r="Y124" s="2">
        <f t="shared" si="5"/>
        <v>38</v>
      </c>
      <c r="Z124" s="3"/>
      <c r="AA124" s="3"/>
      <c r="AD124" s="3"/>
      <c r="AE124" s="3"/>
      <c r="AF124">
        <v>1</v>
      </c>
      <c r="AH124" s="4">
        <f t="shared" si="3"/>
        <v>3.89</v>
      </c>
      <c r="AI124" s="3"/>
      <c r="AJ124" s="3"/>
      <c r="AM124" s="3"/>
      <c r="AN124" s="3"/>
      <c r="AO124">
        <v>1</v>
      </c>
      <c r="AQ124" s="4">
        <f t="shared" si="4"/>
        <v>5.67</v>
      </c>
      <c r="AR124" s="3"/>
      <c r="AS124" s="3"/>
      <c r="AV124" s="3"/>
      <c r="AW124" s="3"/>
    </row>
    <row r="125" spans="1:49" x14ac:dyDescent="0.2">
      <c r="A125" s="1">
        <v>43787</v>
      </c>
      <c r="B125" t="s">
        <v>76</v>
      </c>
      <c r="C125" t="s">
        <v>177</v>
      </c>
      <c r="D125">
        <v>137</v>
      </c>
      <c r="E125">
        <v>1</v>
      </c>
      <c r="F125">
        <v>1</v>
      </c>
      <c r="G125" t="s">
        <v>77</v>
      </c>
      <c r="H125" t="s">
        <v>78</v>
      </c>
      <c r="I125">
        <v>1.05</v>
      </c>
      <c r="J125">
        <v>22.7</v>
      </c>
      <c r="K125">
        <v>484</v>
      </c>
      <c r="L125" t="s">
        <v>79</v>
      </c>
      <c r="M125" t="s">
        <v>80</v>
      </c>
      <c r="N125">
        <v>1.9E-2</v>
      </c>
      <c r="O125">
        <v>0.27700000000000002</v>
      </c>
      <c r="P125">
        <v>3.83</v>
      </c>
      <c r="Q125" t="s">
        <v>81</v>
      </c>
      <c r="R125" t="s">
        <v>78</v>
      </c>
      <c r="S125">
        <v>4.4600000000000004E-3</v>
      </c>
      <c r="T125">
        <v>6.4699999999999994E-2</v>
      </c>
      <c r="U125">
        <v>3.2</v>
      </c>
      <c r="W125" s="2">
        <v>1</v>
      </c>
      <c r="Y125" s="2">
        <f t="shared" si="5"/>
        <v>484</v>
      </c>
      <c r="AF125">
        <v>1</v>
      </c>
      <c r="AH125" s="4">
        <f t="shared" si="3"/>
        <v>3.83</v>
      </c>
      <c r="AO125">
        <v>1</v>
      </c>
      <c r="AQ125" s="4">
        <f t="shared" si="4"/>
        <v>3.2</v>
      </c>
    </row>
    <row r="126" spans="1:49" x14ac:dyDescent="0.2">
      <c r="A126" s="1">
        <v>43787</v>
      </c>
      <c r="B126" t="s">
        <v>76</v>
      </c>
      <c r="C126" t="s">
        <v>178</v>
      </c>
      <c r="D126">
        <v>138</v>
      </c>
      <c r="E126">
        <v>1</v>
      </c>
      <c r="F126">
        <v>1</v>
      </c>
      <c r="G126" t="s">
        <v>77</v>
      </c>
      <c r="H126" t="s">
        <v>78</v>
      </c>
      <c r="I126">
        <v>0.98499999999999999</v>
      </c>
      <c r="J126">
        <v>21.5</v>
      </c>
      <c r="K126">
        <v>459</v>
      </c>
      <c r="L126" t="s">
        <v>79</v>
      </c>
      <c r="M126" t="s">
        <v>80</v>
      </c>
      <c r="N126">
        <v>1.9800000000000002E-2</v>
      </c>
      <c r="O126">
        <v>0.28199999999999997</v>
      </c>
      <c r="P126">
        <v>3.98</v>
      </c>
      <c r="Q126" t="s">
        <v>81</v>
      </c>
      <c r="R126" t="s">
        <v>78</v>
      </c>
      <c r="S126">
        <v>1.26E-2</v>
      </c>
      <c r="T126">
        <v>0.186</v>
      </c>
      <c r="U126">
        <v>8.7100000000000009</v>
      </c>
      <c r="W126" s="2">
        <v>1</v>
      </c>
      <c r="Y126" s="2">
        <f t="shared" si="5"/>
        <v>459</v>
      </c>
      <c r="AF126">
        <v>1</v>
      </c>
      <c r="AH126" s="4">
        <f t="shared" si="3"/>
        <v>3.98</v>
      </c>
      <c r="AO126">
        <v>1</v>
      </c>
      <c r="AQ126" s="4">
        <f t="shared" si="4"/>
        <v>8.7100000000000009</v>
      </c>
    </row>
    <row r="127" spans="1:49" x14ac:dyDescent="0.2">
      <c r="A127" s="1">
        <v>43787</v>
      </c>
      <c r="B127" t="s">
        <v>76</v>
      </c>
      <c r="C127" t="s">
        <v>179</v>
      </c>
      <c r="D127">
        <v>139</v>
      </c>
      <c r="E127">
        <v>1</v>
      </c>
      <c r="F127">
        <v>1</v>
      </c>
      <c r="G127" t="s">
        <v>77</v>
      </c>
      <c r="H127" t="s">
        <v>78</v>
      </c>
      <c r="I127">
        <v>3.8199999999999998E-2</v>
      </c>
      <c r="J127">
        <v>0.998</v>
      </c>
      <c r="K127">
        <v>19.899999999999999</v>
      </c>
      <c r="L127" t="s">
        <v>79</v>
      </c>
      <c r="M127" t="s">
        <v>80</v>
      </c>
      <c r="N127">
        <v>1.83E-2</v>
      </c>
      <c r="O127">
        <v>0.29899999999999999</v>
      </c>
      <c r="P127">
        <v>4.43</v>
      </c>
      <c r="Q127" t="s">
        <v>81</v>
      </c>
      <c r="R127" t="s">
        <v>78</v>
      </c>
      <c r="S127">
        <v>1.29E-2</v>
      </c>
      <c r="T127">
        <v>-1.17E-2</v>
      </c>
      <c r="U127">
        <v>-0.26200000000000001</v>
      </c>
      <c r="W127" s="2">
        <v>1</v>
      </c>
      <c r="Y127" s="2">
        <f t="shared" si="5"/>
        <v>19.899999999999999</v>
      </c>
      <c r="AF127">
        <v>1</v>
      </c>
      <c r="AH127" s="4">
        <f t="shared" si="3"/>
        <v>4.43</v>
      </c>
      <c r="AO127">
        <v>1</v>
      </c>
      <c r="AQ127" s="4">
        <f t="shared" si="4"/>
        <v>-0.26200000000000001</v>
      </c>
    </row>
    <row r="128" spans="1:49" x14ac:dyDescent="0.2">
      <c r="A128" s="1">
        <v>43787</v>
      </c>
      <c r="B128" t="s">
        <v>76</v>
      </c>
      <c r="C128" t="s">
        <v>180</v>
      </c>
      <c r="D128">
        <v>140</v>
      </c>
      <c r="E128">
        <v>1</v>
      </c>
      <c r="F128">
        <v>1</v>
      </c>
      <c r="G128" t="s">
        <v>77</v>
      </c>
      <c r="H128" t="s">
        <v>78</v>
      </c>
      <c r="I128">
        <v>2.4299999999999999E-2</v>
      </c>
      <c r="J128">
        <v>0.38300000000000001</v>
      </c>
      <c r="K128">
        <v>6.84</v>
      </c>
      <c r="L128" t="s">
        <v>79</v>
      </c>
      <c r="M128" t="s">
        <v>80</v>
      </c>
      <c r="N128">
        <v>2.35E-2</v>
      </c>
      <c r="O128">
        <v>0.35099999999999998</v>
      </c>
      <c r="P128">
        <v>5.83</v>
      </c>
      <c r="Q128" t="s">
        <v>81</v>
      </c>
      <c r="R128" t="s">
        <v>78</v>
      </c>
      <c r="S128">
        <v>-1.2199999999999999E-3</v>
      </c>
      <c r="T128">
        <v>-1.4E-2</v>
      </c>
      <c r="U128">
        <v>-0.36299999999999999</v>
      </c>
      <c r="W128" s="2">
        <v>1</v>
      </c>
      <c r="Y128" s="2">
        <f t="shared" si="5"/>
        <v>6.84</v>
      </c>
      <c r="AF128">
        <v>1</v>
      </c>
      <c r="AH128" s="4">
        <f t="shared" si="3"/>
        <v>5.83</v>
      </c>
      <c r="AO128">
        <v>1</v>
      </c>
      <c r="AQ128" s="4">
        <f t="shared" si="4"/>
        <v>-0.36299999999999999</v>
      </c>
    </row>
    <row r="129" spans="1:49" x14ac:dyDescent="0.2">
      <c r="A129" s="1">
        <v>43787</v>
      </c>
      <c r="B129" t="s">
        <v>76</v>
      </c>
      <c r="C129" t="s">
        <v>181</v>
      </c>
      <c r="D129">
        <v>141</v>
      </c>
      <c r="E129">
        <v>1</v>
      </c>
      <c r="F129">
        <v>1</v>
      </c>
      <c r="G129" t="s">
        <v>77</v>
      </c>
      <c r="H129" t="s">
        <v>78</v>
      </c>
      <c r="I129">
        <v>0.125</v>
      </c>
      <c r="J129">
        <v>2.64</v>
      </c>
      <c r="K129">
        <v>54.7</v>
      </c>
      <c r="L129" t="s">
        <v>79</v>
      </c>
      <c r="M129" t="s">
        <v>80</v>
      </c>
      <c r="N129">
        <v>2.3199999999999998E-2</v>
      </c>
      <c r="O129">
        <v>0.36699999999999999</v>
      </c>
      <c r="P129">
        <v>6.27</v>
      </c>
      <c r="Q129" t="s">
        <v>81</v>
      </c>
      <c r="R129" t="s">
        <v>78</v>
      </c>
      <c r="S129">
        <v>1.8700000000000001E-2</v>
      </c>
      <c r="T129">
        <v>0.308</v>
      </c>
      <c r="U129">
        <v>14.2</v>
      </c>
      <c r="W129" s="2">
        <v>1</v>
      </c>
      <c r="Y129" s="2">
        <f t="shared" si="5"/>
        <v>54.7</v>
      </c>
      <c r="AF129">
        <v>1</v>
      </c>
      <c r="AH129" s="4">
        <f t="shared" si="3"/>
        <v>6.27</v>
      </c>
      <c r="AO129">
        <v>1</v>
      </c>
      <c r="AQ129" s="4">
        <f t="shared" si="4"/>
        <v>14.2</v>
      </c>
    </row>
    <row r="130" spans="1:49" x14ac:dyDescent="0.2">
      <c r="A130" s="1">
        <v>43787</v>
      </c>
      <c r="B130" t="s">
        <v>76</v>
      </c>
      <c r="C130" t="s">
        <v>182</v>
      </c>
      <c r="D130">
        <v>142</v>
      </c>
      <c r="E130">
        <v>1</v>
      </c>
      <c r="F130">
        <v>1</v>
      </c>
      <c r="G130" t="s">
        <v>77</v>
      </c>
      <c r="H130" t="s">
        <v>78</v>
      </c>
      <c r="I130">
        <v>1.4800000000000001E-2</v>
      </c>
      <c r="J130">
        <v>0.31900000000000001</v>
      </c>
      <c r="K130">
        <v>5.49</v>
      </c>
      <c r="L130" t="s">
        <v>79</v>
      </c>
      <c r="M130" t="s">
        <v>80</v>
      </c>
      <c r="N130">
        <v>5.2699999999999997E-2</v>
      </c>
      <c r="O130">
        <v>0.80600000000000005</v>
      </c>
      <c r="P130">
        <v>18.100000000000001</v>
      </c>
      <c r="Q130" t="s">
        <v>81</v>
      </c>
      <c r="R130" t="s">
        <v>78</v>
      </c>
      <c r="S130">
        <v>0.182</v>
      </c>
      <c r="T130">
        <v>2.59</v>
      </c>
      <c r="U130">
        <v>121</v>
      </c>
      <c r="W130" s="2">
        <v>1</v>
      </c>
      <c r="Y130" s="2">
        <f t="shared" si="5"/>
        <v>5.49</v>
      </c>
      <c r="AF130">
        <v>1</v>
      </c>
      <c r="AH130" s="4">
        <f t="shared" si="3"/>
        <v>18.100000000000001</v>
      </c>
      <c r="AO130">
        <v>1</v>
      </c>
      <c r="AQ130" s="4">
        <f t="shared" si="4"/>
        <v>121</v>
      </c>
    </row>
    <row r="131" spans="1:49" x14ac:dyDescent="0.2">
      <c r="A131" s="1">
        <v>43787</v>
      </c>
      <c r="B131" t="s">
        <v>76</v>
      </c>
      <c r="C131" t="s">
        <v>183</v>
      </c>
      <c r="D131">
        <v>143</v>
      </c>
      <c r="E131">
        <v>1</v>
      </c>
      <c r="F131">
        <v>1</v>
      </c>
      <c r="G131" t="s">
        <v>77</v>
      </c>
      <c r="H131" t="s">
        <v>78</v>
      </c>
      <c r="I131">
        <v>8.1199999999999994E-2</v>
      </c>
      <c r="J131">
        <v>1.79</v>
      </c>
      <c r="K131">
        <v>36.700000000000003</v>
      </c>
      <c r="L131" t="s">
        <v>79</v>
      </c>
      <c r="M131" t="s">
        <v>80</v>
      </c>
      <c r="N131">
        <v>1.9300000000000001E-2</v>
      </c>
      <c r="O131">
        <v>0.30599999999999999</v>
      </c>
      <c r="P131">
        <v>4.6100000000000003</v>
      </c>
      <c r="Q131" t="s">
        <v>81</v>
      </c>
      <c r="R131" t="s">
        <v>78</v>
      </c>
      <c r="S131">
        <v>8.8299999999999993E-3</v>
      </c>
      <c r="T131">
        <v>0.14199999999999999</v>
      </c>
      <c r="U131">
        <v>6.7</v>
      </c>
      <c r="W131" s="2">
        <v>1</v>
      </c>
      <c r="Y131" s="2">
        <f t="shared" si="5"/>
        <v>36.700000000000003</v>
      </c>
      <c r="AF131">
        <v>1</v>
      </c>
      <c r="AH131" s="4">
        <f t="shared" ref="AH131:AH174" si="6">P131</f>
        <v>4.6100000000000003</v>
      </c>
      <c r="AO131">
        <v>1</v>
      </c>
      <c r="AQ131" s="4">
        <f t="shared" ref="AQ131:AQ174" si="7">U131</f>
        <v>6.7</v>
      </c>
    </row>
    <row r="132" spans="1:49" x14ac:dyDescent="0.2">
      <c r="A132" s="1">
        <v>43787</v>
      </c>
      <c r="B132" t="s">
        <v>76</v>
      </c>
      <c r="C132" t="s">
        <v>184</v>
      </c>
      <c r="D132">
        <v>144</v>
      </c>
      <c r="E132">
        <v>1</v>
      </c>
      <c r="F132">
        <v>1</v>
      </c>
      <c r="G132" t="s">
        <v>77</v>
      </c>
      <c r="H132" t="s">
        <v>78</v>
      </c>
      <c r="I132">
        <v>7.51E-2</v>
      </c>
      <c r="J132">
        <v>1.63</v>
      </c>
      <c r="K132">
        <v>33.299999999999997</v>
      </c>
      <c r="L132" t="s">
        <v>79</v>
      </c>
      <c r="M132" t="s">
        <v>80</v>
      </c>
      <c r="N132">
        <v>1.67E-2</v>
      </c>
      <c r="O132">
        <v>0.28799999999999998</v>
      </c>
      <c r="P132">
        <v>4.12</v>
      </c>
      <c r="Q132" t="s">
        <v>81</v>
      </c>
      <c r="R132" t="s">
        <v>78</v>
      </c>
      <c r="S132">
        <v>9.5099999999999994E-3</v>
      </c>
      <c r="T132">
        <v>0.14299999999999999</v>
      </c>
      <c r="U132">
        <v>6.75</v>
      </c>
      <c r="W132" s="2">
        <v>1</v>
      </c>
      <c r="Y132" s="2">
        <f t="shared" ref="Y132:Y174" si="8">K132</f>
        <v>33.299999999999997</v>
      </c>
      <c r="AF132">
        <v>1</v>
      </c>
      <c r="AH132" s="4">
        <f t="shared" si="6"/>
        <v>4.12</v>
      </c>
      <c r="AO132">
        <v>1</v>
      </c>
      <c r="AQ132" s="4">
        <f t="shared" si="7"/>
        <v>6.75</v>
      </c>
    </row>
    <row r="133" spans="1:49" x14ac:dyDescent="0.2">
      <c r="A133" s="1">
        <v>43787</v>
      </c>
      <c r="B133" t="s">
        <v>76</v>
      </c>
      <c r="C133" t="s">
        <v>185</v>
      </c>
      <c r="D133">
        <v>145</v>
      </c>
      <c r="E133">
        <v>1</v>
      </c>
      <c r="F133">
        <v>1</v>
      </c>
      <c r="G133" t="s">
        <v>77</v>
      </c>
      <c r="H133" t="s">
        <v>78</v>
      </c>
      <c r="I133">
        <v>3.6499999999999998E-2</v>
      </c>
      <c r="J133">
        <v>0.69299999999999995</v>
      </c>
      <c r="K133">
        <v>13.4</v>
      </c>
      <c r="L133" t="s">
        <v>79</v>
      </c>
      <c r="M133" t="s">
        <v>80</v>
      </c>
      <c r="N133">
        <v>2.1700000000000001E-2</v>
      </c>
      <c r="O133">
        <v>0.36</v>
      </c>
      <c r="P133">
        <v>6.06</v>
      </c>
      <c r="Q133" t="s">
        <v>81</v>
      </c>
      <c r="R133" t="s">
        <v>78</v>
      </c>
      <c r="S133">
        <v>6.3099999999999996E-3</v>
      </c>
      <c r="T133">
        <v>0.13300000000000001</v>
      </c>
      <c r="U133">
        <v>6.29</v>
      </c>
      <c r="W133" s="2">
        <v>1</v>
      </c>
      <c r="Y133" s="2">
        <f t="shared" si="8"/>
        <v>13.4</v>
      </c>
      <c r="AF133">
        <v>1</v>
      </c>
      <c r="AH133" s="4">
        <f t="shared" si="6"/>
        <v>6.06</v>
      </c>
      <c r="AO133">
        <v>1</v>
      </c>
      <c r="AQ133" s="4">
        <f t="shared" si="7"/>
        <v>6.29</v>
      </c>
    </row>
    <row r="134" spans="1:49" x14ac:dyDescent="0.2">
      <c r="A134" s="1">
        <v>43787</v>
      </c>
      <c r="B134" t="s">
        <v>76</v>
      </c>
      <c r="C134" t="s">
        <v>186</v>
      </c>
      <c r="D134">
        <v>149</v>
      </c>
      <c r="E134">
        <v>1</v>
      </c>
      <c r="F134">
        <v>1</v>
      </c>
      <c r="G134" t="s">
        <v>77</v>
      </c>
      <c r="H134" t="s">
        <v>78</v>
      </c>
      <c r="I134">
        <v>5.2700000000000004E-3</v>
      </c>
      <c r="J134">
        <v>0.124</v>
      </c>
      <c r="K134">
        <v>1.36</v>
      </c>
      <c r="L134" t="s">
        <v>79</v>
      </c>
      <c r="M134" t="s">
        <v>80</v>
      </c>
      <c r="N134">
        <v>2.7199999999999998E-2</v>
      </c>
      <c r="O134">
        <v>0.42899999999999999</v>
      </c>
      <c r="P134">
        <v>7.92</v>
      </c>
      <c r="Q134" t="s">
        <v>81</v>
      </c>
      <c r="R134" t="s">
        <v>78</v>
      </c>
      <c r="S134">
        <v>-9.0600000000000003E-3</v>
      </c>
      <c r="T134">
        <v>-4.2599999999999999E-2</v>
      </c>
      <c r="U134">
        <v>-1.66</v>
      </c>
      <c r="W134" s="2">
        <v>1</v>
      </c>
      <c r="Y134" s="2">
        <f t="shared" si="8"/>
        <v>1.36</v>
      </c>
      <c r="AB134" s="2">
        <f>ABS(100*ABS(Y134-Y128)/AVERAGE(Y134,Y128))</f>
        <v>133.65853658536585</v>
      </c>
      <c r="AC134" s="3" t="str">
        <f>IF(Y134&gt;10, (IF((AND(AB134&gt;=0,AB134&lt;=20)=TRUE),"PASS","FAIL")),(IF((AND(AB134&gt;=0,AB134&lt;=50)=TRUE),"PASS","FAIL")))</f>
        <v>FAIL</v>
      </c>
      <c r="AF134">
        <v>1</v>
      </c>
      <c r="AH134" s="4">
        <f t="shared" si="6"/>
        <v>7.92</v>
      </c>
      <c r="AK134" s="2">
        <f>ABS(100*ABS(AH134-AH128)/AVERAGE(AH134,AH128))</f>
        <v>30.4</v>
      </c>
      <c r="AL134" s="3" t="str">
        <f>IF(AH134&gt;10, (IF((AND(AK134&gt;=0,AK134&lt;=20)=TRUE),"PASS","FAIL")),(IF((AND(AK134&gt;=0,AK134&lt;=50)=TRUE),"PASS","FAIL")))</f>
        <v>PASS</v>
      </c>
      <c r="AO134">
        <v>1</v>
      </c>
      <c r="AQ134" s="4">
        <f t="shared" si="7"/>
        <v>-1.66</v>
      </c>
      <c r="AT134" s="2">
        <f>ABS(100*ABS(AQ134-AQ128)/AVERAGE(AQ134,AQ128))</f>
        <v>128.2254078101829</v>
      </c>
      <c r="AU134" s="3" t="str">
        <f>IF(AQ134&gt;10, (IF((AND(AT134&gt;=0,AT134&lt;=20)=TRUE),"PASS","FAIL")),(IF((AND(AT134&gt;=0,AT134&lt;=50)=TRUE),"PASS","FAIL")))</f>
        <v>FAIL</v>
      </c>
    </row>
    <row r="135" spans="1:49" x14ac:dyDescent="0.2">
      <c r="A135" s="1">
        <v>43787</v>
      </c>
      <c r="B135" t="s">
        <v>76</v>
      </c>
      <c r="C135" t="s">
        <v>187</v>
      </c>
      <c r="D135">
        <v>150</v>
      </c>
      <c r="E135">
        <v>1</v>
      </c>
      <c r="F135">
        <v>1</v>
      </c>
      <c r="G135" t="s">
        <v>77</v>
      </c>
      <c r="H135" t="s">
        <v>78</v>
      </c>
      <c r="I135">
        <v>6.3100000000000003E-2</v>
      </c>
      <c r="J135">
        <v>1.45</v>
      </c>
      <c r="K135">
        <v>29.5</v>
      </c>
      <c r="L135" t="s">
        <v>79</v>
      </c>
      <c r="M135" t="s">
        <v>80</v>
      </c>
      <c r="N135">
        <v>6.13E-2</v>
      </c>
      <c r="O135">
        <v>0.86499999999999999</v>
      </c>
      <c r="P135">
        <v>19.7</v>
      </c>
      <c r="Q135" t="s">
        <v>81</v>
      </c>
      <c r="R135" t="s">
        <v>78</v>
      </c>
      <c r="S135">
        <v>3.0499999999999999E-2</v>
      </c>
      <c r="T135">
        <v>0.47399999999999998</v>
      </c>
      <c r="U135">
        <v>21.8</v>
      </c>
      <c r="W135" s="2">
        <v>1</v>
      </c>
      <c r="Y135" s="2">
        <f t="shared" si="8"/>
        <v>29.5</v>
      </c>
      <c r="AD135" s="3">
        <f>100*((Y135*4080)-(Y133*4000))/(1000*80)</f>
        <v>83.45</v>
      </c>
      <c r="AE135" s="3" t="str">
        <f>IF(Y134&gt;10, (IF((AND(AD135&gt;=80,AD135&lt;=120)=TRUE),"PASS","FAIL")),(IF((AND(AD135&gt;=50,AD135&lt;=150)=TRUE),"PASS","FAIL")))</f>
        <v>PASS</v>
      </c>
      <c r="AF135">
        <v>1</v>
      </c>
      <c r="AH135" s="4">
        <f t="shared" si="6"/>
        <v>19.7</v>
      </c>
      <c r="AM135" s="3">
        <f>100*((AH135*4080)-(AH133*4000))/(1000*80)</f>
        <v>70.17</v>
      </c>
      <c r="AN135" s="3" t="str">
        <f>IF(AH134&gt;10, (IF((AND(AM135&gt;=80,AM135&lt;=120)=TRUE),"PASS","FAIL")),(IF((AND(AM135&gt;=50,AM135&lt;=150)=TRUE),"PASS","FAIL")))</f>
        <v>PASS</v>
      </c>
      <c r="AO135">
        <v>1</v>
      </c>
      <c r="AQ135" s="4">
        <f t="shared" si="7"/>
        <v>21.8</v>
      </c>
      <c r="AV135" s="3">
        <f>100*((AQ135*4080)-(AQ133*4000))/(1000*80)</f>
        <v>79.73</v>
      </c>
      <c r="AW135" s="3" t="str">
        <f>IF(AQ134&gt;10, (IF((AND(AV135&gt;=80,AV135&lt;=120)=TRUE),"PASS","FAIL")),(IF((AND(AV135&gt;=50,AV135&lt;=150)=TRUE),"PASS","FAIL")))</f>
        <v>PASS</v>
      </c>
    </row>
    <row r="136" spans="1:49" x14ac:dyDescent="0.2">
      <c r="A136" s="1">
        <v>43787</v>
      </c>
      <c r="B136" t="s">
        <v>76</v>
      </c>
      <c r="C136" t="s">
        <v>16</v>
      </c>
      <c r="D136" t="s">
        <v>13</v>
      </c>
      <c r="E136">
        <v>1</v>
      </c>
      <c r="F136">
        <v>1</v>
      </c>
      <c r="G136" t="s">
        <v>77</v>
      </c>
      <c r="H136" t="s">
        <v>78</v>
      </c>
      <c r="I136">
        <v>5.5100000000000003E-2</v>
      </c>
      <c r="J136">
        <v>1.21</v>
      </c>
      <c r="K136">
        <v>24.3</v>
      </c>
      <c r="L136" t="s">
        <v>79</v>
      </c>
      <c r="M136" t="s">
        <v>80</v>
      </c>
      <c r="N136">
        <v>7.0300000000000001E-2</v>
      </c>
      <c r="O136">
        <v>0.97199999999999998</v>
      </c>
      <c r="P136">
        <v>22.6</v>
      </c>
      <c r="Q136" t="s">
        <v>81</v>
      </c>
      <c r="R136" t="s">
        <v>78</v>
      </c>
      <c r="S136">
        <v>3.4099999999999998E-2</v>
      </c>
      <c r="T136">
        <v>0.52</v>
      </c>
      <c r="U136">
        <v>24</v>
      </c>
      <c r="V136" s="2"/>
      <c r="W136" s="2">
        <v>1</v>
      </c>
      <c r="Y136" s="2">
        <f t="shared" si="8"/>
        <v>24.3</v>
      </c>
      <c r="Z136" s="3">
        <f>100*(Y136-25)/25</f>
        <v>-2.7999999999999972</v>
      </c>
      <c r="AA136" s="3" t="str">
        <f>IF((ABS(Z136))&lt;=20,"PASS","FAIL")</f>
        <v>PASS</v>
      </c>
      <c r="AF136">
        <v>1</v>
      </c>
      <c r="AH136" s="4">
        <f t="shared" si="6"/>
        <v>22.6</v>
      </c>
      <c r="AI136" s="3">
        <f>100*(AH136-25)/25</f>
        <v>-9.5999999999999943</v>
      </c>
      <c r="AJ136" s="3" t="str">
        <f>IF((ABS(AI136))&lt;=20,"PASS","FAIL")</f>
        <v>PASS</v>
      </c>
      <c r="AO136">
        <v>1</v>
      </c>
      <c r="AQ136" s="4">
        <f t="shared" si="7"/>
        <v>24</v>
      </c>
      <c r="AR136" s="3">
        <f>100*(AQ136-25)/25</f>
        <v>-4</v>
      </c>
      <c r="AS136" s="3" t="str">
        <f>IF((ABS(AR136))&lt;=20,"PASS","FAIL")</f>
        <v>PASS</v>
      </c>
    </row>
    <row r="137" spans="1:49" x14ac:dyDescent="0.2">
      <c r="A137" s="1">
        <v>43787</v>
      </c>
      <c r="B137" t="s">
        <v>76</v>
      </c>
      <c r="C137" t="s">
        <v>38</v>
      </c>
      <c r="D137" t="s">
        <v>70</v>
      </c>
      <c r="E137">
        <v>1</v>
      </c>
      <c r="F137">
        <v>1</v>
      </c>
      <c r="G137" t="s">
        <v>77</v>
      </c>
      <c r="H137" t="s">
        <v>78</v>
      </c>
      <c r="I137">
        <v>7.43E-3</v>
      </c>
      <c r="J137">
        <v>0.19900000000000001</v>
      </c>
      <c r="K137">
        <v>2.94</v>
      </c>
      <c r="L137" t="s">
        <v>79</v>
      </c>
      <c r="M137" t="s">
        <v>80</v>
      </c>
      <c r="N137">
        <v>-7.45E-3</v>
      </c>
      <c r="O137">
        <v>-4.53E-2</v>
      </c>
      <c r="P137">
        <v>-4.84</v>
      </c>
      <c r="Q137" t="s">
        <v>81</v>
      </c>
      <c r="R137" t="s">
        <v>78</v>
      </c>
      <c r="S137">
        <v>8.4399999999999996E-3</v>
      </c>
      <c r="T137">
        <v>-1.83E-2</v>
      </c>
      <c r="U137">
        <v>-0.55800000000000005</v>
      </c>
      <c r="W137" s="2">
        <v>1</v>
      </c>
      <c r="Y137" s="2">
        <f t="shared" si="8"/>
        <v>2.94</v>
      </c>
      <c r="AF137" s="2">
        <v>1</v>
      </c>
      <c r="AH137" s="4">
        <f t="shared" si="6"/>
        <v>-4.84</v>
      </c>
      <c r="AO137" s="2">
        <v>1</v>
      </c>
      <c r="AQ137" s="4">
        <f t="shared" si="7"/>
        <v>-0.55800000000000005</v>
      </c>
    </row>
    <row r="138" spans="1:49" x14ac:dyDescent="0.2">
      <c r="A138" s="1">
        <v>43787</v>
      </c>
      <c r="B138" t="s">
        <v>76</v>
      </c>
      <c r="C138" t="s">
        <v>188</v>
      </c>
      <c r="D138">
        <v>151</v>
      </c>
      <c r="E138">
        <v>1</v>
      </c>
      <c r="F138">
        <v>1</v>
      </c>
      <c r="G138" t="s">
        <v>77</v>
      </c>
      <c r="H138" t="s">
        <v>78</v>
      </c>
      <c r="I138">
        <v>0.105</v>
      </c>
      <c r="J138">
        <v>2.2799999999999998</v>
      </c>
      <c r="K138">
        <v>47.2</v>
      </c>
      <c r="L138" t="s">
        <v>79</v>
      </c>
      <c r="M138" t="s">
        <v>80</v>
      </c>
      <c r="N138">
        <v>1.9E-2</v>
      </c>
      <c r="O138">
        <v>0.29299999999999998</v>
      </c>
      <c r="P138">
        <v>4.25</v>
      </c>
      <c r="Q138" t="s">
        <v>81</v>
      </c>
      <c r="R138" t="s">
        <v>78</v>
      </c>
      <c r="S138">
        <v>1.3100000000000001E-2</v>
      </c>
      <c r="T138">
        <v>0.215</v>
      </c>
      <c r="U138">
        <v>10</v>
      </c>
      <c r="W138" s="2">
        <v>1</v>
      </c>
      <c r="Y138" s="2">
        <f t="shared" si="8"/>
        <v>47.2</v>
      </c>
      <c r="AF138">
        <v>1</v>
      </c>
      <c r="AH138" s="4">
        <f t="shared" si="6"/>
        <v>4.25</v>
      </c>
      <c r="AO138">
        <v>1</v>
      </c>
      <c r="AQ138" s="4">
        <f t="shared" si="7"/>
        <v>10</v>
      </c>
    </row>
    <row r="139" spans="1:49" x14ac:dyDescent="0.2">
      <c r="A139" s="1">
        <v>43787</v>
      </c>
      <c r="B139" t="s">
        <v>76</v>
      </c>
      <c r="C139" t="s">
        <v>189</v>
      </c>
      <c r="D139">
        <v>152</v>
      </c>
      <c r="E139">
        <v>1</v>
      </c>
      <c r="F139">
        <v>1</v>
      </c>
      <c r="G139" t="s">
        <v>77</v>
      </c>
      <c r="H139" t="s">
        <v>78</v>
      </c>
      <c r="I139">
        <v>0.97899999999999998</v>
      </c>
      <c r="J139">
        <v>21.3</v>
      </c>
      <c r="K139">
        <v>453</v>
      </c>
      <c r="L139" t="s">
        <v>79</v>
      </c>
      <c r="M139" t="s">
        <v>80</v>
      </c>
      <c r="N139">
        <v>3.0700000000000002E-2</v>
      </c>
      <c r="O139">
        <v>0.33</v>
      </c>
      <c r="P139">
        <v>5.26</v>
      </c>
      <c r="Q139" t="s">
        <v>81</v>
      </c>
      <c r="R139" t="s">
        <v>78</v>
      </c>
      <c r="S139">
        <v>1.12E-2</v>
      </c>
      <c r="T139">
        <v>0.156</v>
      </c>
      <c r="U139">
        <v>7.34</v>
      </c>
      <c r="W139" s="2">
        <v>1</v>
      </c>
      <c r="Y139" s="2">
        <f t="shared" si="8"/>
        <v>453</v>
      </c>
      <c r="AF139">
        <v>1</v>
      </c>
      <c r="AH139" s="4">
        <f t="shared" si="6"/>
        <v>5.26</v>
      </c>
      <c r="AO139">
        <v>1</v>
      </c>
      <c r="AQ139" s="4">
        <f t="shared" si="7"/>
        <v>7.34</v>
      </c>
    </row>
    <row r="140" spans="1:49" x14ac:dyDescent="0.2">
      <c r="A140" s="1">
        <v>43787</v>
      </c>
      <c r="B140" t="s">
        <v>76</v>
      </c>
      <c r="C140" t="s">
        <v>190</v>
      </c>
      <c r="D140">
        <v>153</v>
      </c>
      <c r="E140">
        <v>1</v>
      </c>
      <c r="F140">
        <v>1</v>
      </c>
      <c r="G140" t="s">
        <v>77</v>
      </c>
      <c r="H140" t="s">
        <v>78</v>
      </c>
      <c r="I140">
        <v>1.34E-2</v>
      </c>
      <c r="J140">
        <v>0.28199999999999997</v>
      </c>
      <c r="K140">
        <v>4.6900000000000004</v>
      </c>
      <c r="L140" t="s">
        <v>79</v>
      </c>
      <c r="M140" t="s">
        <v>80</v>
      </c>
      <c r="N140">
        <v>3.1699999999999999E-2</v>
      </c>
      <c r="O140">
        <v>0.32</v>
      </c>
      <c r="P140">
        <v>5</v>
      </c>
      <c r="Q140" t="s">
        <v>81</v>
      </c>
      <c r="R140" t="s">
        <v>78</v>
      </c>
      <c r="S140">
        <v>-1.04E-2</v>
      </c>
      <c r="T140">
        <v>-6.9800000000000001E-2</v>
      </c>
      <c r="U140">
        <v>-2.89</v>
      </c>
      <c r="W140" s="2">
        <v>1</v>
      </c>
      <c r="Y140" s="2">
        <f t="shared" si="8"/>
        <v>4.6900000000000004</v>
      </c>
      <c r="AF140">
        <v>1</v>
      </c>
      <c r="AH140" s="4">
        <f t="shared" si="6"/>
        <v>5</v>
      </c>
      <c r="AO140" s="2">
        <v>1</v>
      </c>
      <c r="AQ140" s="4">
        <f t="shared" si="7"/>
        <v>-2.89</v>
      </c>
    </row>
    <row r="141" spans="1:49" x14ac:dyDescent="0.2">
      <c r="A141" s="1">
        <v>43787</v>
      </c>
      <c r="B141" t="s">
        <v>76</v>
      </c>
      <c r="C141" t="s">
        <v>191</v>
      </c>
      <c r="D141">
        <v>154</v>
      </c>
      <c r="E141">
        <v>1</v>
      </c>
      <c r="F141">
        <v>1</v>
      </c>
      <c r="G141" t="s">
        <v>77</v>
      </c>
      <c r="H141" t="s">
        <v>78</v>
      </c>
      <c r="I141">
        <v>5.6500000000000002E-2</v>
      </c>
      <c r="J141">
        <v>1.21</v>
      </c>
      <c r="K141">
        <v>24.3</v>
      </c>
      <c r="L141" t="s">
        <v>79</v>
      </c>
      <c r="M141" t="s">
        <v>80</v>
      </c>
      <c r="N141">
        <v>1.7299999999999999E-2</v>
      </c>
      <c r="O141">
        <v>0.29199999999999998</v>
      </c>
      <c r="P141">
        <v>4.2300000000000004</v>
      </c>
      <c r="Q141" t="s">
        <v>81</v>
      </c>
      <c r="R141" t="s">
        <v>78</v>
      </c>
      <c r="S141">
        <v>1.49E-2</v>
      </c>
      <c r="T141">
        <v>0.219</v>
      </c>
      <c r="U141">
        <v>10.199999999999999</v>
      </c>
      <c r="W141" s="2">
        <v>1</v>
      </c>
      <c r="Y141" s="2">
        <f t="shared" si="8"/>
        <v>24.3</v>
      </c>
      <c r="AF141" s="2">
        <v>1</v>
      </c>
      <c r="AH141" s="4">
        <f t="shared" si="6"/>
        <v>4.2300000000000004</v>
      </c>
      <c r="AO141">
        <v>1</v>
      </c>
      <c r="AQ141" s="4">
        <f t="shared" si="7"/>
        <v>10.199999999999999</v>
      </c>
    </row>
    <row r="142" spans="1:49" x14ac:dyDescent="0.2">
      <c r="A142" s="1">
        <v>43787</v>
      </c>
      <c r="B142" t="s">
        <v>76</v>
      </c>
      <c r="C142" t="s">
        <v>192</v>
      </c>
      <c r="D142">
        <v>155</v>
      </c>
      <c r="E142">
        <v>1</v>
      </c>
      <c r="F142">
        <v>1</v>
      </c>
      <c r="G142" t="s">
        <v>77</v>
      </c>
      <c r="H142" t="s">
        <v>78</v>
      </c>
      <c r="I142">
        <v>5.8999999999999997E-2</v>
      </c>
      <c r="J142">
        <v>1.34</v>
      </c>
      <c r="K142">
        <v>27.1</v>
      </c>
      <c r="L142" t="s">
        <v>79</v>
      </c>
      <c r="M142" t="s">
        <v>80</v>
      </c>
      <c r="N142">
        <v>2.07E-2</v>
      </c>
      <c r="O142">
        <v>0.33400000000000002</v>
      </c>
      <c r="P142">
        <v>5.37</v>
      </c>
      <c r="Q142" t="s">
        <v>81</v>
      </c>
      <c r="R142" t="s">
        <v>78</v>
      </c>
      <c r="S142">
        <v>2.7E-2</v>
      </c>
      <c r="T142">
        <v>0.45100000000000001</v>
      </c>
      <c r="U142">
        <v>20.8</v>
      </c>
      <c r="W142" s="2">
        <v>1</v>
      </c>
      <c r="Y142" s="2">
        <f t="shared" si="8"/>
        <v>27.1</v>
      </c>
      <c r="AF142">
        <v>1</v>
      </c>
      <c r="AH142" s="4">
        <f t="shared" si="6"/>
        <v>5.37</v>
      </c>
      <c r="AO142">
        <v>1</v>
      </c>
      <c r="AQ142" s="4">
        <f t="shared" si="7"/>
        <v>20.8</v>
      </c>
    </row>
    <row r="143" spans="1:49" x14ac:dyDescent="0.2">
      <c r="A143" s="1">
        <v>43787</v>
      </c>
      <c r="B143" t="s">
        <v>76</v>
      </c>
      <c r="C143" t="s">
        <v>193</v>
      </c>
      <c r="D143">
        <v>156</v>
      </c>
      <c r="E143">
        <v>1</v>
      </c>
      <c r="F143">
        <v>1</v>
      </c>
      <c r="G143" t="s">
        <v>77</v>
      </c>
      <c r="H143" t="s">
        <v>78</v>
      </c>
      <c r="I143">
        <v>0.219</v>
      </c>
      <c r="J143">
        <v>4.82</v>
      </c>
      <c r="K143">
        <v>101</v>
      </c>
      <c r="L143" t="s">
        <v>79</v>
      </c>
      <c r="M143" t="s">
        <v>80</v>
      </c>
      <c r="N143">
        <v>1.8599999999999998E-2</v>
      </c>
      <c r="O143">
        <v>0.28499999999999998</v>
      </c>
      <c r="P143">
        <v>4.04</v>
      </c>
      <c r="Q143" t="s">
        <v>81</v>
      </c>
      <c r="R143" t="s">
        <v>78</v>
      </c>
      <c r="S143">
        <v>1.04E-2</v>
      </c>
      <c r="T143">
        <v>0.161</v>
      </c>
      <c r="U143">
        <v>7.57</v>
      </c>
      <c r="W143" s="2">
        <v>1</v>
      </c>
      <c r="Y143" s="2">
        <f t="shared" si="8"/>
        <v>101</v>
      </c>
      <c r="AF143">
        <v>1</v>
      </c>
      <c r="AH143" s="4">
        <f t="shared" si="6"/>
        <v>4.04</v>
      </c>
      <c r="AO143" s="2">
        <v>1</v>
      </c>
      <c r="AQ143" s="4">
        <f t="shared" si="7"/>
        <v>7.57</v>
      </c>
    </row>
    <row r="144" spans="1:49" x14ac:dyDescent="0.2">
      <c r="A144" s="1">
        <v>43787</v>
      </c>
      <c r="B144" t="s">
        <v>76</v>
      </c>
      <c r="C144" t="s">
        <v>194</v>
      </c>
      <c r="D144">
        <v>157</v>
      </c>
      <c r="E144">
        <v>1</v>
      </c>
      <c r="F144">
        <v>1</v>
      </c>
      <c r="G144" t="s">
        <v>77</v>
      </c>
      <c r="H144" t="s">
        <v>78</v>
      </c>
      <c r="I144">
        <v>1.29E-2</v>
      </c>
      <c r="J144">
        <v>0.22600000000000001</v>
      </c>
      <c r="K144">
        <v>3.51</v>
      </c>
      <c r="L144" t="s">
        <v>79</v>
      </c>
      <c r="M144" t="s">
        <v>80</v>
      </c>
      <c r="N144">
        <v>3.78E-2</v>
      </c>
      <c r="O144">
        <v>0.53500000000000003</v>
      </c>
      <c r="P144">
        <v>10.8</v>
      </c>
      <c r="Q144" t="s">
        <v>81</v>
      </c>
      <c r="R144" t="s">
        <v>78</v>
      </c>
      <c r="S144">
        <v>6.7499999999999999E-3</v>
      </c>
      <c r="T144">
        <v>0.104</v>
      </c>
      <c r="U144">
        <v>5</v>
      </c>
      <c r="W144" s="2">
        <v>1</v>
      </c>
      <c r="Y144" s="2">
        <f t="shared" si="8"/>
        <v>3.51</v>
      </c>
      <c r="AF144">
        <v>1</v>
      </c>
      <c r="AH144" s="4">
        <f t="shared" si="6"/>
        <v>10.8</v>
      </c>
      <c r="AO144">
        <v>1</v>
      </c>
      <c r="AQ144" s="4">
        <f t="shared" si="7"/>
        <v>5</v>
      </c>
    </row>
    <row r="145" spans="1:49" x14ac:dyDescent="0.2">
      <c r="A145" s="1">
        <v>43787</v>
      </c>
      <c r="B145" t="s">
        <v>76</v>
      </c>
      <c r="C145" t="s">
        <v>195</v>
      </c>
      <c r="D145">
        <v>158</v>
      </c>
      <c r="E145">
        <v>1</v>
      </c>
      <c r="F145">
        <v>1</v>
      </c>
      <c r="G145" t="s">
        <v>77</v>
      </c>
      <c r="H145" t="s">
        <v>78</v>
      </c>
      <c r="I145">
        <v>0.13900000000000001</v>
      </c>
      <c r="J145">
        <v>3.05</v>
      </c>
      <c r="K145">
        <v>63.4</v>
      </c>
      <c r="L145" t="s">
        <v>79</v>
      </c>
      <c r="M145" t="s">
        <v>80</v>
      </c>
      <c r="N145">
        <v>1.9199999999999998E-2</v>
      </c>
      <c r="O145">
        <v>0.27700000000000002</v>
      </c>
      <c r="P145">
        <v>3.84</v>
      </c>
      <c r="Q145" t="s">
        <v>81</v>
      </c>
      <c r="R145" t="s">
        <v>78</v>
      </c>
      <c r="S145">
        <v>1.35E-2</v>
      </c>
      <c r="T145">
        <v>0.214</v>
      </c>
      <c r="U145">
        <v>9.99</v>
      </c>
      <c r="W145" s="2">
        <v>1</v>
      </c>
      <c r="Y145" s="2">
        <f t="shared" si="8"/>
        <v>63.4</v>
      </c>
      <c r="AF145" s="2">
        <v>1</v>
      </c>
      <c r="AH145" s="4">
        <f t="shared" si="6"/>
        <v>3.84</v>
      </c>
      <c r="AO145">
        <v>1</v>
      </c>
      <c r="AQ145" s="4">
        <f t="shared" si="7"/>
        <v>9.99</v>
      </c>
    </row>
    <row r="146" spans="1:49" x14ac:dyDescent="0.2">
      <c r="A146" s="1">
        <v>43787</v>
      </c>
      <c r="B146" t="s">
        <v>76</v>
      </c>
      <c r="C146" t="s">
        <v>196</v>
      </c>
      <c r="D146">
        <v>159</v>
      </c>
      <c r="E146">
        <v>1</v>
      </c>
      <c r="F146">
        <v>1</v>
      </c>
      <c r="G146" t="s">
        <v>77</v>
      </c>
      <c r="H146" t="s">
        <v>78</v>
      </c>
      <c r="I146">
        <v>0.23599999999999999</v>
      </c>
      <c r="J146">
        <v>4.55</v>
      </c>
      <c r="K146">
        <v>95.4</v>
      </c>
      <c r="L146" t="s">
        <v>79</v>
      </c>
      <c r="M146" t="s">
        <v>80</v>
      </c>
      <c r="N146">
        <v>1.72E-2</v>
      </c>
      <c r="O146">
        <v>0.28100000000000003</v>
      </c>
      <c r="P146">
        <v>3.93</v>
      </c>
      <c r="Q146" t="s">
        <v>81</v>
      </c>
      <c r="R146" t="s">
        <v>78</v>
      </c>
      <c r="S146">
        <v>1.29E-2</v>
      </c>
      <c r="T146">
        <v>7.6700000000000004E-2</v>
      </c>
      <c r="U146">
        <v>3.74</v>
      </c>
      <c r="W146" s="2">
        <v>1</v>
      </c>
      <c r="Y146" s="2">
        <f t="shared" si="8"/>
        <v>95.4</v>
      </c>
      <c r="AF146">
        <v>1</v>
      </c>
      <c r="AH146" s="4">
        <f t="shared" si="6"/>
        <v>3.93</v>
      </c>
      <c r="AO146" s="2">
        <v>1</v>
      </c>
      <c r="AQ146" s="4">
        <f t="shared" si="7"/>
        <v>3.74</v>
      </c>
    </row>
    <row r="147" spans="1:49" x14ac:dyDescent="0.2">
      <c r="A147" s="1">
        <v>43787</v>
      </c>
      <c r="B147" t="s">
        <v>76</v>
      </c>
      <c r="C147" t="s">
        <v>197</v>
      </c>
      <c r="D147">
        <v>160</v>
      </c>
      <c r="E147">
        <v>1</v>
      </c>
      <c r="F147">
        <v>1</v>
      </c>
      <c r="G147" t="s">
        <v>77</v>
      </c>
      <c r="H147" t="s">
        <v>78</v>
      </c>
      <c r="I147">
        <v>8.6400000000000005E-2</v>
      </c>
      <c r="J147">
        <v>1.84</v>
      </c>
      <c r="K147">
        <v>37.799999999999997</v>
      </c>
      <c r="L147" t="s">
        <v>79</v>
      </c>
      <c r="M147" t="s">
        <v>80</v>
      </c>
      <c r="N147">
        <v>1.89E-2</v>
      </c>
      <c r="O147">
        <v>0.317</v>
      </c>
      <c r="P147">
        <v>4.92</v>
      </c>
      <c r="Q147" t="s">
        <v>81</v>
      </c>
      <c r="R147" t="s">
        <v>78</v>
      </c>
      <c r="S147">
        <v>8.4799999999999997E-3</v>
      </c>
      <c r="T147">
        <v>6.6600000000000006E-2</v>
      </c>
      <c r="U147">
        <v>3.29</v>
      </c>
      <c r="W147" s="2">
        <v>1</v>
      </c>
      <c r="Y147" s="2">
        <f t="shared" si="8"/>
        <v>37.799999999999997</v>
      </c>
      <c r="AF147">
        <v>1</v>
      </c>
      <c r="AH147" s="4">
        <f t="shared" si="6"/>
        <v>4.92</v>
      </c>
      <c r="AO147">
        <v>1</v>
      </c>
      <c r="AQ147" s="4">
        <f t="shared" si="7"/>
        <v>3.29</v>
      </c>
    </row>
    <row r="148" spans="1:49" x14ac:dyDescent="0.2">
      <c r="A148" s="1">
        <v>43787</v>
      </c>
      <c r="B148" t="s">
        <v>76</v>
      </c>
      <c r="C148" t="s">
        <v>198</v>
      </c>
      <c r="D148">
        <v>164</v>
      </c>
      <c r="E148">
        <v>1</v>
      </c>
      <c r="F148">
        <v>1</v>
      </c>
      <c r="G148" t="s">
        <v>77</v>
      </c>
      <c r="H148" t="s">
        <v>78</v>
      </c>
      <c r="I148">
        <v>5.7599999999999998E-2</v>
      </c>
      <c r="J148">
        <v>1.42</v>
      </c>
      <c r="K148">
        <v>28.9</v>
      </c>
      <c r="L148" t="s">
        <v>79</v>
      </c>
      <c r="M148" t="s">
        <v>80</v>
      </c>
      <c r="N148">
        <v>1.9699999999999999E-2</v>
      </c>
      <c r="O148">
        <v>0.28799999999999998</v>
      </c>
      <c r="P148">
        <v>4.12</v>
      </c>
      <c r="Q148" t="s">
        <v>81</v>
      </c>
      <c r="R148" t="s">
        <v>78</v>
      </c>
      <c r="S148">
        <v>2.4899999999999999E-2</v>
      </c>
      <c r="T148">
        <v>0.28399999999999997</v>
      </c>
      <c r="U148">
        <v>13.2</v>
      </c>
      <c r="W148" s="2">
        <v>1</v>
      </c>
      <c r="Y148" s="2">
        <f t="shared" si="8"/>
        <v>28.9</v>
      </c>
      <c r="AB148" s="2">
        <f>ABS(100*ABS(Y148-Y142)/AVERAGE(Y148,Y142))</f>
        <v>6.4285714285714182</v>
      </c>
      <c r="AC148" s="3" t="str">
        <f>IF(Y148&gt;10, (IF((AND(AB148&gt;=0,AB148&lt;=20)=TRUE),"PASS","FAIL")),(IF((AND(AB148&gt;=0,AB148&lt;=50)=TRUE),"PASS","FAIL")))</f>
        <v>PASS</v>
      </c>
      <c r="AF148">
        <v>1</v>
      </c>
      <c r="AH148" s="4">
        <f t="shared" si="6"/>
        <v>4.12</v>
      </c>
      <c r="AK148" s="2">
        <f>ABS(100*ABS(AH148-AH142)/AVERAGE(AH148,AH142))</f>
        <v>26.343519494204426</v>
      </c>
      <c r="AL148" s="3" t="str">
        <f>IF(AH148&gt;10, (IF((AND(AK148&gt;=0,AK148&lt;=20)=TRUE),"PASS","FAIL")),(IF((AND(AK148&gt;=0,AK148&lt;=50)=TRUE),"PASS","FAIL")))</f>
        <v>PASS</v>
      </c>
      <c r="AO148">
        <v>1</v>
      </c>
      <c r="AQ148" s="4">
        <f t="shared" si="7"/>
        <v>13.2</v>
      </c>
      <c r="AT148" s="2">
        <f>ABS(100*ABS(AQ148-AQ142)/AVERAGE(AQ148,AQ142))</f>
        <v>44.705882352941181</v>
      </c>
      <c r="AU148" s="3" t="str">
        <f>IF(AQ148&gt;10, (IF((AND(AT148&gt;=0,AT148&lt;=20)=TRUE),"PASS","FAIL")),(IF((AND(AT148&gt;=0,AT148&lt;=50)=TRUE),"PASS","FAIL")))</f>
        <v>FAIL</v>
      </c>
    </row>
    <row r="149" spans="1:49" x14ac:dyDescent="0.2">
      <c r="A149" s="1">
        <v>43787</v>
      </c>
      <c r="B149" t="s">
        <v>76</v>
      </c>
      <c r="C149" t="s">
        <v>199</v>
      </c>
      <c r="D149">
        <v>165</v>
      </c>
      <c r="E149">
        <v>1</v>
      </c>
      <c r="F149">
        <v>1</v>
      </c>
      <c r="G149" t="s">
        <v>77</v>
      </c>
      <c r="H149" t="s">
        <v>78</v>
      </c>
      <c r="I149">
        <v>0.13300000000000001</v>
      </c>
      <c r="J149">
        <v>2.88</v>
      </c>
      <c r="K149">
        <v>59.9</v>
      </c>
      <c r="L149" t="s">
        <v>79</v>
      </c>
      <c r="M149" t="s">
        <v>80</v>
      </c>
      <c r="N149">
        <v>6.6900000000000001E-2</v>
      </c>
      <c r="O149">
        <v>0.96399999999999997</v>
      </c>
      <c r="P149">
        <v>22.3</v>
      </c>
      <c r="Q149" t="s">
        <v>81</v>
      </c>
      <c r="R149" t="s">
        <v>78</v>
      </c>
      <c r="S149">
        <v>3.1300000000000001E-2</v>
      </c>
      <c r="T149">
        <v>0.434</v>
      </c>
      <c r="U149">
        <v>20</v>
      </c>
      <c r="W149" s="2">
        <v>1</v>
      </c>
      <c r="Y149" s="2">
        <f t="shared" si="8"/>
        <v>59.9</v>
      </c>
      <c r="AD149" s="3">
        <f>100*((Y149*4080)-(Y147*4000))/(1000*80)</f>
        <v>116.49</v>
      </c>
      <c r="AE149" s="3" t="str">
        <f>IF(Y148&gt;10, (IF((AND(AD149&gt;=80,AD149&lt;=120)=TRUE),"PASS","FAIL")),(IF((AND(AD149&gt;=50,AD149&lt;=150)=TRUE),"PASS","FAIL")))</f>
        <v>PASS</v>
      </c>
      <c r="AF149" s="2">
        <v>1</v>
      </c>
      <c r="AH149" s="4">
        <f t="shared" si="6"/>
        <v>22.3</v>
      </c>
      <c r="AM149" s="3">
        <f>100*((AH149*4080)-(AH147*4000))/(1000*80)</f>
        <v>89.13</v>
      </c>
      <c r="AN149" s="3" t="str">
        <f>IF(AH148&gt;10, (IF((AND(AM149&gt;=80,AM149&lt;=120)=TRUE),"PASS","FAIL")),(IF((AND(AM149&gt;=50,AM149&lt;=150)=TRUE),"PASS","FAIL")))</f>
        <v>PASS</v>
      </c>
      <c r="AO149" s="2">
        <v>1</v>
      </c>
      <c r="AQ149" s="4">
        <f t="shared" si="7"/>
        <v>20</v>
      </c>
      <c r="AV149" s="3">
        <f>100*((AQ149*4080)-(AQ147*4000))/(1000*80)</f>
        <v>85.55</v>
      </c>
      <c r="AW149" s="3" t="str">
        <f>IF(AQ148&gt;10, (IF((AND(AV149&gt;=80,AV149&lt;=120)=TRUE),"PASS","FAIL")),(IF((AND(AV149&gt;=50,AV149&lt;=150)=TRUE),"PASS","FAIL")))</f>
        <v>PASS</v>
      </c>
    </row>
    <row r="150" spans="1:49" x14ac:dyDescent="0.2">
      <c r="A150" s="1">
        <v>43787</v>
      </c>
      <c r="B150" t="s">
        <v>76</v>
      </c>
      <c r="C150" t="s">
        <v>16</v>
      </c>
      <c r="D150" t="s">
        <v>13</v>
      </c>
      <c r="E150">
        <v>1</v>
      </c>
      <c r="F150">
        <v>1</v>
      </c>
      <c r="G150" t="s">
        <v>77</v>
      </c>
      <c r="H150" t="s">
        <v>78</v>
      </c>
      <c r="I150">
        <v>0.06</v>
      </c>
      <c r="J150">
        <v>1.21</v>
      </c>
      <c r="K150">
        <v>24.5</v>
      </c>
      <c r="L150" t="s">
        <v>79</v>
      </c>
      <c r="M150" t="s">
        <v>80</v>
      </c>
      <c r="N150">
        <v>7.0199999999999999E-2</v>
      </c>
      <c r="O150">
        <v>0.97599999999999998</v>
      </c>
      <c r="P150">
        <v>22.7</v>
      </c>
      <c r="Q150" t="s">
        <v>81</v>
      </c>
      <c r="R150" t="s">
        <v>78</v>
      </c>
      <c r="S150">
        <v>3.3799999999999997E-2</v>
      </c>
      <c r="T150">
        <v>0.51100000000000001</v>
      </c>
      <c r="U150">
        <v>23.5</v>
      </c>
      <c r="W150" s="2">
        <v>1</v>
      </c>
      <c r="Y150" s="2">
        <f t="shared" si="8"/>
        <v>24.5</v>
      </c>
      <c r="Z150" s="3">
        <f>100*(Y150-25)/25</f>
        <v>-2</v>
      </c>
      <c r="AA150" s="3" t="str">
        <f>IF((ABS(Z150))&lt;=20,"PASS","FAIL")</f>
        <v>PASS</v>
      </c>
      <c r="AF150">
        <v>1</v>
      </c>
      <c r="AH150" s="4">
        <f t="shared" si="6"/>
        <v>22.7</v>
      </c>
      <c r="AI150" s="3">
        <f>100*(AH150-25)/25</f>
        <v>-9.2000000000000028</v>
      </c>
      <c r="AJ150" s="3" t="str">
        <f>IF((ABS(AI150))&lt;=20,"PASS","FAIL")</f>
        <v>PASS</v>
      </c>
      <c r="AO150">
        <v>1</v>
      </c>
      <c r="AQ150" s="4">
        <f t="shared" si="7"/>
        <v>23.5</v>
      </c>
      <c r="AR150" s="3">
        <f>100*(AQ150-25)/25</f>
        <v>-6</v>
      </c>
      <c r="AS150" s="3" t="str">
        <f>IF((ABS(AR150))&lt;=20,"PASS","FAIL")</f>
        <v>PASS</v>
      </c>
    </row>
    <row r="151" spans="1:49" x14ac:dyDescent="0.2">
      <c r="A151" s="1">
        <v>43787</v>
      </c>
      <c r="B151" t="s">
        <v>76</v>
      </c>
      <c r="C151" t="s">
        <v>38</v>
      </c>
      <c r="D151" t="s">
        <v>70</v>
      </c>
      <c r="E151">
        <v>1</v>
      </c>
      <c r="F151">
        <v>1</v>
      </c>
      <c r="G151" t="s">
        <v>77</v>
      </c>
      <c r="H151" t="s">
        <v>78</v>
      </c>
      <c r="I151">
        <v>9.4699999999999993E-3</v>
      </c>
      <c r="J151">
        <v>0.191</v>
      </c>
      <c r="K151">
        <v>2.77</v>
      </c>
      <c r="L151" t="s">
        <v>79</v>
      </c>
      <c r="M151" t="s">
        <v>80</v>
      </c>
      <c r="N151">
        <v>-8.0499999999999999E-3</v>
      </c>
      <c r="O151">
        <v>-4.7100000000000003E-2</v>
      </c>
      <c r="P151">
        <v>-4.8899999999999997</v>
      </c>
      <c r="Q151" t="s">
        <v>81</v>
      </c>
      <c r="R151" t="s">
        <v>78</v>
      </c>
      <c r="S151">
        <v>-2.5100000000000001E-3</v>
      </c>
      <c r="T151">
        <v>-3.4099999999999998E-2</v>
      </c>
      <c r="U151">
        <v>-1.27</v>
      </c>
      <c r="W151" s="2">
        <v>1</v>
      </c>
      <c r="Y151" s="2">
        <f t="shared" si="8"/>
        <v>2.77</v>
      </c>
      <c r="AF151">
        <v>1</v>
      </c>
      <c r="AH151" s="4">
        <f t="shared" si="6"/>
        <v>-4.8899999999999997</v>
      </c>
      <c r="AO151">
        <v>1</v>
      </c>
      <c r="AQ151" s="4">
        <f t="shared" si="7"/>
        <v>-1.27</v>
      </c>
    </row>
    <row r="152" spans="1:49" x14ac:dyDescent="0.2">
      <c r="A152" s="1">
        <v>43787</v>
      </c>
      <c r="B152" t="s">
        <v>76</v>
      </c>
      <c r="C152" t="s">
        <v>200</v>
      </c>
      <c r="D152">
        <v>166</v>
      </c>
      <c r="E152">
        <v>1</v>
      </c>
      <c r="F152">
        <v>1</v>
      </c>
      <c r="G152" t="s">
        <v>77</v>
      </c>
      <c r="H152" t="s">
        <v>78</v>
      </c>
      <c r="I152">
        <v>1.4E-2</v>
      </c>
      <c r="J152">
        <v>0.26800000000000002</v>
      </c>
      <c r="K152">
        <v>4.3899999999999997</v>
      </c>
      <c r="L152" t="s">
        <v>79</v>
      </c>
      <c r="M152" t="s">
        <v>80</v>
      </c>
      <c r="N152">
        <v>5.0799999999999998E-2</v>
      </c>
      <c r="O152">
        <v>0.73699999999999999</v>
      </c>
      <c r="P152">
        <v>16.2</v>
      </c>
      <c r="Q152" t="s">
        <v>81</v>
      </c>
      <c r="R152" t="s">
        <v>78</v>
      </c>
      <c r="S152">
        <v>0.17899999999999999</v>
      </c>
      <c r="T152">
        <v>2.54</v>
      </c>
      <c r="U152">
        <v>119</v>
      </c>
      <c r="W152" s="2">
        <v>1</v>
      </c>
      <c r="Y152" s="2">
        <f t="shared" si="8"/>
        <v>4.3899999999999997</v>
      </c>
      <c r="AF152">
        <v>1</v>
      </c>
      <c r="AH152" s="4">
        <f t="shared" si="6"/>
        <v>16.2</v>
      </c>
      <c r="AO152" s="2">
        <v>1</v>
      </c>
      <c r="AQ152" s="4">
        <f t="shared" si="7"/>
        <v>119</v>
      </c>
    </row>
    <row r="153" spans="1:49" x14ac:dyDescent="0.2">
      <c r="A153" s="1">
        <v>43787</v>
      </c>
      <c r="B153" t="s">
        <v>76</v>
      </c>
      <c r="C153" t="s">
        <v>201</v>
      </c>
      <c r="D153">
        <v>167</v>
      </c>
      <c r="E153">
        <v>1</v>
      </c>
      <c r="F153">
        <v>1</v>
      </c>
      <c r="G153" t="s">
        <v>77</v>
      </c>
      <c r="H153" t="s">
        <v>78</v>
      </c>
      <c r="I153">
        <v>4.87</v>
      </c>
      <c r="J153">
        <v>106</v>
      </c>
      <c r="K153">
        <v>2330</v>
      </c>
      <c r="L153" t="s">
        <v>79</v>
      </c>
      <c r="M153" t="s">
        <v>80</v>
      </c>
      <c r="N153">
        <v>4.3700000000000003E-2</v>
      </c>
      <c r="O153">
        <v>0.60799999999999998</v>
      </c>
      <c r="P153">
        <v>12.8</v>
      </c>
      <c r="Q153" t="s">
        <v>81</v>
      </c>
      <c r="R153" t="s">
        <v>78</v>
      </c>
      <c r="S153">
        <v>3.7000000000000002E-3</v>
      </c>
      <c r="T153">
        <v>6.7400000000000002E-2</v>
      </c>
      <c r="U153">
        <v>3.32</v>
      </c>
      <c r="W153" s="2">
        <v>1</v>
      </c>
      <c r="Y153" s="2">
        <f t="shared" si="8"/>
        <v>2330</v>
      </c>
      <c r="AF153" s="2">
        <v>1</v>
      </c>
      <c r="AH153" s="4">
        <f t="shared" si="6"/>
        <v>12.8</v>
      </c>
      <c r="AO153">
        <v>1</v>
      </c>
      <c r="AQ153" s="4">
        <f t="shared" si="7"/>
        <v>3.32</v>
      </c>
    </row>
    <row r="154" spans="1:49" x14ac:dyDescent="0.2">
      <c r="A154" s="1">
        <v>43787</v>
      </c>
      <c r="B154" t="s">
        <v>76</v>
      </c>
      <c r="C154" t="s">
        <v>202</v>
      </c>
      <c r="D154">
        <v>168</v>
      </c>
      <c r="E154">
        <v>1</v>
      </c>
      <c r="F154">
        <v>1</v>
      </c>
      <c r="G154" t="s">
        <v>77</v>
      </c>
      <c r="H154" t="s">
        <v>78</v>
      </c>
      <c r="I154">
        <v>5.79E-2</v>
      </c>
      <c r="J154">
        <v>1.31</v>
      </c>
      <c r="K154">
        <v>26.5</v>
      </c>
      <c r="L154" t="s">
        <v>79</v>
      </c>
      <c r="M154" t="s">
        <v>80</v>
      </c>
      <c r="N154">
        <v>1.8499999999999999E-2</v>
      </c>
      <c r="O154">
        <v>0.30499999999999999</v>
      </c>
      <c r="P154">
        <v>4.58</v>
      </c>
      <c r="Q154" t="s">
        <v>81</v>
      </c>
      <c r="R154" t="s">
        <v>78</v>
      </c>
      <c r="S154">
        <v>3.5100000000000001E-3</v>
      </c>
      <c r="T154">
        <v>6.7400000000000002E-2</v>
      </c>
      <c r="U154">
        <v>3.32</v>
      </c>
      <c r="W154" s="2">
        <v>1</v>
      </c>
      <c r="Y154" s="2">
        <f t="shared" si="8"/>
        <v>26.5</v>
      </c>
      <c r="AF154">
        <v>1</v>
      </c>
      <c r="AH154" s="4">
        <f t="shared" si="6"/>
        <v>4.58</v>
      </c>
      <c r="AO154">
        <v>1</v>
      </c>
      <c r="AQ154" s="4">
        <f t="shared" si="7"/>
        <v>3.32</v>
      </c>
    </row>
    <row r="155" spans="1:49" x14ac:dyDescent="0.2">
      <c r="A155" s="1">
        <v>43787</v>
      </c>
      <c r="B155" t="s">
        <v>76</v>
      </c>
      <c r="C155" t="s">
        <v>203</v>
      </c>
      <c r="D155">
        <v>169</v>
      </c>
      <c r="E155">
        <v>1</v>
      </c>
      <c r="F155">
        <v>1</v>
      </c>
      <c r="G155" t="s">
        <v>77</v>
      </c>
      <c r="H155" t="s">
        <v>78</v>
      </c>
      <c r="I155">
        <v>4.6800000000000001E-2</v>
      </c>
      <c r="J155">
        <v>1.29</v>
      </c>
      <c r="K155">
        <v>26</v>
      </c>
      <c r="L155" t="s">
        <v>79</v>
      </c>
      <c r="M155" t="s">
        <v>80</v>
      </c>
      <c r="N155">
        <v>1.8499999999999999E-2</v>
      </c>
      <c r="O155">
        <v>0.30599999999999999</v>
      </c>
      <c r="P155">
        <v>4.62</v>
      </c>
      <c r="Q155" t="s">
        <v>81</v>
      </c>
      <c r="R155" t="s">
        <v>78</v>
      </c>
      <c r="S155">
        <v>1.06E-2</v>
      </c>
      <c r="T155">
        <v>0.25</v>
      </c>
      <c r="U155">
        <v>11.6</v>
      </c>
      <c r="W155" s="2">
        <v>1</v>
      </c>
      <c r="Y155" s="2">
        <f t="shared" si="8"/>
        <v>26</v>
      </c>
      <c r="AF155">
        <v>1</v>
      </c>
      <c r="AH155" s="4">
        <f t="shared" si="6"/>
        <v>4.62</v>
      </c>
      <c r="AO155" s="2">
        <v>1</v>
      </c>
      <c r="AQ155" s="4">
        <f t="shared" si="7"/>
        <v>11.6</v>
      </c>
    </row>
    <row r="156" spans="1:49" x14ac:dyDescent="0.2">
      <c r="A156" s="1">
        <v>43787</v>
      </c>
      <c r="B156" t="s">
        <v>76</v>
      </c>
      <c r="C156" t="s">
        <v>204</v>
      </c>
      <c r="D156">
        <v>170</v>
      </c>
      <c r="E156">
        <v>1</v>
      </c>
      <c r="F156">
        <v>1</v>
      </c>
      <c r="G156" t="s">
        <v>77</v>
      </c>
      <c r="H156" t="s">
        <v>78</v>
      </c>
      <c r="I156">
        <v>9.9199999999999997E-2</v>
      </c>
      <c r="J156">
        <v>2.31</v>
      </c>
      <c r="K156">
        <v>47.6</v>
      </c>
      <c r="L156" t="s">
        <v>79</v>
      </c>
      <c r="M156" t="s">
        <v>80</v>
      </c>
      <c r="N156">
        <v>1.9300000000000001E-2</v>
      </c>
      <c r="O156">
        <v>0.31900000000000001</v>
      </c>
      <c r="P156">
        <v>4.96</v>
      </c>
      <c r="Q156" t="s">
        <v>81</v>
      </c>
      <c r="R156" t="s">
        <v>78</v>
      </c>
      <c r="S156">
        <v>1.1599999999999999E-2</v>
      </c>
      <c r="T156">
        <v>0.157</v>
      </c>
      <c r="U156">
        <v>7.4</v>
      </c>
      <c r="W156" s="2">
        <v>1</v>
      </c>
      <c r="Y156" s="2">
        <f t="shared" si="8"/>
        <v>47.6</v>
      </c>
      <c r="AF156">
        <v>1</v>
      </c>
      <c r="AH156" s="4">
        <f t="shared" si="6"/>
        <v>4.96</v>
      </c>
      <c r="AO156">
        <v>1</v>
      </c>
      <c r="AQ156" s="4">
        <f t="shared" si="7"/>
        <v>7.4</v>
      </c>
    </row>
    <row r="157" spans="1:49" x14ac:dyDescent="0.2">
      <c r="A157" s="1">
        <v>43787</v>
      </c>
      <c r="B157" t="s">
        <v>76</v>
      </c>
      <c r="C157" t="s">
        <v>205</v>
      </c>
      <c r="D157">
        <v>179</v>
      </c>
      <c r="E157">
        <v>1</v>
      </c>
      <c r="F157">
        <v>1</v>
      </c>
      <c r="G157" t="s">
        <v>77</v>
      </c>
      <c r="H157" t="s">
        <v>78</v>
      </c>
      <c r="I157">
        <v>0.106</v>
      </c>
      <c r="J157">
        <v>2.23</v>
      </c>
      <c r="K157">
        <v>46</v>
      </c>
      <c r="L157" t="s">
        <v>79</v>
      </c>
      <c r="M157" t="s">
        <v>80</v>
      </c>
      <c r="N157">
        <v>1.5699999999999999E-2</v>
      </c>
      <c r="O157">
        <v>0.23200000000000001</v>
      </c>
      <c r="P157">
        <v>2.63</v>
      </c>
      <c r="Q157" t="s">
        <v>81</v>
      </c>
      <c r="R157" t="s">
        <v>78</v>
      </c>
      <c r="S157">
        <v>1.21E-2</v>
      </c>
      <c r="T157">
        <v>0.19600000000000001</v>
      </c>
      <c r="U157">
        <v>9.18</v>
      </c>
      <c r="W157" s="2">
        <v>1</v>
      </c>
      <c r="Y157" s="2">
        <f t="shared" si="8"/>
        <v>46</v>
      </c>
      <c r="AB157" s="2">
        <f>ABS(100*ABS(Y157-Y156)/AVERAGE(Y157,Y156))</f>
        <v>3.4188034188034222</v>
      </c>
      <c r="AC157" s="3" t="str">
        <f>IF(Y157&gt;10, (IF((AND(AB157&gt;=0,AB157&lt;=20)=TRUE),"PASS","FAIL")),(IF((AND(AB157&gt;=0,AB157&lt;=50)=TRUE),"PASS","FAIL")))</f>
        <v>PASS</v>
      </c>
      <c r="AF157" s="2">
        <v>1</v>
      </c>
      <c r="AH157" s="4">
        <f t="shared" si="6"/>
        <v>2.63</v>
      </c>
      <c r="AK157" s="2">
        <f>ABS(100*ABS(AH157-AH156)/AVERAGE(AH157,AH156))</f>
        <v>61.396574440052703</v>
      </c>
      <c r="AL157" s="3" t="str">
        <f>IF(AH157&gt;10, (IF((AND(AK157&gt;=0,AK157&lt;=20)=TRUE),"PASS","FAIL")),(IF((AND(AK157&gt;=0,AK157&lt;=50)=TRUE),"PASS","FAIL")))</f>
        <v>FAIL</v>
      </c>
      <c r="AO157">
        <v>1</v>
      </c>
      <c r="AQ157" s="4">
        <f t="shared" si="7"/>
        <v>9.18</v>
      </c>
      <c r="AT157" s="2">
        <f>ABS(100*ABS(AQ157-AQ156)/AVERAGE(AQ157,AQ156))</f>
        <v>21.471652593486123</v>
      </c>
      <c r="AU157" s="3" t="str">
        <f>IF(AQ157&gt;10, (IF((AND(AT157&gt;=0,AT157&lt;=20)=TRUE),"PASS","FAIL")),(IF((AND(AT157&gt;=0,AT157&lt;=50)=TRUE),"PASS","FAIL")))</f>
        <v>PASS</v>
      </c>
    </row>
    <row r="158" spans="1:49" x14ac:dyDescent="0.2">
      <c r="A158" s="1">
        <v>43787</v>
      </c>
      <c r="B158" t="s">
        <v>76</v>
      </c>
      <c r="C158" t="s">
        <v>206</v>
      </c>
      <c r="D158">
        <v>180</v>
      </c>
      <c r="E158">
        <v>1</v>
      </c>
      <c r="F158">
        <v>1</v>
      </c>
      <c r="G158" t="s">
        <v>77</v>
      </c>
      <c r="H158" t="s">
        <v>78</v>
      </c>
      <c r="I158">
        <v>8.43E-2</v>
      </c>
      <c r="J158">
        <v>1.82</v>
      </c>
      <c r="K158">
        <v>37.4</v>
      </c>
      <c r="L158" t="s">
        <v>79</v>
      </c>
      <c r="M158" t="s">
        <v>80</v>
      </c>
      <c r="N158">
        <v>7.3300000000000004E-2</v>
      </c>
      <c r="O158">
        <v>1.04</v>
      </c>
      <c r="P158">
        <v>24.3</v>
      </c>
      <c r="Q158" t="s">
        <v>81</v>
      </c>
      <c r="R158" t="s">
        <v>78</v>
      </c>
      <c r="S158">
        <v>0.03</v>
      </c>
      <c r="T158">
        <v>0.432</v>
      </c>
      <c r="U158">
        <v>19.899999999999999</v>
      </c>
      <c r="W158" s="2">
        <v>1</v>
      </c>
      <c r="Y158" s="2">
        <f t="shared" si="8"/>
        <v>37.4</v>
      </c>
      <c r="AD158" s="3">
        <f>100*((Y158*4080)-(Y155*4000))/(1000*80)</f>
        <v>60.74</v>
      </c>
      <c r="AE158" s="3" t="str">
        <f>IF(Y157&gt;10, (IF((AND(AD158&gt;=80,AD158&lt;=120)=TRUE),"PASS","FAIL")),(IF((AND(AD158&gt;=50,AD158&lt;=150)=TRUE),"PASS","FAIL")))</f>
        <v>FAIL</v>
      </c>
      <c r="AF158">
        <v>1</v>
      </c>
      <c r="AH158" s="4">
        <f t="shared" si="6"/>
        <v>24.3</v>
      </c>
      <c r="AM158" s="3">
        <f>100*((AH158*4080)-(AH155*4000))/(1000*80)</f>
        <v>100.83</v>
      </c>
      <c r="AN158" s="3" t="str">
        <f>IF(AH157&gt;10, (IF((AND(AM158&gt;=80,AM158&lt;=120)=TRUE),"PASS","FAIL")),(IF((AND(AM158&gt;=50,AM158&lt;=150)=TRUE),"PASS","FAIL")))</f>
        <v>PASS</v>
      </c>
      <c r="AO158" s="2">
        <v>1</v>
      </c>
      <c r="AQ158" s="4">
        <f t="shared" si="7"/>
        <v>19.899999999999999</v>
      </c>
      <c r="AV158" s="3">
        <f>100*((AQ158*4080)-(AQ155*4000))/(1000*80)</f>
        <v>43.49</v>
      </c>
      <c r="AW158" s="3" t="str">
        <f>IF(AQ157&gt;10, (IF((AND(AV158&gt;=80,AV158&lt;=120)=TRUE),"PASS","FAIL")),(IF((AND(AV158&gt;=50,AV158&lt;=150)=TRUE),"PASS","FAIL")))</f>
        <v>FAIL</v>
      </c>
    </row>
    <row r="159" spans="1:49" x14ac:dyDescent="0.2">
      <c r="A159" s="1">
        <v>43787</v>
      </c>
      <c r="B159" t="s">
        <v>76</v>
      </c>
      <c r="C159" t="s">
        <v>12</v>
      </c>
      <c r="D159" t="s">
        <v>11</v>
      </c>
      <c r="E159">
        <v>1</v>
      </c>
      <c r="F159">
        <v>1</v>
      </c>
      <c r="G159" t="s">
        <v>77</v>
      </c>
      <c r="H159" t="s">
        <v>78</v>
      </c>
      <c r="I159">
        <v>2.15</v>
      </c>
      <c r="J159">
        <v>46.8</v>
      </c>
      <c r="K159">
        <v>1010</v>
      </c>
      <c r="L159" t="s">
        <v>79</v>
      </c>
      <c r="M159" t="s">
        <v>80</v>
      </c>
      <c r="N159">
        <v>2.68</v>
      </c>
      <c r="O159">
        <v>34.6</v>
      </c>
      <c r="P159">
        <v>990</v>
      </c>
      <c r="Q159" t="s">
        <v>81</v>
      </c>
      <c r="R159" t="s">
        <v>78</v>
      </c>
      <c r="S159">
        <v>1.1200000000000001</v>
      </c>
      <c r="T159">
        <v>15.8</v>
      </c>
      <c r="U159">
        <v>860</v>
      </c>
      <c r="W159" s="2">
        <v>1</v>
      </c>
      <c r="Y159" s="2">
        <f t="shared" si="8"/>
        <v>1010</v>
      </c>
      <c r="AF159">
        <v>1</v>
      </c>
      <c r="AH159" s="4">
        <f t="shared" si="6"/>
        <v>990</v>
      </c>
      <c r="AO159">
        <v>1</v>
      </c>
      <c r="AQ159" s="4">
        <f t="shared" si="7"/>
        <v>860</v>
      </c>
    </row>
    <row r="160" spans="1:49" x14ac:dyDescent="0.2">
      <c r="A160" s="1">
        <v>43787</v>
      </c>
      <c r="B160" t="s">
        <v>76</v>
      </c>
      <c r="C160" t="s">
        <v>39</v>
      </c>
      <c r="D160" t="s">
        <v>11</v>
      </c>
      <c r="E160">
        <v>2</v>
      </c>
      <c r="F160">
        <v>1</v>
      </c>
      <c r="G160" t="s">
        <v>77</v>
      </c>
      <c r="H160" t="s">
        <v>78</v>
      </c>
      <c r="I160">
        <v>1.07</v>
      </c>
      <c r="J160">
        <v>23.3</v>
      </c>
      <c r="K160">
        <v>498</v>
      </c>
      <c r="L160" t="s">
        <v>79</v>
      </c>
      <c r="M160" t="s">
        <v>80</v>
      </c>
      <c r="N160">
        <v>1.33</v>
      </c>
      <c r="O160">
        <v>18.3</v>
      </c>
      <c r="P160">
        <v>505</v>
      </c>
      <c r="Q160" t="s">
        <v>81</v>
      </c>
      <c r="R160" t="s">
        <v>78</v>
      </c>
      <c r="S160">
        <v>0.66100000000000003</v>
      </c>
      <c r="T160">
        <v>9.3699999999999992</v>
      </c>
      <c r="U160">
        <v>476</v>
      </c>
      <c r="W160" s="2">
        <v>1</v>
      </c>
      <c r="Y160" s="2">
        <f t="shared" si="8"/>
        <v>498</v>
      </c>
      <c r="AF160">
        <v>1</v>
      </c>
      <c r="AH160" s="4">
        <f t="shared" si="6"/>
        <v>505</v>
      </c>
      <c r="AO160">
        <v>1</v>
      </c>
      <c r="AQ160" s="4">
        <f t="shared" si="7"/>
        <v>476</v>
      </c>
    </row>
    <row r="161" spans="1:45" x14ac:dyDescent="0.2">
      <c r="A161" s="1">
        <v>43787</v>
      </c>
      <c r="B161" t="s">
        <v>76</v>
      </c>
      <c r="C161" t="s">
        <v>14</v>
      </c>
      <c r="D161" t="s">
        <v>71</v>
      </c>
      <c r="E161">
        <v>1</v>
      </c>
      <c r="F161">
        <v>1</v>
      </c>
      <c r="G161" t="s">
        <v>77</v>
      </c>
      <c r="H161" t="s">
        <v>78</v>
      </c>
      <c r="I161">
        <v>0.222</v>
      </c>
      <c r="J161">
        <v>4.84</v>
      </c>
      <c r="K161">
        <v>102</v>
      </c>
      <c r="L161" t="s">
        <v>79</v>
      </c>
      <c r="M161" t="s">
        <v>80</v>
      </c>
      <c r="N161">
        <v>0.25900000000000001</v>
      </c>
      <c r="O161">
        <v>3.68</v>
      </c>
      <c r="P161">
        <v>96.1</v>
      </c>
      <c r="Q161" t="s">
        <v>81</v>
      </c>
      <c r="R161" t="s">
        <v>78</v>
      </c>
      <c r="S161">
        <v>0.127</v>
      </c>
      <c r="T161">
        <v>1.8</v>
      </c>
      <c r="U161">
        <v>83.6</v>
      </c>
      <c r="W161" s="2">
        <v>1</v>
      </c>
      <c r="Y161" s="2">
        <f t="shared" si="8"/>
        <v>102</v>
      </c>
      <c r="AF161" s="2">
        <v>1</v>
      </c>
      <c r="AH161" s="4">
        <f t="shared" si="6"/>
        <v>96.1</v>
      </c>
      <c r="AO161" s="2">
        <v>1</v>
      </c>
      <c r="AQ161" s="4">
        <f t="shared" si="7"/>
        <v>83.6</v>
      </c>
    </row>
    <row r="162" spans="1:45" x14ac:dyDescent="0.2">
      <c r="A162" s="1">
        <v>43787</v>
      </c>
      <c r="B162" t="s">
        <v>76</v>
      </c>
      <c r="C162" t="s">
        <v>41</v>
      </c>
      <c r="D162" t="s">
        <v>71</v>
      </c>
      <c r="E162">
        <v>2</v>
      </c>
      <c r="F162">
        <v>1</v>
      </c>
      <c r="G162" t="s">
        <v>77</v>
      </c>
      <c r="H162" t="s">
        <v>78</v>
      </c>
      <c r="I162">
        <v>9.4600000000000004E-2</v>
      </c>
      <c r="J162">
        <v>2.06</v>
      </c>
      <c r="K162">
        <v>42.4</v>
      </c>
      <c r="L162" t="s">
        <v>79</v>
      </c>
      <c r="M162" t="s">
        <v>80</v>
      </c>
      <c r="N162">
        <v>0.13400000000000001</v>
      </c>
      <c r="O162">
        <v>1.9</v>
      </c>
      <c r="P162">
        <v>47.6</v>
      </c>
      <c r="Q162" t="s">
        <v>81</v>
      </c>
      <c r="R162" t="s">
        <v>78</v>
      </c>
      <c r="S162">
        <v>7.0999999999999994E-2</v>
      </c>
      <c r="T162">
        <v>1.02</v>
      </c>
      <c r="U162">
        <v>47.1</v>
      </c>
      <c r="W162" s="2">
        <v>1</v>
      </c>
      <c r="Y162" s="2">
        <f t="shared" si="8"/>
        <v>42.4</v>
      </c>
      <c r="AF162">
        <v>1</v>
      </c>
      <c r="AH162" s="4">
        <f t="shared" si="6"/>
        <v>47.6</v>
      </c>
      <c r="AO162">
        <v>1</v>
      </c>
      <c r="AQ162" s="4">
        <f t="shared" si="7"/>
        <v>47.1</v>
      </c>
    </row>
    <row r="163" spans="1:45" x14ac:dyDescent="0.2">
      <c r="A163" s="1">
        <v>43787</v>
      </c>
      <c r="B163" t="s">
        <v>76</v>
      </c>
      <c r="C163" t="s">
        <v>16</v>
      </c>
      <c r="D163" t="s">
        <v>13</v>
      </c>
      <c r="E163">
        <v>1</v>
      </c>
      <c r="F163">
        <v>1</v>
      </c>
      <c r="G163" t="s">
        <v>77</v>
      </c>
      <c r="H163" t="s">
        <v>78</v>
      </c>
      <c r="I163">
        <v>5.5399999999999998E-2</v>
      </c>
      <c r="J163">
        <v>1.25</v>
      </c>
      <c r="K163">
        <v>25.3</v>
      </c>
      <c r="L163" t="s">
        <v>79</v>
      </c>
      <c r="M163" t="s">
        <v>80</v>
      </c>
      <c r="N163">
        <v>6.7400000000000002E-2</v>
      </c>
      <c r="O163">
        <v>0.97199999999999998</v>
      </c>
      <c r="P163">
        <v>22.6</v>
      </c>
      <c r="Q163" t="s">
        <v>81</v>
      </c>
      <c r="R163" t="s">
        <v>78</v>
      </c>
      <c r="S163">
        <v>3.5700000000000003E-2</v>
      </c>
      <c r="T163">
        <v>0.49199999999999999</v>
      </c>
      <c r="U163">
        <v>22.7</v>
      </c>
      <c r="W163" s="2">
        <v>1</v>
      </c>
      <c r="Y163" s="2">
        <f t="shared" si="8"/>
        <v>25.3</v>
      </c>
      <c r="Z163" s="3">
        <f>100*(Y163-25)/25</f>
        <v>1.2000000000000028</v>
      </c>
      <c r="AA163" s="3" t="str">
        <f>IF((ABS(Z163))&lt;=20,"PASS","FAIL")</f>
        <v>PASS</v>
      </c>
      <c r="AF163">
        <v>1</v>
      </c>
      <c r="AH163" s="4">
        <f t="shared" si="6"/>
        <v>22.6</v>
      </c>
      <c r="AI163" s="3">
        <f>100*(AH163-25)/25</f>
        <v>-9.5999999999999943</v>
      </c>
      <c r="AJ163" s="3" t="str">
        <f>IF((ABS(AI163))&lt;=20,"PASS","FAIL")</f>
        <v>PASS</v>
      </c>
      <c r="AO163">
        <v>1</v>
      </c>
      <c r="AQ163" s="4">
        <f t="shared" si="7"/>
        <v>22.7</v>
      </c>
      <c r="AR163" s="3">
        <f>100*(AQ163-25)/25</f>
        <v>-9.2000000000000028</v>
      </c>
      <c r="AS163" s="3" t="str">
        <f>IF((ABS(AR163))&lt;=20,"PASS","FAIL")</f>
        <v>PASS</v>
      </c>
    </row>
    <row r="164" spans="1:45" x14ac:dyDescent="0.2">
      <c r="A164" s="1">
        <v>43787</v>
      </c>
      <c r="B164" t="s">
        <v>76</v>
      </c>
      <c r="C164" t="s">
        <v>42</v>
      </c>
      <c r="D164" t="s">
        <v>71</v>
      </c>
      <c r="E164">
        <v>10</v>
      </c>
      <c r="F164">
        <v>1</v>
      </c>
      <c r="G164" t="s">
        <v>77</v>
      </c>
      <c r="H164" t="s">
        <v>78</v>
      </c>
      <c r="I164">
        <v>2.1299999999999999E-2</v>
      </c>
      <c r="J164">
        <v>0.439</v>
      </c>
      <c r="K164">
        <v>8.02</v>
      </c>
      <c r="L164" t="s">
        <v>79</v>
      </c>
      <c r="M164" t="s">
        <v>80</v>
      </c>
      <c r="N164">
        <v>3.1899999999999998E-2</v>
      </c>
      <c r="O164">
        <v>0.44900000000000001</v>
      </c>
      <c r="P164">
        <v>8.4499999999999993</v>
      </c>
      <c r="Q164" t="s">
        <v>81</v>
      </c>
      <c r="R164" t="s">
        <v>78</v>
      </c>
      <c r="S164">
        <v>1.3599999999999999E-2</v>
      </c>
      <c r="T164">
        <v>0.20300000000000001</v>
      </c>
      <c r="U164">
        <v>9.5</v>
      </c>
      <c r="W164" s="2">
        <v>1</v>
      </c>
      <c r="Y164" s="2">
        <f t="shared" si="8"/>
        <v>8.02</v>
      </c>
      <c r="AF164">
        <v>1</v>
      </c>
      <c r="AH164" s="4">
        <f t="shared" si="6"/>
        <v>8.4499999999999993</v>
      </c>
      <c r="AO164" s="2">
        <v>1</v>
      </c>
      <c r="AQ164" s="4">
        <f t="shared" si="7"/>
        <v>9.5</v>
      </c>
    </row>
    <row r="165" spans="1:45" x14ac:dyDescent="0.2">
      <c r="A165" s="1">
        <v>43787</v>
      </c>
      <c r="B165" t="s">
        <v>76</v>
      </c>
      <c r="C165" t="s">
        <v>43</v>
      </c>
      <c r="D165" t="s">
        <v>15</v>
      </c>
      <c r="E165">
        <v>1</v>
      </c>
      <c r="F165">
        <v>1</v>
      </c>
      <c r="G165" t="s">
        <v>77</v>
      </c>
      <c r="H165" t="s">
        <v>78</v>
      </c>
      <c r="I165">
        <v>3.3099999999999997E-2</v>
      </c>
      <c r="J165">
        <v>0.57899999999999996</v>
      </c>
      <c r="K165">
        <v>11</v>
      </c>
      <c r="L165" t="s">
        <v>79</v>
      </c>
      <c r="M165" t="s">
        <v>80</v>
      </c>
      <c r="N165">
        <v>1.83E-2</v>
      </c>
      <c r="O165">
        <v>0.34300000000000003</v>
      </c>
      <c r="P165">
        <v>5.62</v>
      </c>
      <c r="Q165" t="s">
        <v>81</v>
      </c>
      <c r="R165" t="s">
        <v>78</v>
      </c>
      <c r="S165">
        <v>9.6900000000000007E-3</v>
      </c>
      <c r="T165">
        <v>0.114</v>
      </c>
      <c r="U165">
        <v>5.42</v>
      </c>
      <c r="W165" s="2">
        <v>1</v>
      </c>
      <c r="Y165" s="2">
        <f t="shared" si="8"/>
        <v>11</v>
      </c>
      <c r="AF165" s="2">
        <v>1</v>
      </c>
      <c r="AH165" s="4">
        <f t="shared" si="6"/>
        <v>5.62</v>
      </c>
      <c r="AO165">
        <v>1</v>
      </c>
      <c r="AQ165" s="4">
        <f t="shared" si="7"/>
        <v>5.42</v>
      </c>
    </row>
    <row r="166" spans="1:45" x14ac:dyDescent="0.2">
      <c r="A166" s="1">
        <v>43787</v>
      </c>
      <c r="B166" t="s">
        <v>76</v>
      </c>
      <c r="C166" t="s">
        <v>44</v>
      </c>
      <c r="D166" t="s">
        <v>15</v>
      </c>
      <c r="E166">
        <v>2</v>
      </c>
      <c r="F166">
        <v>1</v>
      </c>
      <c r="G166" t="s">
        <v>77</v>
      </c>
      <c r="H166" t="s">
        <v>78</v>
      </c>
      <c r="I166">
        <v>-1.4800000000000001E-2</v>
      </c>
      <c r="J166">
        <v>-0.39</v>
      </c>
      <c r="K166">
        <v>-9.5500000000000007</v>
      </c>
      <c r="L166" t="s">
        <v>79</v>
      </c>
      <c r="M166" t="s">
        <v>80</v>
      </c>
      <c r="N166">
        <v>1.24E-2</v>
      </c>
      <c r="O166">
        <v>0.20100000000000001</v>
      </c>
      <c r="P166">
        <v>1.79</v>
      </c>
      <c r="Q166" t="s">
        <v>81</v>
      </c>
      <c r="R166" t="s">
        <v>78</v>
      </c>
      <c r="S166">
        <v>5.6100000000000004E-3</v>
      </c>
      <c r="T166">
        <v>0.124</v>
      </c>
      <c r="U166">
        <v>5.89</v>
      </c>
      <c r="W166" s="2">
        <v>1</v>
      </c>
      <c r="Y166" s="2">
        <f t="shared" si="8"/>
        <v>-9.5500000000000007</v>
      </c>
      <c r="AF166">
        <v>1</v>
      </c>
      <c r="AH166" s="4">
        <f t="shared" si="6"/>
        <v>1.79</v>
      </c>
      <c r="AO166">
        <v>1</v>
      </c>
      <c r="AQ166" s="4">
        <f t="shared" si="7"/>
        <v>5.89</v>
      </c>
    </row>
    <row r="167" spans="1:45" x14ac:dyDescent="0.2">
      <c r="A167" s="1">
        <v>43787</v>
      </c>
      <c r="B167" t="s">
        <v>76</v>
      </c>
      <c r="C167" t="s">
        <v>45</v>
      </c>
      <c r="D167" t="s">
        <v>70</v>
      </c>
      <c r="E167">
        <v>1</v>
      </c>
      <c r="F167">
        <v>1</v>
      </c>
      <c r="G167" t="s">
        <v>77</v>
      </c>
      <c r="H167" t="s">
        <v>78</v>
      </c>
      <c r="I167">
        <v>9.9400000000000002E-2</v>
      </c>
      <c r="J167">
        <v>0.32</v>
      </c>
      <c r="K167">
        <v>5.5</v>
      </c>
      <c r="L167" t="s">
        <v>79</v>
      </c>
      <c r="M167" t="s">
        <v>80</v>
      </c>
      <c r="N167">
        <v>-9.2800000000000001E-3</v>
      </c>
      <c r="O167">
        <v>0.17799999999999999</v>
      </c>
      <c r="P167">
        <v>1.18</v>
      </c>
      <c r="Q167" t="s">
        <v>81</v>
      </c>
      <c r="R167" t="s">
        <v>78</v>
      </c>
      <c r="S167">
        <v>4.5199999999999997E-3</v>
      </c>
      <c r="T167">
        <v>0.113</v>
      </c>
      <c r="U167">
        <v>5.41</v>
      </c>
      <c r="W167" s="2">
        <v>1</v>
      </c>
      <c r="Y167" s="2">
        <f t="shared" si="8"/>
        <v>5.5</v>
      </c>
      <c r="AF167">
        <v>1</v>
      </c>
      <c r="AH167" s="4">
        <f t="shared" si="6"/>
        <v>1.18</v>
      </c>
      <c r="AO167" s="2">
        <v>1</v>
      </c>
      <c r="AQ167" s="4">
        <f t="shared" si="7"/>
        <v>5.41</v>
      </c>
    </row>
    <row r="168" spans="1:45" x14ac:dyDescent="0.2">
      <c r="A168" s="1">
        <v>43787</v>
      </c>
      <c r="B168" t="s">
        <v>76</v>
      </c>
      <c r="C168" t="s">
        <v>72</v>
      </c>
      <c r="D168" t="s">
        <v>139</v>
      </c>
      <c r="E168">
        <v>1</v>
      </c>
      <c r="F168">
        <v>1</v>
      </c>
      <c r="G168" t="s">
        <v>77</v>
      </c>
      <c r="H168" t="s">
        <v>78</v>
      </c>
      <c r="I168">
        <v>3.3399999999999999E-2</v>
      </c>
      <c r="J168">
        <v>5.2299999999999999E-2</v>
      </c>
      <c r="K168">
        <v>-0.17299999999999999</v>
      </c>
      <c r="L168" t="s">
        <v>79</v>
      </c>
      <c r="M168" t="s">
        <v>80</v>
      </c>
      <c r="N168">
        <v>-7.7299999999999999E-3</v>
      </c>
      <c r="O168">
        <v>-4.24E-2</v>
      </c>
      <c r="P168">
        <v>-4.76</v>
      </c>
      <c r="Q168" t="s">
        <v>81</v>
      </c>
      <c r="R168" t="s">
        <v>78</v>
      </c>
      <c r="S168">
        <v>1.34</v>
      </c>
      <c r="T168">
        <v>18.899999999999999</v>
      </c>
      <c r="U168">
        <v>1070</v>
      </c>
      <c r="V168" s="2">
        <f>100*T159/T168</f>
        <v>83.597883597883609</v>
      </c>
      <c r="W168" s="2">
        <v>1</v>
      </c>
      <c r="Y168" s="2">
        <f t="shared" si="8"/>
        <v>-0.17299999999999999</v>
      </c>
      <c r="AF168">
        <v>1</v>
      </c>
      <c r="AH168" s="4">
        <f t="shared" si="6"/>
        <v>-4.76</v>
      </c>
      <c r="AO168">
        <v>1</v>
      </c>
      <c r="AQ168" s="4">
        <f t="shared" si="7"/>
        <v>1070</v>
      </c>
    </row>
    <row r="169" spans="1:45" x14ac:dyDescent="0.2">
      <c r="A169" s="1">
        <v>43787</v>
      </c>
      <c r="B169" t="s">
        <v>76</v>
      </c>
      <c r="C169" t="s">
        <v>82</v>
      </c>
      <c r="D169">
        <v>1</v>
      </c>
      <c r="E169">
        <v>1</v>
      </c>
      <c r="F169">
        <v>1</v>
      </c>
      <c r="G169" t="s">
        <v>77</v>
      </c>
      <c r="H169" t="s">
        <v>78</v>
      </c>
      <c r="I169">
        <v>4.5199999999999997E-2</v>
      </c>
      <c r="J169">
        <v>1.01</v>
      </c>
      <c r="K169">
        <v>20.2</v>
      </c>
      <c r="L169" t="s">
        <v>79</v>
      </c>
      <c r="M169" t="s">
        <v>80</v>
      </c>
      <c r="N169">
        <v>3.9399999999999998E-2</v>
      </c>
      <c r="O169">
        <v>0.57399999999999995</v>
      </c>
      <c r="P169">
        <v>11.8</v>
      </c>
      <c r="Q169" t="s">
        <v>81</v>
      </c>
      <c r="R169" t="s">
        <v>78</v>
      </c>
      <c r="S169">
        <v>5.8100000000000001E-3</v>
      </c>
      <c r="T169">
        <v>9.2200000000000004E-2</v>
      </c>
      <c r="U169">
        <v>4.45</v>
      </c>
      <c r="W169" s="2">
        <v>1</v>
      </c>
      <c r="Y169" s="2">
        <f t="shared" si="8"/>
        <v>20.2</v>
      </c>
      <c r="AF169" s="2">
        <v>1</v>
      </c>
      <c r="AH169" s="4">
        <f t="shared" si="6"/>
        <v>11.8</v>
      </c>
      <c r="AO169">
        <v>1</v>
      </c>
      <c r="AQ169" s="4">
        <f t="shared" si="7"/>
        <v>4.45</v>
      </c>
    </row>
    <row r="170" spans="1:45" x14ac:dyDescent="0.2">
      <c r="A170" s="1">
        <v>43787</v>
      </c>
      <c r="B170" t="s">
        <v>76</v>
      </c>
      <c r="C170" t="s">
        <v>84</v>
      </c>
      <c r="D170">
        <v>3</v>
      </c>
      <c r="E170">
        <v>10</v>
      </c>
      <c r="F170">
        <v>1</v>
      </c>
      <c r="G170" t="s">
        <v>77</v>
      </c>
      <c r="H170" t="s">
        <v>78</v>
      </c>
      <c r="I170">
        <v>0.436</v>
      </c>
      <c r="J170">
        <v>9.59</v>
      </c>
      <c r="K170">
        <v>203</v>
      </c>
      <c r="L170" t="s">
        <v>79</v>
      </c>
      <c r="M170" t="s">
        <v>80</v>
      </c>
      <c r="N170">
        <v>1.5599999999999999E-2</v>
      </c>
      <c r="O170">
        <v>0.29799999999999999</v>
      </c>
      <c r="P170">
        <v>4.3899999999999997</v>
      </c>
      <c r="Q170" t="s">
        <v>81</v>
      </c>
      <c r="R170" t="s">
        <v>78</v>
      </c>
      <c r="S170">
        <v>1.5900000000000001E-3</v>
      </c>
      <c r="T170">
        <v>-1.6799999999999999E-2</v>
      </c>
      <c r="U170">
        <v>-0.49299999999999999</v>
      </c>
      <c r="W170" s="2">
        <v>1</v>
      </c>
      <c r="Y170" s="2">
        <f t="shared" si="8"/>
        <v>203</v>
      </c>
      <c r="AF170">
        <v>1</v>
      </c>
      <c r="AH170" s="4">
        <f t="shared" si="6"/>
        <v>4.3899999999999997</v>
      </c>
      <c r="AO170" s="2">
        <v>1</v>
      </c>
      <c r="AQ170" s="4">
        <f t="shared" si="7"/>
        <v>-0.49299999999999999</v>
      </c>
    </row>
    <row r="171" spans="1:45" x14ac:dyDescent="0.2">
      <c r="A171" s="1">
        <v>43787</v>
      </c>
      <c r="B171" t="s">
        <v>76</v>
      </c>
      <c r="C171" t="s">
        <v>85</v>
      </c>
      <c r="D171">
        <v>4</v>
      </c>
      <c r="E171">
        <v>1</v>
      </c>
      <c r="F171">
        <v>1</v>
      </c>
      <c r="G171" t="s">
        <v>77</v>
      </c>
      <c r="H171" t="s">
        <v>78</v>
      </c>
      <c r="I171">
        <v>-2.6599999999999999E-2</v>
      </c>
      <c r="J171">
        <v>-0.30099999999999999</v>
      </c>
      <c r="K171">
        <v>-7.66</v>
      </c>
      <c r="L171" t="s">
        <v>79</v>
      </c>
      <c r="M171" t="s">
        <v>80</v>
      </c>
      <c r="N171">
        <v>1.4999999999999999E-2</v>
      </c>
      <c r="O171">
        <v>0.26100000000000001</v>
      </c>
      <c r="P171">
        <v>3.41</v>
      </c>
      <c r="Q171" t="s">
        <v>81</v>
      </c>
      <c r="R171" t="s">
        <v>78</v>
      </c>
      <c r="S171">
        <v>4.7600000000000003E-3</v>
      </c>
      <c r="T171">
        <v>7.2300000000000003E-2</v>
      </c>
      <c r="U171">
        <v>3.54</v>
      </c>
      <c r="W171" s="2">
        <v>1</v>
      </c>
      <c r="Y171" s="2">
        <f t="shared" si="8"/>
        <v>-7.66</v>
      </c>
      <c r="AF171">
        <v>1</v>
      </c>
      <c r="AH171" s="4">
        <f t="shared" si="6"/>
        <v>3.41</v>
      </c>
      <c r="AO171">
        <v>1</v>
      </c>
      <c r="AQ171" s="4">
        <f t="shared" si="7"/>
        <v>3.54</v>
      </c>
    </row>
    <row r="172" spans="1:45" x14ac:dyDescent="0.2">
      <c r="A172" s="1">
        <v>43787</v>
      </c>
      <c r="B172" t="s">
        <v>76</v>
      </c>
      <c r="C172" t="s">
        <v>97</v>
      </c>
      <c r="D172">
        <v>19</v>
      </c>
      <c r="E172">
        <v>1</v>
      </c>
      <c r="F172">
        <v>1</v>
      </c>
      <c r="G172" t="s">
        <v>77</v>
      </c>
      <c r="H172" t="s">
        <v>78</v>
      </c>
      <c r="I172">
        <v>1.4E-2</v>
      </c>
      <c r="J172">
        <v>0.28699999999999998</v>
      </c>
      <c r="K172">
        <v>4.8</v>
      </c>
      <c r="L172" t="s">
        <v>79</v>
      </c>
      <c r="M172" t="s">
        <v>80</v>
      </c>
      <c r="N172">
        <v>1.44E-2</v>
      </c>
      <c r="O172">
        <v>0.23599999999999999</v>
      </c>
      <c r="P172">
        <v>2.72</v>
      </c>
      <c r="Q172" t="s">
        <v>81</v>
      </c>
      <c r="R172" t="s">
        <v>78</v>
      </c>
      <c r="S172">
        <v>3.6800000000000001E-3</v>
      </c>
      <c r="T172">
        <v>6.1899999999999997E-2</v>
      </c>
      <c r="U172">
        <v>3.07</v>
      </c>
      <c r="W172" s="2">
        <v>1</v>
      </c>
      <c r="Y172" s="2">
        <f t="shared" si="8"/>
        <v>4.8</v>
      </c>
      <c r="AF172">
        <v>1</v>
      </c>
      <c r="AH172" s="4">
        <f t="shared" si="6"/>
        <v>2.72</v>
      </c>
      <c r="AO172">
        <v>1</v>
      </c>
      <c r="AQ172" s="4">
        <f t="shared" si="7"/>
        <v>3.07</v>
      </c>
    </row>
    <row r="173" spans="1:45" x14ac:dyDescent="0.2">
      <c r="A173" s="1">
        <v>43787</v>
      </c>
      <c r="B173" t="s">
        <v>76</v>
      </c>
      <c r="C173" t="s">
        <v>190</v>
      </c>
      <c r="D173">
        <v>153</v>
      </c>
      <c r="E173">
        <v>1</v>
      </c>
      <c r="F173">
        <v>1</v>
      </c>
      <c r="G173" t="s">
        <v>77</v>
      </c>
      <c r="H173" t="s">
        <v>78</v>
      </c>
      <c r="I173">
        <v>1.5699999999999999E-2</v>
      </c>
      <c r="J173">
        <v>0.439</v>
      </c>
      <c r="K173">
        <v>8.0299999999999994</v>
      </c>
      <c r="L173" t="s">
        <v>79</v>
      </c>
      <c r="M173" t="s">
        <v>80</v>
      </c>
      <c r="N173">
        <v>2.41E-2</v>
      </c>
      <c r="O173">
        <v>0.40100000000000002</v>
      </c>
      <c r="P173">
        <v>7.17</v>
      </c>
      <c r="Q173" t="s">
        <v>81</v>
      </c>
      <c r="R173" t="s">
        <v>78</v>
      </c>
      <c r="S173">
        <v>-9.3299999999999998E-3</v>
      </c>
      <c r="T173">
        <v>-0.19600000000000001</v>
      </c>
      <c r="U173">
        <v>-8.58</v>
      </c>
      <c r="W173" s="2">
        <v>1</v>
      </c>
      <c r="Y173" s="2">
        <f t="shared" si="8"/>
        <v>8.0299999999999994</v>
      </c>
      <c r="AF173" s="2">
        <v>1</v>
      </c>
      <c r="AH173" s="4">
        <f t="shared" si="6"/>
        <v>7.17</v>
      </c>
      <c r="AO173" s="2">
        <v>1</v>
      </c>
      <c r="AQ173" s="4">
        <f t="shared" si="7"/>
        <v>-8.58</v>
      </c>
    </row>
    <row r="174" spans="1:45" x14ac:dyDescent="0.2">
      <c r="A174" s="1">
        <v>43787</v>
      </c>
      <c r="B174" t="s">
        <v>76</v>
      </c>
      <c r="C174" t="s">
        <v>98</v>
      </c>
      <c r="D174">
        <v>20</v>
      </c>
      <c r="E174">
        <v>10</v>
      </c>
      <c r="F174">
        <v>1</v>
      </c>
      <c r="G174" t="s">
        <v>77</v>
      </c>
      <c r="H174" t="s">
        <v>78</v>
      </c>
      <c r="I174">
        <v>0.55800000000000005</v>
      </c>
      <c r="J174">
        <v>12.3</v>
      </c>
      <c r="K174">
        <v>262</v>
      </c>
      <c r="L174" t="s">
        <v>79</v>
      </c>
      <c r="M174" t="s">
        <v>80</v>
      </c>
      <c r="N174">
        <v>1.6299999999999999E-2</v>
      </c>
      <c r="O174">
        <v>0.24199999999999999</v>
      </c>
      <c r="P174">
        <v>2.89</v>
      </c>
      <c r="Q174" t="s">
        <v>81</v>
      </c>
      <c r="R174" t="s">
        <v>78</v>
      </c>
      <c r="S174">
        <v>1.65E-3</v>
      </c>
      <c r="T174">
        <v>2.75E-2</v>
      </c>
      <c r="U174">
        <v>1.52</v>
      </c>
      <c r="W174" s="2">
        <v>1</v>
      </c>
      <c r="Y174" s="2">
        <f t="shared" si="8"/>
        <v>262</v>
      </c>
      <c r="AF174">
        <v>1</v>
      </c>
      <c r="AH174" s="4">
        <f t="shared" si="6"/>
        <v>2.89</v>
      </c>
      <c r="AO174">
        <v>1</v>
      </c>
      <c r="AQ174" s="4">
        <f t="shared" si="7"/>
        <v>1.52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1"/>
  <sheetViews>
    <sheetView zoomScale="140" zoomScaleNormal="140" workbookViewId="0">
      <selection activeCell="U16" sqref="U16"/>
    </sheetView>
  </sheetViews>
  <sheetFormatPr baseColWidth="10" defaultColWidth="8.83203125" defaultRowHeight="15" x14ac:dyDescent="0.2"/>
  <cols>
    <col min="1" max="1" width="10.83203125" customWidth="1"/>
    <col min="3" max="3" width="18.1640625" customWidth="1"/>
  </cols>
  <sheetData>
    <row r="1" spans="1:43" s="2" customFormat="1" ht="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3" s="2" customFormat="1" x14ac:dyDescent="0.2">
      <c r="A2" s="1">
        <v>43787</v>
      </c>
      <c r="B2" t="s">
        <v>207</v>
      </c>
      <c r="C2" t="s">
        <v>46</v>
      </c>
      <c r="D2" t="s">
        <v>15</v>
      </c>
      <c r="E2">
        <v>1</v>
      </c>
      <c r="F2">
        <v>1</v>
      </c>
      <c r="G2" t="s">
        <v>77</v>
      </c>
      <c r="H2" t="s">
        <v>78</v>
      </c>
      <c r="I2">
        <v>2.8799999999999999E-2</v>
      </c>
      <c r="J2">
        <v>0.51200000000000001</v>
      </c>
      <c r="K2">
        <v>14.6</v>
      </c>
      <c r="L2" t="s">
        <v>79</v>
      </c>
      <c r="M2" t="s">
        <v>80</v>
      </c>
      <c r="N2">
        <v>2.1499999999999998E-2</v>
      </c>
      <c r="O2">
        <v>0.33100000000000002</v>
      </c>
      <c r="P2">
        <v>7.33</v>
      </c>
      <c r="Q2" t="s">
        <v>81</v>
      </c>
      <c r="R2" t="s">
        <v>78</v>
      </c>
      <c r="S2">
        <v>8.1200000000000005E-3</v>
      </c>
      <c r="T2">
        <v>0.114</v>
      </c>
      <c r="U2">
        <v>4.9000000000000004</v>
      </c>
      <c r="AF2"/>
      <c r="AG2"/>
      <c r="AH2" s="4"/>
      <c r="AO2"/>
      <c r="AP2"/>
      <c r="AQ2" s="4"/>
    </row>
    <row r="3" spans="1:43" s="2" customFormat="1" x14ac:dyDescent="0.2">
      <c r="A3" s="1">
        <v>43787</v>
      </c>
      <c r="B3" t="s">
        <v>207</v>
      </c>
      <c r="C3" t="s">
        <v>46</v>
      </c>
      <c r="D3" t="s">
        <v>15</v>
      </c>
      <c r="E3">
        <v>1</v>
      </c>
      <c r="F3">
        <v>1</v>
      </c>
      <c r="G3" t="s">
        <v>77</v>
      </c>
      <c r="H3" t="s">
        <v>78</v>
      </c>
      <c r="I3">
        <v>1.3599999999999999E-2</v>
      </c>
      <c r="J3">
        <v>0.27</v>
      </c>
      <c r="K3">
        <v>9.16</v>
      </c>
      <c r="L3" t="s">
        <v>79</v>
      </c>
      <c r="M3" t="s">
        <v>80</v>
      </c>
      <c r="N3">
        <v>2.0400000000000001E-2</v>
      </c>
      <c r="O3">
        <v>0.33900000000000002</v>
      </c>
      <c r="P3">
        <v>7.53</v>
      </c>
      <c r="Q3" t="s">
        <v>81</v>
      </c>
      <c r="R3" t="s">
        <v>78</v>
      </c>
      <c r="S3">
        <v>-1.9300000000000001E-2</v>
      </c>
      <c r="T3">
        <v>-0.114</v>
      </c>
      <c r="U3">
        <v>-5.19</v>
      </c>
      <c r="AF3"/>
      <c r="AG3"/>
      <c r="AH3" s="4"/>
      <c r="AO3"/>
      <c r="AP3"/>
      <c r="AQ3" s="4"/>
    </row>
    <row r="4" spans="1:43" s="2" customFormat="1" x14ac:dyDescent="0.2">
      <c r="A4" s="1">
        <v>43787</v>
      </c>
      <c r="B4" t="s">
        <v>207</v>
      </c>
      <c r="C4" t="s">
        <v>46</v>
      </c>
      <c r="D4" t="s">
        <v>15</v>
      </c>
      <c r="E4">
        <v>1</v>
      </c>
      <c r="F4">
        <v>1</v>
      </c>
      <c r="G4" t="s">
        <v>77</v>
      </c>
      <c r="H4" t="s">
        <v>78</v>
      </c>
      <c r="I4">
        <v>2.6700000000000002E-2</v>
      </c>
      <c r="J4">
        <v>0.28000000000000003</v>
      </c>
      <c r="K4">
        <v>9.39</v>
      </c>
      <c r="L4" t="s">
        <v>79</v>
      </c>
      <c r="M4" t="s">
        <v>80</v>
      </c>
      <c r="N4">
        <v>2.18E-2</v>
      </c>
      <c r="O4">
        <v>0.36099999999999999</v>
      </c>
      <c r="P4">
        <v>8.08</v>
      </c>
      <c r="Q4" t="s">
        <v>81</v>
      </c>
      <c r="R4" t="s">
        <v>78</v>
      </c>
      <c r="S4">
        <v>1.21E-2</v>
      </c>
      <c r="T4">
        <v>8.5099999999999995E-2</v>
      </c>
      <c r="U4">
        <v>3.62</v>
      </c>
      <c r="AF4"/>
      <c r="AG4"/>
      <c r="AH4" s="4"/>
      <c r="AO4"/>
      <c r="AP4"/>
      <c r="AQ4" s="4"/>
    </row>
    <row r="5" spans="1:43" s="2" customFormat="1" x14ac:dyDescent="0.2">
      <c r="A5" s="1">
        <v>43787</v>
      </c>
      <c r="B5" t="s">
        <v>207</v>
      </c>
      <c r="C5" t="s">
        <v>46</v>
      </c>
      <c r="D5" t="s">
        <v>15</v>
      </c>
      <c r="E5">
        <v>1</v>
      </c>
      <c r="F5">
        <v>1</v>
      </c>
      <c r="G5" t="s">
        <v>77</v>
      </c>
      <c r="H5" t="s">
        <v>78</v>
      </c>
      <c r="I5">
        <v>1.18E-2</v>
      </c>
      <c r="J5">
        <v>0.27400000000000002</v>
      </c>
      <c r="K5">
        <v>9.26</v>
      </c>
      <c r="L5" t="s">
        <v>79</v>
      </c>
      <c r="M5" t="s">
        <v>80</v>
      </c>
      <c r="N5">
        <v>3.1699999999999999E-2</v>
      </c>
      <c r="O5">
        <v>0.52700000000000002</v>
      </c>
      <c r="P5">
        <v>12.2</v>
      </c>
      <c r="Q5" t="s">
        <v>81</v>
      </c>
      <c r="R5" t="s">
        <v>78</v>
      </c>
      <c r="S5">
        <v>8.9899999999999997E-3</v>
      </c>
      <c r="T5">
        <v>0.126</v>
      </c>
      <c r="U5">
        <v>5.45</v>
      </c>
      <c r="AF5"/>
      <c r="AG5"/>
      <c r="AH5" s="4"/>
      <c r="AO5"/>
      <c r="AP5"/>
      <c r="AQ5" s="4"/>
    </row>
    <row r="6" spans="1:43" s="2" customFormat="1" x14ac:dyDescent="0.2">
      <c r="A6" s="1">
        <v>43787</v>
      </c>
      <c r="B6" t="s">
        <v>207</v>
      </c>
      <c r="C6" t="s">
        <v>46</v>
      </c>
      <c r="D6" t="s">
        <v>15</v>
      </c>
      <c r="E6">
        <v>1</v>
      </c>
      <c r="F6">
        <v>1</v>
      </c>
      <c r="G6" t="s">
        <v>77</v>
      </c>
      <c r="H6" t="s">
        <v>78</v>
      </c>
      <c r="I6">
        <v>2.18E-2</v>
      </c>
      <c r="J6">
        <v>0.29599999999999999</v>
      </c>
      <c r="K6">
        <v>9.75</v>
      </c>
      <c r="L6" t="s">
        <v>79</v>
      </c>
      <c r="M6" t="s">
        <v>80</v>
      </c>
      <c r="N6">
        <v>2.01E-2</v>
      </c>
      <c r="O6">
        <v>0.30099999999999999</v>
      </c>
      <c r="P6">
        <v>6.61</v>
      </c>
      <c r="Q6" t="s">
        <v>81</v>
      </c>
      <c r="R6" t="s">
        <v>78</v>
      </c>
      <c r="S6">
        <v>9.5999999999999992E-3</v>
      </c>
      <c r="T6">
        <v>9.4799999999999995E-2</v>
      </c>
      <c r="U6">
        <v>4.05</v>
      </c>
      <c r="AF6"/>
      <c r="AG6"/>
      <c r="AH6" s="4"/>
      <c r="AO6"/>
      <c r="AP6"/>
      <c r="AQ6" s="4"/>
    </row>
    <row r="7" spans="1:43" s="2" customFormat="1" x14ac:dyDescent="0.2">
      <c r="A7" s="1">
        <v>43787</v>
      </c>
      <c r="B7" t="s">
        <v>207</v>
      </c>
      <c r="C7" t="s">
        <v>46</v>
      </c>
      <c r="D7" t="s">
        <v>15</v>
      </c>
      <c r="E7">
        <v>1</v>
      </c>
      <c r="F7">
        <v>1</v>
      </c>
      <c r="G7" t="s">
        <v>77</v>
      </c>
      <c r="H7" t="s">
        <v>78</v>
      </c>
      <c r="I7">
        <v>1.15E-2</v>
      </c>
      <c r="J7">
        <v>0.20200000000000001</v>
      </c>
      <c r="K7">
        <v>7.63</v>
      </c>
      <c r="L7" t="s">
        <v>79</v>
      </c>
      <c r="M7" t="s">
        <v>80</v>
      </c>
      <c r="N7">
        <v>2.1999999999999999E-2</v>
      </c>
      <c r="O7">
        <v>0.376</v>
      </c>
      <c r="P7">
        <v>8.44</v>
      </c>
      <c r="Q7" t="s">
        <v>81</v>
      </c>
      <c r="R7" t="s">
        <v>78</v>
      </c>
      <c r="S7">
        <v>8.2299999999999995E-3</v>
      </c>
      <c r="T7">
        <v>0.13200000000000001</v>
      </c>
      <c r="U7">
        <v>5.71</v>
      </c>
      <c r="AF7"/>
      <c r="AG7"/>
      <c r="AH7" s="4"/>
      <c r="AO7"/>
      <c r="AP7"/>
      <c r="AQ7" s="4"/>
    </row>
    <row r="8" spans="1:43" s="2" customFormat="1" x14ac:dyDescent="0.2">
      <c r="A8" s="1">
        <v>43787</v>
      </c>
      <c r="B8" t="s">
        <v>207</v>
      </c>
      <c r="C8" t="s">
        <v>46</v>
      </c>
      <c r="D8" t="s">
        <v>15</v>
      </c>
      <c r="E8">
        <v>1</v>
      </c>
      <c r="F8">
        <v>1</v>
      </c>
      <c r="G8" t="s">
        <v>77</v>
      </c>
      <c r="H8" t="s">
        <v>78</v>
      </c>
      <c r="I8">
        <v>1.14E-2</v>
      </c>
      <c r="J8">
        <v>0.34799999999999998</v>
      </c>
      <c r="K8">
        <v>10.9</v>
      </c>
      <c r="L8" t="s">
        <v>79</v>
      </c>
      <c r="M8" t="s">
        <v>80</v>
      </c>
      <c r="N8">
        <v>1.7899999999999999E-2</v>
      </c>
      <c r="O8">
        <v>0.27400000000000002</v>
      </c>
      <c r="P8">
        <v>5.93</v>
      </c>
      <c r="Q8" t="s">
        <v>81</v>
      </c>
      <c r="R8" t="s">
        <v>78</v>
      </c>
      <c r="S8">
        <v>7.6499999999999997E-3</v>
      </c>
      <c r="T8">
        <v>0.122</v>
      </c>
      <c r="U8">
        <v>5.25</v>
      </c>
      <c r="AF8"/>
      <c r="AG8"/>
      <c r="AH8" s="4"/>
      <c r="AO8"/>
      <c r="AP8"/>
      <c r="AQ8" s="4"/>
    </row>
    <row r="9" spans="1:43" x14ac:dyDescent="0.2">
      <c r="A9" s="1">
        <v>43787</v>
      </c>
      <c r="B9" t="s">
        <v>207</v>
      </c>
      <c r="C9" t="s">
        <v>46</v>
      </c>
      <c r="D9" t="s">
        <v>15</v>
      </c>
      <c r="E9">
        <v>1</v>
      </c>
      <c r="F9">
        <v>1</v>
      </c>
      <c r="G9" t="s">
        <v>77</v>
      </c>
      <c r="H9" t="s">
        <v>78</v>
      </c>
      <c r="I9">
        <v>1.04E-2</v>
      </c>
      <c r="J9">
        <v>0.187</v>
      </c>
      <c r="K9">
        <v>7.3</v>
      </c>
      <c r="L9" t="s">
        <v>79</v>
      </c>
      <c r="M9" t="s">
        <v>80</v>
      </c>
      <c r="N9">
        <v>2.07E-2</v>
      </c>
      <c r="O9">
        <v>0.33</v>
      </c>
      <c r="P9">
        <v>7.32</v>
      </c>
      <c r="Q9" t="s">
        <v>81</v>
      </c>
      <c r="R9" t="s">
        <v>78</v>
      </c>
      <c r="S9">
        <v>8.9800000000000001E-3</v>
      </c>
      <c r="T9">
        <v>0.11899999999999999</v>
      </c>
      <c r="U9">
        <v>5.13</v>
      </c>
      <c r="W9" s="2"/>
      <c r="Y9" s="2"/>
      <c r="AH9" s="4"/>
      <c r="AQ9" s="4"/>
    </row>
    <row r="10" spans="1:43" x14ac:dyDescent="0.2">
      <c r="A10" s="1">
        <v>43787</v>
      </c>
      <c r="B10" t="s">
        <v>207</v>
      </c>
      <c r="C10" t="s">
        <v>46</v>
      </c>
      <c r="D10" t="s">
        <v>15</v>
      </c>
      <c r="E10">
        <v>1</v>
      </c>
      <c r="F10">
        <v>1</v>
      </c>
      <c r="G10" t="s">
        <v>77</v>
      </c>
      <c r="H10" t="s">
        <v>78</v>
      </c>
      <c r="I10">
        <v>2.01E-2</v>
      </c>
      <c r="J10">
        <v>0.33800000000000002</v>
      </c>
      <c r="K10">
        <v>10.7</v>
      </c>
      <c r="L10" t="s">
        <v>79</v>
      </c>
      <c r="M10" t="s">
        <v>80</v>
      </c>
      <c r="N10">
        <v>2.06E-2</v>
      </c>
      <c r="O10">
        <v>0.317</v>
      </c>
      <c r="P10">
        <v>6.99</v>
      </c>
      <c r="Q10" t="s">
        <v>81</v>
      </c>
      <c r="R10" t="s">
        <v>78</v>
      </c>
      <c r="S10">
        <v>8.9999999999999993E-3</v>
      </c>
      <c r="T10">
        <v>0.13900000000000001</v>
      </c>
      <c r="U10">
        <v>6.02</v>
      </c>
    </row>
    <row r="11" spans="1:43" x14ac:dyDescent="0.2">
      <c r="J11" t="s">
        <v>32</v>
      </c>
      <c r="K11">
        <v>5</v>
      </c>
      <c r="O11" t="s">
        <v>32</v>
      </c>
      <c r="P11">
        <v>5</v>
      </c>
      <c r="T11" t="s">
        <v>32</v>
      </c>
      <c r="U11">
        <v>5</v>
      </c>
    </row>
    <row r="12" spans="1:43" x14ac:dyDescent="0.2">
      <c r="J12" t="s">
        <v>33</v>
      </c>
      <c r="K12" s="6">
        <f>AVERAGE(K2:K10)</f>
        <v>9.8544444444444448</v>
      </c>
      <c r="O12" t="s">
        <v>33</v>
      </c>
      <c r="P12" s="6">
        <f>AVERAGE(P2:P10)</f>
        <v>7.8255555555555549</v>
      </c>
      <c r="R12" s="4"/>
      <c r="T12" t="s">
        <v>33</v>
      </c>
      <c r="U12" s="6">
        <f>AVERAGE(U2:U10)</f>
        <v>3.882222222222222</v>
      </c>
    </row>
    <row r="13" spans="1:43" x14ac:dyDescent="0.2">
      <c r="J13" t="s">
        <v>34</v>
      </c>
      <c r="K13" s="6">
        <f>STDEV(K2:K10)</f>
        <v>2.1466259054101156</v>
      </c>
      <c r="O13" t="s">
        <v>34</v>
      </c>
      <c r="P13" s="6">
        <f>STDEV(P2:P10)</f>
        <v>1.8005354141970631</v>
      </c>
      <c r="T13" t="s">
        <v>34</v>
      </c>
      <c r="U13" s="6">
        <f>STDEV(U2:U10)</f>
        <v>3.4863045541725772</v>
      </c>
    </row>
    <row r="14" spans="1:43" x14ac:dyDescent="0.2">
      <c r="J14" t="s">
        <v>58</v>
      </c>
      <c r="K14" s="6">
        <f>100*K13/K12</f>
        <v>21.783327487530769</v>
      </c>
      <c r="O14" t="s">
        <v>58</v>
      </c>
      <c r="P14" s="6">
        <f>100*P13/P12</f>
        <v>23.008403702645989</v>
      </c>
      <c r="T14" t="s">
        <v>58</v>
      </c>
      <c r="U14" s="6">
        <f>100*U13/U12</f>
        <v>89.801777296946753</v>
      </c>
    </row>
    <row r="15" spans="1:43" x14ac:dyDescent="0.2">
      <c r="J15" t="s">
        <v>35</v>
      </c>
      <c r="K15" s="6">
        <f>TINV(0.02,7)</f>
        <v>2.997951566868529</v>
      </c>
      <c r="O15" t="s">
        <v>35</v>
      </c>
      <c r="P15" s="6">
        <f>TINV(0.02,7)</f>
        <v>2.997951566868529</v>
      </c>
      <c r="T15" t="s">
        <v>35</v>
      </c>
      <c r="U15" s="6">
        <f>TINV(0.02,7)</f>
        <v>2.997951566868529</v>
      </c>
    </row>
    <row r="16" spans="1:43" s="2" customFormat="1" x14ac:dyDescent="0.2">
      <c r="J16" t="s">
        <v>36</v>
      </c>
      <c r="K16" s="7">
        <f>K13*K15</f>
        <v>6.4354804966048311</v>
      </c>
      <c r="O16" t="s">
        <v>36</v>
      </c>
      <c r="P16" s="7">
        <f>P13*P15</f>
        <v>5.3979179661943615</v>
      </c>
      <c r="Q16"/>
      <c r="R16"/>
      <c r="T16" t="s">
        <v>36</v>
      </c>
      <c r="U16" s="7">
        <f>U13*U15</f>
        <v>10.451772200762566</v>
      </c>
    </row>
    <row r="17" spans="10:23" x14ac:dyDescent="0.2">
      <c r="J17" t="s">
        <v>37</v>
      </c>
      <c r="K17" s="7">
        <f>10*K13</f>
        <v>21.466259054101155</v>
      </c>
      <c r="O17" t="s">
        <v>37</v>
      </c>
      <c r="P17" s="7">
        <f>10*P13</f>
        <v>18.005354141970631</v>
      </c>
      <c r="T17" t="s">
        <v>37</v>
      </c>
      <c r="U17" s="7">
        <f>10*U13</f>
        <v>34.863045541725775</v>
      </c>
    </row>
    <row r="18" spans="10:23" x14ac:dyDescent="0.2">
      <c r="J18" t="s">
        <v>59</v>
      </c>
      <c r="K18" s="7">
        <f>100*(K12-K11)/K11</f>
        <v>97.088888888888889</v>
      </c>
      <c r="O18" t="s">
        <v>59</v>
      </c>
      <c r="P18" s="7">
        <f>100*(P12-P11)/P11</f>
        <v>56.511111111111099</v>
      </c>
      <c r="T18" t="s">
        <v>59</v>
      </c>
      <c r="U18" s="7">
        <f>100*(U12-U11)/U11</f>
        <v>-22.355555555555561</v>
      </c>
    </row>
    <row r="19" spans="10:23" x14ac:dyDescent="0.2">
      <c r="J19" t="s">
        <v>60</v>
      </c>
      <c r="K19" s="7">
        <f>K11/K16</f>
        <v>0.77694276326963496</v>
      </c>
      <c r="O19" t="s">
        <v>60</v>
      </c>
      <c r="P19" s="7">
        <f>P11/P16</f>
        <v>0.926283065306585</v>
      </c>
      <c r="T19" t="s">
        <v>60</v>
      </c>
      <c r="U19" s="7">
        <f>U11/U16</f>
        <v>0.47838777041420766</v>
      </c>
    </row>
    <row r="20" spans="10:23" x14ac:dyDescent="0.2">
      <c r="J20" t="s">
        <v>61</v>
      </c>
      <c r="K20" s="7">
        <f>100*K12/K11</f>
        <v>197.0888888888889</v>
      </c>
      <c r="O20" t="s">
        <v>61</v>
      </c>
      <c r="P20" s="7">
        <f>100*P12/P11</f>
        <v>156.51111111111112</v>
      </c>
      <c r="T20" t="s">
        <v>61</v>
      </c>
      <c r="U20" s="7">
        <f>100*U12/U11</f>
        <v>77.644444444444446</v>
      </c>
    </row>
    <row r="21" spans="10:23" x14ac:dyDescent="0.2">
      <c r="J21" t="s">
        <v>62</v>
      </c>
      <c r="K21" s="7">
        <f>K12/K13</f>
        <v>4.5906668784758473</v>
      </c>
      <c r="O21" t="s">
        <v>62</v>
      </c>
      <c r="P21" s="7">
        <f>P12/P13</f>
        <v>4.3462380655508017</v>
      </c>
      <c r="T21" t="s">
        <v>62</v>
      </c>
      <c r="U21" s="7">
        <f>U12/U13</f>
        <v>1.1135637067552779</v>
      </c>
    </row>
    <row r="22" spans="10:23" x14ac:dyDescent="0.2">
      <c r="L22" s="4"/>
      <c r="W22" s="4"/>
    </row>
    <row r="23" spans="10:23" x14ac:dyDescent="0.2">
      <c r="J23" t="s">
        <v>63</v>
      </c>
    </row>
    <row r="25" spans="10:23" x14ac:dyDescent="0.2">
      <c r="J25" t="s">
        <v>64</v>
      </c>
    </row>
    <row r="26" spans="10:23" x14ac:dyDescent="0.2">
      <c r="K26" t="s">
        <v>65</v>
      </c>
    </row>
    <row r="27" spans="10:23" x14ac:dyDescent="0.2">
      <c r="K27" t="s">
        <v>66</v>
      </c>
    </row>
    <row r="28" spans="10:23" x14ac:dyDescent="0.2">
      <c r="K28" t="s">
        <v>67</v>
      </c>
    </row>
    <row r="30" spans="10:23" x14ac:dyDescent="0.2">
      <c r="J30" t="s">
        <v>68</v>
      </c>
    </row>
    <row r="31" spans="10:23" x14ac:dyDescent="0.2">
      <c r="K31" t="s">
        <v>69</v>
      </c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Flags</vt:lpstr>
      <vt:lpstr>QAQC</vt:lpstr>
      <vt:lpstr>MDLs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2019-12-12T19:43:38Z</dcterms:modified>
</cp:coreProperties>
</file>