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TOC 2021\TOC Solubles batch5 jan2022\"/>
    </mc:Choice>
  </mc:AlternateContent>
  <xr:revisionPtr revIDLastSave="0" documentId="13_ncr:1_{6D4928BD-A324-477A-A32A-21815C265130}" xr6:coauthVersionLast="36" xr6:coauthVersionMax="36" xr10:uidLastSave="{00000000-0000-0000-0000-000000000000}"/>
  <bookViews>
    <workbookView xWindow="0" yWindow="0" windowWidth="17870" windowHeight="17250" activeTab="2" xr2:uid="{00000000-000D-0000-FFFF-FFFF00000000}"/>
  </bookViews>
  <sheets>
    <sheet name="data for export" sheetId="57" r:id="rId1"/>
    <sheet name="24jan22" sheetId="55" r:id="rId2"/>
    <sheet name="25jan22" sheetId="56" r:id="rId3"/>
  </sheets>
  <calcPr calcId="191029"/>
</workbook>
</file>

<file path=xl/calcChain.xml><?xml version="1.0" encoding="utf-8"?>
<calcChain xmlns="http://schemas.openxmlformats.org/spreadsheetml/2006/main">
  <c r="BF28" i="55" l="1"/>
  <c r="BE28" i="55"/>
  <c r="BD28" i="55"/>
  <c r="BC28" i="55"/>
  <c r="AY28" i="55"/>
  <c r="AT28" i="55"/>
  <c r="AO28" i="55"/>
  <c r="AJ28" i="55"/>
  <c r="E19" i="56" l="1"/>
  <c r="E18" i="56" l="1"/>
  <c r="E17" i="56"/>
  <c r="E16" i="56"/>
  <c r="E15" i="56"/>
  <c r="E14" i="56"/>
  <c r="I19" i="56"/>
  <c r="H19" i="56"/>
  <c r="G19" i="56"/>
  <c r="F19" i="56"/>
  <c r="D19" i="56"/>
  <c r="I18" i="56"/>
  <c r="H18" i="56"/>
  <c r="G18" i="56"/>
  <c r="F18" i="56"/>
  <c r="D18" i="56"/>
  <c r="I17" i="56"/>
  <c r="H17" i="56"/>
  <c r="G17" i="56"/>
  <c r="F17" i="56"/>
  <c r="D17" i="56"/>
  <c r="I16" i="56"/>
  <c r="H16" i="56"/>
  <c r="G16" i="56"/>
  <c r="F16" i="56"/>
  <c r="D16" i="56"/>
  <c r="I15" i="56"/>
  <c r="H15" i="56"/>
  <c r="I20" i="56" s="1"/>
  <c r="G15" i="56"/>
  <c r="F15" i="56"/>
  <c r="D15" i="56"/>
  <c r="I14" i="56"/>
  <c r="G14" i="56"/>
  <c r="AG141" i="56" l="1"/>
  <c r="AG175" i="56"/>
  <c r="AG187" i="56"/>
  <c r="G20" i="56"/>
  <c r="AG186" i="56"/>
  <c r="AG138" i="56"/>
  <c r="AG157" i="56"/>
  <c r="AG188" i="56"/>
  <c r="AG140" i="56"/>
  <c r="AG182" i="56"/>
  <c r="AG150" i="56"/>
  <c r="AG142" i="56"/>
  <c r="AG183" i="56"/>
  <c r="AG167" i="56"/>
  <c r="AG185" i="56"/>
  <c r="AG178" i="56"/>
  <c r="AG169" i="56"/>
  <c r="AG164" i="56"/>
  <c r="AG155" i="56"/>
  <c r="E21" i="56"/>
  <c r="AD123" i="56" s="1"/>
  <c r="E22" i="56"/>
  <c r="E20" i="56"/>
  <c r="I21" i="56"/>
  <c r="AG125" i="56" s="1"/>
  <c r="I22" i="56"/>
  <c r="AG127" i="56"/>
  <c r="AG120" i="56"/>
  <c r="AG117" i="56"/>
  <c r="AG111" i="56"/>
  <c r="AG109" i="56"/>
  <c r="AG105" i="56"/>
  <c r="AG103" i="56"/>
  <c r="AG101" i="56"/>
  <c r="AG99" i="56"/>
  <c r="AG95" i="56"/>
  <c r="AG93" i="56"/>
  <c r="AG91" i="56"/>
  <c r="AG89" i="56"/>
  <c r="AG87" i="56"/>
  <c r="AG84" i="56"/>
  <c r="AG82" i="56"/>
  <c r="AG80" i="56"/>
  <c r="AG79" i="56"/>
  <c r="AG77" i="56"/>
  <c r="AG76" i="56"/>
  <c r="AG74" i="56"/>
  <c r="AG72" i="56"/>
  <c r="AG70" i="56"/>
  <c r="AG68" i="56"/>
  <c r="AG66" i="56"/>
  <c r="AG64" i="56"/>
  <c r="AG62" i="56"/>
  <c r="AG60" i="56"/>
  <c r="AG58" i="56"/>
  <c r="AG56" i="56"/>
  <c r="AG54" i="56"/>
  <c r="AG52" i="56"/>
  <c r="AG50" i="56"/>
  <c r="AG48" i="56"/>
  <c r="AG133" i="56"/>
  <c r="AG131" i="56"/>
  <c r="AG130" i="56"/>
  <c r="AG128" i="56"/>
  <c r="AG126" i="56"/>
  <c r="AG124" i="56"/>
  <c r="AG122" i="56"/>
  <c r="AG121" i="56"/>
  <c r="AG119" i="56"/>
  <c r="AG118" i="56"/>
  <c r="AG116" i="56"/>
  <c r="AG114" i="56"/>
  <c r="AG112" i="56"/>
  <c r="AG110" i="56"/>
  <c r="AG108" i="56"/>
  <c r="AG106" i="56"/>
  <c r="AG104" i="56"/>
  <c r="AG102" i="56"/>
  <c r="AG100" i="56"/>
  <c r="AG98" i="56"/>
  <c r="AG96" i="56"/>
  <c r="AG94" i="56"/>
  <c r="AG92" i="56"/>
  <c r="AG90" i="56"/>
  <c r="AG88" i="56"/>
  <c r="AG86" i="56"/>
  <c r="AG85" i="56"/>
  <c r="AG83" i="56"/>
  <c r="AG81" i="56"/>
  <c r="AG78" i="56"/>
  <c r="AG75" i="56"/>
  <c r="AG73" i="56"/>
  <c r="AG71" i="56"/>
  <c r="AG69" i="56"/>
  <c r="AG67" i="56"/>
  <c r="AG65" i="56"/>
  <c r="AG63" i="56"/>
  <c r="AG61" i="56"/>
  <c r="AG59" i="56"/>
  <c r="AG57" i="56"/>
  <c r="AG55" i="56"/>
  <c r="AG53" i="56"/>
  <c r="AG51" i="56"/>
  <c r="AG49" i="56"/>
  <c r="AG47" i="56"/>
  <c r="AG45" i="56"/>
  <c r="AG44" i="56"/>
  <c r="AX44" i="56" s="1"/>
  <c r="AG42" i="56"/>
  <c r="AX42" i="56" s="1"/>
  <c r="AG40" i="56"/>
  <c r="AG37" i="56"/>
  <c r="AG31" i="56"/>
  <c r="AG30" i="56"/>
  <c r="AX30" i="56" s="1"/>
  <c r="AG27" i="56"/>
  <c r="AG41" i="56"/>
  <c r="AX41" i="56" s="1"/>
  <c r="AG46" i="56"/>
  <c r="AG35" i="56"/>
  <c r="AX35" i="56" s="1"/>
  <c r="AG43" i="56"/>
  <c r="AG39" i="56"/>
  <c r="AX39" i="56" s="1"/>
  <c r="AG38" i="56"/>
  <c r="AX38" i="56" s="1"/>
  <c r="AG34" i="56"/>
  <c r="AG33" i="56"/>
  <c r="AX33" i="56" s="1"/>
  <c r="AG32" i="56"/>
  <c r="AX32" i="56" s="1"/>
  <c r="AG29" i="56"/>
  <c r="AG28" i="56"/>
  <c r="BF28" i="56" s="1"/>
  <c r="AG26" i="56"/>
  <c r="AG24" i="56"/>
  <c r="AG36" i="56"/>
  <c r="AX36" i="56" s="1"/>
  <c r="AG25" i="56"/>
  <c r="G21" i="56"/>
  <c r="AE134" i="56" s="1"/>
  <c r="G22" i="56"/>
  <c r="E19" i="55"/>
  <c r="E18" i="55"/>
  <c r="E17" i="55"/>
  <c r="E16" i="55"/>
  <c r="E15" i="55"/>
  <c r="E14" i="55"/>
  <c r="I19" i="55"/>
  <c r="H19" i="55"/>
  <c r="G19" i="55"/>
  <c r="F19" i="55"/>
  <c r="D19" i="55"/>
  <c r="I18" i="55"/>
  <c r="H18" i="55"/>
  <c r="G18" i="55"/>
  <c r="F18" i="55"/>
  <c r="D18" i="55"/>
  <c r="I17" i="55"/>
  <c r="H17" i="55"/>
  <c r="G17" i="55"/>
  <c r="F17" i="55"/>
  <c r="D17" i="55"/>
  <c r="I16" i="55"/>
  <c r="H16" i="55"/>
  <c r="G16" i="55"/>
  <c r="F16" i="55"/>
  <c r="D16" i="55"/>
  <c r="I15" i="55"/>
  <c r="H15" i="55"/>
  <c r="G15" i="55"/>
  <c r="F15" i="55"/>
  <c r="D15" i="55"/>
  <c r="I14" i="55"/>
  <c r="G14" i="55"/>
  <c r="I21" i="55" l="1"/>
  <c r="AE137" i="56"/>
  <c r="AF137" i="56" s="1"/>
  <c r="AE153" i="56"/>
  <c r="AF153" i="56" s="1"/>
  <c r="AE135" i="56"/>
  <c r="AE142" i="56"/>
  <c r="AE151" i="56"/>
  <c r="AE158" i="56"/>
  <c r="AE167" i="56"/>
  <c r="AE174" i="56"/>
  <c r="AE183" i="56"/>
  <c r="AE140" i="56"/>
  <c r="AF140" i="56" s="1"/>
  <c r="AE149" i="56"/>
  <c r="AE165" i="56"/>
  <c r="AE172" i="56"/>
  <c r="AE181" i="56"/>
  <c r="AE156" i="56"/>
  <c r="AE188" i="56"/>
  <c r="AE138" i="56"/>
  <c r="AE147" i="56"/>
  <c r="AF147" i="56" s="1"/>
  <c r="AE154" i="56"/>
  <c r="AE163" i="56"/>
  <c r="AE170" i="56"/>
  <c r="AE179" i="56"/>
  <c r="AE186" i="56"/>
  <c r="AE139" i="56"/>
  <c r="AE146" i="56"/>
  <c r="AE160" i="56"/>
  <c r="AE176" i="56"/>
  <c r="AE185" i="56"/>
  <c r="AE136" i="56"/>
  <c r="AE145" i="56"/>
  <c r="AE152" i="56"/>
  <c r="AE161" i="56"/>
  <c r="AE168" i="56"/>
  <c r="AE177" i="56"/>
  <c r="AF177" i="56" s="1"/>
  <c r="AE184" i="56"/>
  <c r="AE171" i="56"/>
  <c r="AE178" i="56"/>
  <c r="AE143" i="56"/>
  <c r="AE150" i="56"/>
  <c r="AE159" i="56"/>
  <c r="AE166" i="56"/>
  <c r="AE175" i="56"/>
  <c r="AE182" i="56"/>
  <c r="AE144" i="56"/>
  <c r="AE169" i="56"/>
  <c r="AE141" i="56"/>
  <c r="AE148" i="56"/>
  <c r="AE157" i="56"/>
  <c r="AE164" i="56"/>
  <c r="AE173" i="56"/>
  <c r="AF173" i="56" s="1"/>
  <c r="AE180" i="56"/>
  <c r="AE155" i="56"/>
  <c r="AE162" i="56"/>
  <c r="AE187" i="56"/>
  <c r="AG184" i="56"/>
  <c r="BF142" i="56"/>
  <c r="AY142" i="56"/>
  <c r="AG107" i="56"/>
  <c r="AY106" i="56" s="1"/>
  <c r="AG129" i="56"/>
  <c r="AG171" i="56"/>
  <c r="AG160" i="56"/>
  <c r="AG149" i="56"/>
  <c r="AG147" i="56"/>
  <c r="AG145" i="56"/>
  <c r="AG136" i="56"/>
  <c r="AG166" i="56"/>
  <c r="BF130" i="56"/>
  <c r="AY130" i="56"/>
  <c r="BF187" i="56"/>
  <c r="AY187" i="56"/>
  <c r="AG137" i="56"/>
  <c r="AG176" i="56"/>
  <c r="AY175" i="56" s="1"/>
  <c r="AG158" i="56"/>
  <c r="BF157" i="56" s="1"/>
  <c r="AG156" i="56"/>
  <c r="AG154" i="56"/>
  <c r="AG143" i="56"/>
  <c r="AG173" i="56"/>
  <c r="AG146" i="56"/>
  <c r="AG135" i="56"/>
  <c r="AG165" i="56"/>
  <c r="AG163" i="56"/>
  <c r="AG161" i="56"/>
  <c r="AG152" i="56"/>
  <c r="AG139" i="56"/>
  <c r="AX169" i="56"/>
  <c r="BF169" i="56"/>
  <c r="AG97" i="56"/>
  <c r="AY97" i="56" s="1"/>
  <c r="AG113" i="56"/>
  <c r="AD151" i="56"/>
  <c r="AD183" i="56"/>
  <c r="AD140" i="56"/>
  <c r="AD149" i="56"/>
  <c r="AD156" i="56"/>
  <c r="AD165" i="56"/>
  <c r="AD172" i="56"/>
  <c r="AD181" i="56"/>
  <c r="AD188" i="56"/>
  <c r="AD138" i="56"/>
  <c r="AD147" i="56"/>
  <c r="AD154" i="56"/>
  <c r="AD170" i="56"/>
  <c r="AD186" i="56"/>
  <c r="AD163" i="56"/>
  <c r="AD179" i="56"/>
  <c r="AD136" i="56"/>
  <c r="AD145" i="56"/>
  <c r="AD152" i="56"/>
  <c r="AD161" i="56"/>
  <c r="AD168" i="56"/>
  <c r="AD177" i="56"/>
  <c r="AD184" i="56"/>
  <c r="AD153" i="56"/>
  <c r="AD160" i="56"/>
  <c r="AD169" i="56"/>
  <c r="AD176" i="56"/>
  <c r="AD135" i="56"/>
  <c r="AD143" i="56"/>
  <c r="AD150" i="56"/>
  <c r="AD159" i="56"/>
  <c r="AD166" i="56"/>
  <c r="AD175" i="56"/>
  <c r="AD182" i="56"/>
  <c r="AD137" i="56"/>
  <c r="AD185" i="56"/>
  <c r="AD142" i="56"/>
  <c r="AD174" i="56"/>
  <c r="AD141" i="56"/>
  <c r="AD148" i="56"/>
  <c r="AD157" i="56"/>
  <c r="AD164" i="56"/>
  <c r="AD173" i="56"/>
  <c r="AD180" i="56"/>
  <c r="AD139" i="56"/>
  <c r="AD146" i="56"/>
  <c r="AD155" i="56"/>
  <c r="AD162" i="56"/>
  <c r="AD171" i="56"/>
  <c r="AD178" i="56"/>
  <c r="AD187" i="56"/>
  <c r="AD144" i="56"/>
  <c r="AD158" i="56"/>
  <c r="AD167" i="56"/>
  <c r="AG153" i="56"/>
  <c r="AG144" i="56"/>
  <c r="AG174" i="56"/>
  <c r="AG172" i="56"/>
  <c r="AG170" i="56"/>
  <c r="AY169" i="56" s="1"/>
  <c r="AG159" i="56"/>
  <c r="AG180" i="56"/>
  <c r="BF175" i="56"/>
  <c r="AG115" i="56"/>
  <c r="AG162" i="56"/>
  <c r="AG151" i="56"/>
  <c r="AG181" i="56"/>
  <c r="AG179" i="56"/>
  <c r="BF178" i="56" s="1"/>
  <c r="AG177" i="56"/>
  <c r="AG168" i="56"/>
  <c r="AG148" i="56"/>
  <c r="AD78" i="56"/>
  <c r="AD94" i="56"/>
  <c r="AD61" i="56"/>
  <c r="AD35" i="56"/>
  <c r="AI35" i="56" s="1"/>
  <c r="AD45" i="56"/>
  <c r="AD32" i="56"/>
  <c r="AI32" i="56" s="1"/>
  <c r="AD110" i="56"/>
  <c r="AD124" i="56"/>
  <c r="AD43" i="56"/>
  <c r="AD125" i="56"/>
  <c r="AD31" i="56"/>
  <c r="AD63" i="56"/>
  <c r="AD96" i="56"/>
  <c r="AD126" i="56"/>
  <c r="AD46" i="56"/>
  <c r="AD77" i="56"/>
  <c r="AD93" i="56"/>
  <c r="AD109" i="56"/>
  <c r="AD127" i="56"/>
  <c r="AJ127" i="56" s="1"/>
  <c r="AD28" i="56"/>
  <c r="AD30" i="56"/>
  <c r="AI30" i="56" s="1"/>
  <c r="AD49" i="56"/>
  <c r="AD65" i="56"/>
  <c r="AD83" i="56"/>
  <c r="AD98" i="56"/>
  <c r="AD114" i="56"/>
  <c r="AD128" i="56"/>
  <c r="AD48" i="56"/>
  <c r="AD64" i="56"/>
  <c r="AD79" i="56"/>
  <c r="AD95" i="56"/>
  <c r="AD111" i="56"/>
  <c r="AD129" i="56"/>
  <c r="AG132" i="56"/>
  <c r="AD60" i="56"/>
  <c r="AD29" i="56"/>
  <c r="AD47" i="56"/>
  <c r="AD81" i="56"/>
  <c r="AD112" i="56"/>
  <c r="AD62" i="56"/>
  <c r="AD26" i="56"/>
  <c r="AD27" i="56"/>
  <c r="AD51" i="56"/>
  <c r="AD67" i="56"/>
  <c r="AD85" i="56"/>
  <c r="AD100" i="56"/>
  <c r="AD116" i="56"/>
  <c r="AD130" i="56"/>
  <c r="AD50" i="56"/>
  <c r="AD66" i="56"/>
  <c r="AD80" i="56"/>
  <c r="AD97" i="56"/>
  <c r="AD113" i="56"/>
  <c r="AD132" i="56"/>
  <c r="AG134" i="56"/>
  <c r="BF133" i="56" s="1"/>
  <c r="AD131" i="56"/>
  <c r="AD91" i="56"/>
  <c r="AD25" i="56"/>
  <c r="AD69" i="56"/>
  <c r="AD118" i="56"/>
  <c r="AD82" i="56"/>
  <c r="AD55" i="56"/>
  <c r="AD71" i="56"/>
  <c r="AD88" i="56"/>
  <c r="AD104" i="56"/>
  <c r="AD119" i="56"/>
  <c r="AD133" i="56"/>
  <c r="AD54" i="56"/>
  <c r="AD70" i="56"/>
  <c r="AD84" i="56"/>
  <c r="AD101" i="56"/>
  <c r="AD117" i="56"/>
  <c r="AD107" i="56"/>
  <c r="AD24" i="56"/>
  <c r="AD99" i="56"/>
  <c r="AD37" i="56"/>
  <c r="AI37" i="56" s="1"/>
  <c r="AD40" i="56"/>
  <c r="AI40" i="56" s="1"/>
  <c r="AD57" i="56"/>
  <c r="AD73" i="56"/>
  <c r="AD90" i="56"/>
  <c r="AD106" i="56"/>
  <c r="AJ106" i="56" s="1"/>
  <c r="AD121" i="56"/>
  <c r="AD41" i="56"/>
  <c r="AI41" i="56" s="1"/>
  <c r="AD56" i="56"/>
  <c r="AD72" i="56"/>
  <c r="AD87" i="56"/>
  <c r="AD103" i="56"/>
  <c r="AD120" i="56"/>
  <c r="AG123" i="56"/>
  <c r="AD76" i="56"/>
  <c r="AD39" i="56"/>
  <c r="AI39" i="56" s="1"/>
  <c r="AD53" i="56"/>
  <c r="AD86" i="56"/>
  <c r="AD102" i="56"/>
  <c r="AD52" i="56"/>
  <c r="AD68" i="56"/>
  <c r="AD115" i="56"/>
  <c r="AD134" i="56"/>
  <c r="AF134" i="56" s="1"/>
  <c r="AD38" i="56"/>
  <c r="AI38" i="56" s="1"/>
  <c r="AD34" i="56"/>
  <c r="BC34" i="56" s="1"/>
  <c r="AD33" i="56"/>
  <c r="AI33" i="56" s="1"/>
  <c r="AD36" i="56"/>
  <c r="AI36" i="56" s="1"/>
  <c r="AD44" i="56"/>
  <c r="AI44" i="56" s="1"/>
  <c r="AD59" i="56"/>
  <c r="AD75" i="56"/>
  <c r="AD92" i="56"/>
  <c r="AD108" i="56"/>
  <c r="AD122" i="56"/>
  <c r="AD42" i="56"/>
  <c r="AI42" i="56" s="1"/>
  <c r="AD58" i="56"/>
  <c r="AD74" i="56"/>
  <c r="AD89" i="56"/>
  <c r="AD105" i="56"/>
  <c r="AY94" i="56"/>
  <c r="BF94" i="56"/>
  <c r="AY124" i="56"/>
  <c r="BF124" i="56"/>
  <c r="BF52" i="56"/>
  <c r="AY52" i="56"/>
  <c r="BF82" i="56"/>
  <c r="AY82" i="56"/>
  <c r="BF115" i="56"/>
  <c r="AY115" i="56"/>
  <c r="AE32" i="56"/>
  <c r="AE36" i="56"/>
  <c r="AE55" i="56"/>
  <c r="AE71" i="56"/>
  <c r="AF71" i="56" s="1"/>
  <c r="AE88" i="56"/>
  <c r="AE104" i="56"/>
  <c r="AE119" i="56"/>
  <c r="AF119" i="56" s="1"/>
  <c r="AE133" i="56"/>
  <c r="AE54" i="56"/>
  <c r="AF54" i="56" s="1"/>
  <c r="AE70" i="56"/>
  <c r="AE84" i="56"/>
  <c r="AF84" i="56" s="1"/>
  <c r="AE101" i="56"/>
  <c r="AF101" i="56" s="1"/>
  <c r="AE117" i="56"/>
  <c r="AY112" i="56"/>
  <c r="BF112" i="56"/>
  <c r="BF70" i="56"/>
  <c r="AY70" i="56"/>
  <c r="AE29" i="56"/>
  <c r="AE34" i="56"/>
  <c r="AE40" i="56"/>
  <c r="AE57" i="56"/>
  <c r="AE73" i="56"/>
  <c r="AE90" i="56"/>
  <c r="AE106" i="56"/>
  <c r="AE121" i="56"/>
  <c r="AE41" i="56"/>
  <c r="AE56" i="56"/>
  <c r="AE72" i="56"/>
  <c r="AE87" i="56"/>
  <c r="AE103" i="56"/>
  <c r="AE120" i="56"/>
  <c r="AE58" i="56"/>
  <c r="BF31" i="56"/>
  <c r="AX31" i="56"/>
  <c r="AY67" i="56"/>
  <c r="BF67" i="56"/>
  <c r="BF85" i="56"/>
  <c r="AY85" i="56"/>
  <c r="AX85" i="56"/>
  <c r="AY100" i="56"/>
  <c r="BF100" i="56"/>
  <c r="BF58" i="56"/>
  <c r="AY58" i="56"/>
  <c r="AE24" i="56"/>
  <c r="AE35" i="56"/>
  <c r="AE45" i="56"/>
  <c r="AE61" i="56"/>
  <c r="AE78" i="56"/>
  <c r="AE94" i="56"/>
  <c r="AE110" i="56"/>
  <c r="AE124" i="56"/>
  <c r="AE43" i="56"/>
  <c r="AE60" i="56"/>
  <c r="AF60" i="56" s="1"/>
  <c r="AE76" i="56"/>
  <c r="AE91" i="56"/>
  <c r="AE107" i="56"/>
  <c r="AE125" i="56"/>
  <c r="AX34" i="56"/>
  <c r="BF34" i="56"/>
  <c r="AE25" i="56"/>
  <c r="AE59" i="56"/>
  <c r="AE92" i="56"/>
  <c r="AE108" i="56"/>
  <c r="AE122" i="56"/>
  <c r="AE42" i="56"/>
  <c r="AE105" i="56"/>
  <c r="BF37" i="56"/>
  <c r="AX37" i="56"/>
  <c r="BF118" i="56"/>
  <c r="BA118" i="56"/>
  <c r="AY118" i="56"/>
  <c r="BA76" i="56"/>
  <c r="BF76" i="56"/>
  <c r="AY76" i="56"/>
  <c r="BF91" i="56"/>
  <c r="AY91" i="56"/>
  <c r="AE28" i="56"/>
  <c r="AE37" i="56"/>
  <c r="AE47" i="56"/>
  <c r="AE63" i="56"/>
  <c r="AE81" i="56"/>
  <c r="AE96" i="56"/>
  <c r="AE112" i="56"/>
  <c r="AE126" i="56"/>
  <c r="AE46" i="56"/>
  <c r="AE62" i="56"/>
  <c r="AE77" i="56"/>
  <c r="AE93" i="56"/>
  <c r="AE109" i="56"/>
  <c r="AE127" i="56"/>
  <c r="AE39" i="56"/>
  <c r="AE75" i="56"/>
  <c r="AE74" i="56"/>
  <c r="AX43" i="56"/>
  <c r="BF43" i="56"/>
  <c r="AX40" i="56"/>
  <c r="BF40" i="56"/>
  <c r="AY55" i="56"/>
  <c r="BF55" i="56"/>
  <c r="AY88" i="56"/>
  <c r="BF88" i="56"/>
  <c r="BF109" i="56"/>
  <c r="AY109" i="56"/>
  <c r="BF127" i="56"/>
  <c r="AY127" i="56"/>
  <c r="AE33" i="56"/>
  <c r="AE27" i="56"/>
  <c r="AE49" i="56"/>
  <c r="AE65" i="56"/>
  <c r="AE83" i="56"/>
  <c r="AE98" i="56"/>
  <c r="AE114" i="56"/>
  <c r="AE128" i="56"/>
  <c r="AE48" i="56"/>
  <c r="AE64" i="56"/>
  <c r="AE79" i="56"/>
  <c r="AE95" i="56"/>
  <c r="AE111" i="56"/>
  <c r="AE129" i="56"/>
  <c r="BF103" i="56"/>
  <c r="AY103" i="56"/>
  <c r="AE89" i="56"/>
  <c r="AI31" i="56"/>
  <c r="BC127" i="56"/>
  <c r="AY73" i="56"/>
  <c r="BF73" i="56"/>
  <c r="BF121" i="56"/>
  <c r="AZ121" i="56"/>
  <c r="AY121" i="56"/>
  <c r="BF64" i="56"/>
  <c r="AY64" i="56"/>
  <c r="AZ79" i="56"/>
  <c r="BF79" i="56"/>
  <c r="AY79" i="56"/>
  <c r="AE38" i="56"/>
  <c r="AE30" i="56"/>
  <c r="AE51" i="56"/>
  <c r="AF51" i="56" s="1"/>
  <c r="AE67" i="56"/>
  <c r="AE85" i="56"/>
  <c r="AE100" i="56"/>
  <c r="AE116" i="56"/>
  <c r="AE130" i="56"/>
  <c r="AE50" i="56"/>
  <c r="AE66" i="56"/>
  <c r="AE80" i="56"/>
  <c r="AF80" i="56" s="1"/>
  <c r="AE97" i="56"/>
  <c r="AE113" i="56"/>
  <c r="AE132" i="56"/>
  <c r="AY61" i="56"/>
  <c r="BF61" i="56"/>
  <c r="AY49" i="56"/>
  <c r="BF49" i="56"/>
  <c r="AE44" i="56"/>
  <c r="AE123" i="56"/>
  <c r="AF123" i="56" s="1"/>
  <c r="BF46" i="56"/>
  <c r="AY46" i="56"/>
  <c r="AE26" i="56"/>
  <c r="AE31" i="56"/>
  <c r="AE53" i="56"/>
  <c r="AE69" i="56"/>
  <c r="AE86" i="56"/>
  <c r="AE102" i="56"/>
  <c r="AE118" i="56"/>
  <c r="AE131" i="56"/>
  <c r="AE52" i="56"/>
  <c r="AE68" i="56"/>
  <c r="AE82" i="56"/>
  <c r="AE99" i="56"/>
  <c r="AE115" i="56"/>
  <c r="E21" i="55"/>
  <c r="G21" i="55"/>
  <c r="E20" i="55"/>
  <c r="E22" i="55"/>
  <c r="G22" i="55"/>
  <c r="I22" i="55"/>
  <c r="G20" i="55"/>
  <c r="I20" i="55"/>
  <c r="AF74" i="56" l="1"/>
  <c r="BC91" i="56"/>
  <c r="AJ61" i="56"/>
  <c r="BC124" i="56"/>
  <c r="BC73" i="56"/>
  <c r="BC37" i="56"/>
  <c r="AF99" i="56"/>
  <c r="AF69" i="56"/>
  <c r="AF180" i="56"/>
  <c r="AF182" i="56"/>
  <c r="AF164" i="56"/>
  <c r="AF168" i="56"/>
  <c r="AF138" i="56"/>
  <c r="AF183" i="56"/>
  <c r="BF148" i="56"/>
  <c r="AY148" i="56"/>
  <c r="AJ172" i="56"/>
  <c r="BC172" i="56"/>
  <c r="BF166" i="56"/>
  <c r="AY166" i="56"/>
  <c r="AF175" i="56"/>
  <c r="AO175" i="56"/>
  <c r="BD175" i="56"/>
  <c r="AF146" i="56"/>
  <c r="AF95" i="56"/>
  <c r="AF65" i="56"/>
  <c r="BC109" i="56"/>
  <c r="BC157" i="56"/>
  <c r="AJ157" i="56"/>
  <c r="AJ175" i="56"/>
  <c r="BC175" i="56"/>
  <c r="AJ160" i="56"/>
  <c r="AL160" i="56"/>
  <c r="BC160" i="56"/>
  <c r="BC136" i="56"/>
  <c r="AJ136" i="56"/>
  <c r="BC151" i="56"/>
  <c r="AJ151" i="56"/>
  <c r="AF155" i="56"/>
  <c r="AF144" i="56"/>
  <c r="AF171" i="56"/>
  <c r="AF185" i="56"/>
  <c r="AF163" i="56"/>
  <c r="AP163" i="56"/>
  <c r="AO163" i="56"/>
  <c r="BD163" i="56"/>
  <c r="AF165" i="56"/>
  <c r="BD142" i="56"/>
  <c r="AF142" i="56"/>
  <c r="AO142" i="56"/>
  <c r="BC115" i="56"/>
  <c r="BC103" i="56"/>
  <c r="BC43" i="56"/>
  <c r="BC148" i="56"/>
  <c r="AJ148" i="56"/>
  <c r="BC166" i="56"/>
  <c r="AJ166" i="56"/>
  <c r="AJ181" i="56"/>
  <c r="BC181" i="56"/>
  <c r="BF163" i="56"/>
  <c r="AZ163" i="56"/>
  <c r="AY163" i="56"/>
  <c r="AO184" i="56"/>
  <c r="AN184" i="56"/>
  <c r="BD184" i="56"/>
  <c r="AF184" i="56"/>
  <c r="AF176" i="56"/>
  <c r="BD154" i="56"/>
  <c r="AF154" i="56"/>
  <c r="AO154" i="56"/>
  <c r="AF149" i="56"/>
  <c r="AF135" i="56"/>
  <c r="AF160" i="56"/>
  <c r="AQ160" i="56"/>
  <c r="AO160" i="56"/>
  <c r="BD160" i="56"/>
  <c r="BF136" i="56"/>
  <c r="AY136" i="56"/>
  <c r="BD130" i="56"/>
  <c r="AO130" i="56"/>
  <c r="BF106" i="56"/>
  <c r="AJ79" i="56"/>
  <c r="BC139" i="56"/>
  <c r="AJ139" i="56"/>
  <c r="BC142" i="56"/>
  <c r="AJ142" i="56"/>
  <c r="AY133" i="56"/>
  <c r="BF145" i="56"/>
  <c r="AY145" i="56"/>
  <c r="AF157" i="56"/>
  <c r="BD157" i="56"/>
  <c r="AO157" i="56"/>
  <c r="AF159" i="56"/>
  <c r="AF161" i="56"/>
  <c r="AF139" i="56"/>
  <c r="BD139" i="56"/>
  <c r="AO139" i="56"/>
  <c r="AF188" i="56"/>
  <c r="AF174" i="56"/>
  <c r="AY157" i="56"/>
  <c r="BC130" i="56"/>
  <c r="AJ130" i="56"/>
  <c r="AJ184" i="56"/>
  <c r="BC184" i="56"/>
  <c r="AI184" i="56"/>
  <c r="BD166" i="56"/>
  <c r="AO166" i="56"/>
  <c r="AF166" i="56"/>
  <c r="BF97" i="56"/>
  <c r="AF116" i="56"/>
  <c r="AF110" i="56"/>
  <c r="AJ112" i="56"/>
  <c r="BC46" i="56"/>
  <c r="AJ64" i="56"/>
  <c r="BC154" i="56"/>
  <c r="AJ154" i="56"/>
  <c r="BF184" i="56"/>
  <c r="AY184" i="56"/>
  <c r="AX184" i="56"/>
  <c r="BD148" i="56"/>
  <c r="AF148" i="56"/>
  <c r="AO148" i="56"/>
  <c r="AF150" i="56"/>
  <c r="AF152" i="56"/>
  <c r="AF186" i="56"/>
  <c r="AF156" i="56"/>
  <c r="AF167" i="56"/>
  <c r="AJ52" i="56"/>
  <c r="AY181" i="56"/>
  <c r="BF181" i="56"/>
  <c r="BC187" i="56"/>
  <c r="AJ187" i="56"/>
  <c r="BF139" i="56"/>
  <c r="AY139" i="56"/>
  <c r="AF187" i="56"/>
  <c r="BD187" i="56"/>
  <c r="AO187" i="56"/>
  <c r="AF141" i="56"/>
  <c r="AF143" i="56"/>
  <c r="AF145" i="56"/>
  <c r="BD145" i="56"/>
  <c r="AO145" i="56"/>
  <c r="AF179" i="56"/>
  <c r="AF181" i="56"/>
  <c r="AO181" i="56"/>
  <c r="BD181" i="56"/>
  <c r="AF158" i="56"/>
  <c r="AY178" i="56"/>
  <c r="AK163" i="56"/>
  <c r="BC163" i="56"/>
  <c r="AJ163" i="56"/>
  <c r="BD133" i="56"/>
  <c r="AO133" i="56"/>
  <c r="BC133" i="56"/>
  <c r="AJ133" i="56"/>
  <c r="BF151" i="56"/>
  <c r="AY151" i="56"/>
  <c r="AY172" i="56"/>
  <c r="BF172" i="56"/>
  <c r="BC178" i="56"/>
  <c r="AJ178" i="56"/>
  <c r="AI169" i="56"/>
  <c r="AJ169" i="56"/>
  <c r="BC169" i="56"/>
  <c r="BC145" i="56"/>
  <c r="AJ145" i="56"/>
  <c r="BF154" i="56"/>
  <c r="AY154" i="56"/>
  <c r="BA160" i="56"/>
  <c r="AY160" i="56"/>
  <c r="BF160" i="56"/>
  <c r="AF162" i="56"/>
  <c r="AF169" i="56"/>
  <c r="AO169" i="56"/>
  <c r="AN169" i="56"/>
  <c r="BD169" i="56"/>
  <c r="AF178" i="56"/>
  <c r="BD178" i="56"/>
  <c r="AO178" i="56"/>
  <c r="BD136" i="56"/>
  <c r="AF136" i="56"/>
  <c r="AO136" i="56"/>
  <c r="AF170" i="56"/>
  <c r="AO172" i="56"/>
  <c r="AF172" i="56"/>
  <c r="BD172" i="56"/>
  <c r="AF151" i="56"/>
  <c r="BD151" i="56"/>
  <c r="AO151" i="56"/>
  <c r="AJ88" i="56"/>
  <c r="AF77" i="56"/>
  <c r="AJ121" i="56"/>
  <c r="AJ124" i="56"/>
  <c r="BC94" i="56"/>
  <c r="AJ94" i="56"/>
  <c r="AF125" i="56"/>
  <c r="AI34" i="56"/>
  <c r="AF78" i="56"/>
  <c r="AF92" i="56"/>
  <c r="BC82" i="56"/>
  <c r="BC85" i="56"/>
  <c r="BC28" i="56"/>
  <c r="BC121" i="56"/>
  <c r="AF27" i="56"/>
  <c r="AJ103" i="56"/>
  <c r="AF24" i="56"/>
  <c r="BC64" i="56"/>
  <c r="AF45" i="56"/>
  <c r="BC58" i="56"/>
  <c r="BC55" i="56"/>
  <c r="AJ49" i="56"/>
  <c r="AJ67" i="56"/>
  <c r="BC118" i="56"/>
  <c r="AF113" i="56"/>
  <c r="AF93" i="56"/>
  <c r="AF63" i="56"/>
  <c r="BC31" i="56"/>
  <c r="AJ82" i="56"/>
  <c r="AJ91" i="56"/>
  <c r="AJ55" i="56"/>
  <c r="AJ46" i="56"/>
  <c r="BC40" i="56"/>
  <c r="AF56" i="56"/>
  <c r="AF86" i="56"/>
  <c r="BC67" i="56"/>
  <c r="AI85" i="56"/>
  <c r="AF29" i="56"/>
  <c r="AJ118" i="56"/>
  <c r="AF48" i="56"/>
  <c r="AF87" i="56"/>
  <c r="AF102" i="56"/>
  <c r="BC112" i="56"/>
  <c r="AF122" i="56"/>
  <c r="BC49" i="56"/>
  <c r="BC97" i="56"/>
  <c r="AF53" i="56"/>
  <c r="BC79" i="56"/>
  <c r="AF128" i="56"/>
  <c r="AF108" i="56"/>
  <c r="AJ85" i="56"/>
  <c r="AJ58" i="56"/>
  <c r="BC88" i="56"/>
  <c r="AL76" i="56"/>
  <c r="AF57" i="56"/>
  <c r="AF72" i="56"/>
  <c r="AF126" i="56"/>
  <c r="AF132" i="56"/>
  <c r="AF96" i="56"/>
  <c r="BC52" i="56"/>
  <c r="AK79" i="56"/>
  <c r="AL118" i="56"/>
  <c r="BC70" i="56"/>
  <c r="AF81" i="56"/>
  <c r="AF47" i="56"/>
  <c r="AF59" i="56"/>
  <c r="AJ73" i="56"/>
  <c r="AJ76" i="56"/>
  <c r="AF75" i="56"/>
  <c r="AF62" i="56"/>
  <c r="AF25" i="56"/>
  <c r="AF107" i="56"/>
  <c r="AF114" i="56"/>
  <c r="BC76" i="56"/>
  <c r="BC61" i="56"/>
  <c r="AF120" i="56"/>
  <c r="AF90" i="56"/>
  <c r="AF66" i="56"/>
  <c r="AJ109" i="56"/>
  <c r="AF129" i="56"/>
  <c r="AF98" i="56"/>
  <c r="BC100" i="56"/>
  <c r="AF105" i="56"/>
  <c r="AF89" i="56"/>
  <c r="AF68" i="56"/>
  <c r="AF26" i="56"/>
  <c r="AF131" i="56"/>
  <c r="AF50" i="56"/>
  <c r="AF111" i="56"/>
  <c r="AF83" i="56"/>
  <c r="AI43" i="56"/>
  <c r="BC106" i="56"/>
  <c r="AJ100" i="56"/>
  <c r="AJ70" i="56"/>
  <c r="AJ115" i="56"/>
  <c r="AF104" i="56"/>
  <c r="AJ97" i="56"/>
  <c r="AK121" i="56"/>
  <c r="AF117" i="56"/>
  <c r="AF36" i="56"/>
  <c r="AS36" i="56" s="1"/>
  <c r="AN36" i="56"/>
  <c r="AF37" i="56"/>
  <c r="BD37" i="56"/>
  <c r="AN37" i="56"/>
  <c r="AP79" i="56"/>
  <c r="AO79" i="56"/>
  <c r="BD79" i="56"/>
  <c r="AF79" i="56"/>
  <c r="AO49" i="56"/>
  <c r="AF49" i="56"/>
  <c r="BD49" i="56"/>
  <c r="BD109" i="56"/>
  <c r="AO109" i="56"/>
  <c r="AF109" i="56"/>
  <c r="AO124" i="56"/>
  <c r="AF124" i="56"/>
  <c r="BD124" i="56"/>
  <c r="AN34" i="56"/>
  <c r="AF34" i="56"/>
  <c r="BD34" i="56"/>
  <c r="AN33" i="56"/>
  <c r="AF33" i="56"/>
  <c r="AS33" i="56" s="1"/>
  <c r="AO94" i="56"/>
  <c r="AF94" i="56"/>
  <c r="BD94" i="56"/>
  <c r="BD70" i="56"/>
  <c r="AO70" i="56"/>
  <c r="AF70" i="56"/>
  <c r="BD115" i="56"/>
  <c r="AO115" i="56"/>
  <c r="AF115" i="56"/>
  <c r="AO100" i="56"/>
  <c r="AF100" i="56"/>
  <c r="BD100" i="56"/>
  <c r="BD64" i="56"/>
  <c r="AO64" i="56"/>
  <c r="AF64" i="56"/>
  <c r="AN41" i="56"/>
  <c r="AF41" i="56"/>
  <c r="AS41" i="56" s="1"/>
  <c r="AO55" i="56"/>
  <c r="AF55" i="56"/>
  <c r="BD55" i="56"/>
  <c r="BD97" i="56"/>
  <c r="AO97" i="56"/>
  <c r="AF97" i="56"/>
  <c r="AO106" i="56"/>
  <c r="AF106" i="56"/>
  <c r="BD106" i="56"/>
  <c r="AN32" i="56"/>
  <c r="AF32" i="56"/>
  <c r="AS32" i="56" s="1"/>
  <c r="AO85" i="56"/>
  <c r="BD85" i="56"/>
  <c r="AF85" i="56"/>
  <c r="AN85" i="56"/>
  <c r="AF31" i="56"/>
  <c r="BD31" i="56"/>
  <c r="AN31" i="56"/>
  <c r="AN39" i="56"/>
  <c r="AF39" i="56"/>
  <c r="AS39" i="56" s="1"/>
  <c r="BD46" i="56"/>
  <c r="AO46" i="56"/>
  <c r="AF46" i="56"/>
  <c r="BD28" i="56"/>
  <c r="AF28" i="56"/>
  <c r="BE28" i="56" s="1"/>
  <c r="BD91" i="56"/>
  <c r="AO91" i="56"/>
  <c r="AF91" i="56"/>
  <c r="AO61" i="56"/>
  <c r="AF61" i="56"/>
  <c r="BD61" i="56"/>
  <c r="AF133" i="56"/>
  <c r="AP121" i="56"/>
  <c r="BD121" i="56"/>
  <c r="AF121" i="56"/>
  <c r="AO121" i="56"/>
  <c r="BD82" i="56"/>
  <c r="AO82" i="56"/>
  <c r="AF82" i="56"/>
  <c r="AF30" i="56"/>
  <c r="AS30" i="56" s="1"/>
  <c r="AN30" i="56"/>
  <c r="AQ76" i="56"/>
  <c r="AO76" i="56"/>
  <c r="BD76" i="56"/>
  <c r="AF76" i="56"/>
  <c r="BD103" i="56"/>
  <c r="AO103" i="56"/>
  <c r="AF103" i="56"/>
  <c r="AO73" i="56"/>
  <c r="AF73" i="56"/>
  <c r="BD73" i="56"/>
  <c r="AO67" i="56"/>
  <c r="AF67" i="56"/>
  <c r="BD67" i="56"/>
  <c r="BD52" i="56"/>
  <c r="AO52" i="56"/>
  <c r="AF52" i="56"/>
  <c r="AN44" i="56"/>
  <c r="AF44" i="56"/>
  <c r="AS44" i="56" s="1"/>
  <c r="AN38" i="56"/>
  <c r="AF38" i="56"/>
  <c r="AS38" i="56" s="1"/>
  <c r="AO112" i="56"/>
  <c r="AF112" i="56"/>
  <c r="BD112" i="56"/>
  <c r="AN42" i="56"/>
  <c r="AF42" i="56"/>
  <c r="AS42" i="56" s="1"/>
  <c r="AF35" i="56"/>
  <c r="AS35" i="56" s="1"/>
  <c r="AN35" i="56"/>
  <c r="BD58" i="56"/>
  <c r="AO58" i="56"/>
  <c r="AF58" i="56"/>
  <c r="AQ118" i="56"/>
  <c r="BD118" i="56"/>
  <c r="AF118" i="56"/>
  <c r="AO118" i="56"/>
  <c r="AF130" i="56"/>
  <c r="BD127" i="56"/>
  <c r="AO127" i="56"/>
  <c r="AF127" i="56"/>
  <c r="BD43" i="56"/>
  <c r="AN43" i="56"/>
  <c r="AF43" i="56"/>
  <c r="AN40" i="56"/>
  <c r="BD40" i="56"/>
  <c r="AF40" i="56"/>
  <c r="AO88" i="56"/>
  <c r="AF88" i="56"/>
  <c r="BD88" i="56"/>
  <c r="AD63" i="55"/>
  <c r="AD56" i="55"/>
  <c r="AD64" i="55"/>
  <c r="AD46" i="55"/>
  <c r="AI46" i="55" s="1"/>
  <c r="AD28" i="55"/>
  <c r="AD47" i="55"/>
  <c r="AI47" i="55" s="1"/>
  <c r="AD49" i="55"/>
  <c r="AD80" i="55"/>
  <c r="AD96" i="55"/>
  <c r="AD112" i="55"/>
  <c r="AD84" i="55"/>
  <c r="AD32" i="55"/>
  <c r="AD74" i="55"/>
  <c r="AD121" i="55"/>
  <c r="AD40" i="55"/>
  <c r="AD127" i="55"/>
  <c r="AD117" i="55"/>
  <c r="AD81" i="55"/>
  <c r="AD51" i="55"/>
  <c r="AD67" i="55"/>
  <c r="AD82" i="55"/>
  <c r="AD98" i="55"/>
  <c r="AD114" i="55"/>
  <c r="AD78" i="55"/>
  <c r="AD31" i="55"/>
  <c r="BC31" i="55" s="1"/>
  <c r="AD111" i="55"/>
  <c r="AD39" i="55"/>
  <c r="AI39" i="55" s="1"/>
  <c r="AD109" i="55"/>
  <c r="AD107" i="55"/>
  <c r="AD72" i="55"/>
  <c r="AD53" i="55"/>
  <c r="AD69" i="55"/>
  <c r="AD83" i="55"/>
  <c r="AD100" i="55"/>
  <c r="AD116" i="55"/>
  <c r="AD68" i="55"/>
  <c r="AJ67" i="55" s="1"/>
  <c r="AD29" i="55"/>
  <c r="AD103" i="55"/>
  <c r="AD101" i="55"/>
  <c r="AD94" i="55"/>
  <c r="AD128" i="55"/>
  <c r="AD35" i="55"/>
  <c r="AI35" i="55" s="1"/>
  <c r="AD54" i="55"/>
  <c r="AD125" i="55"/>
  <c r="AD65" i="55"/>
  <c r="AD119" i="55"/>
  <c r="AD38" i="55"/>
  <c r="AI38" i="55" s="1"/>
  <c r="AD70" i="55"/>
  <c r="AD99" i="55"/>
  <c r="AD62" i="55"/>
  <c r="AD55" i="55"/>
  <c r="AD71" i="55"/>
  <c r="AD85" i="55"/>
  <c r="AD102" i="55"/>
  <c r="AD118" i="55"/>
  <c r="AD42" i="55"/>
  <c r="AI42" i="55" s="1"/>
  <c r="AD27" i="55"/>
  <c r="AD97" i="55"/>
  <c r="AJ97" i="55" s="1"/>
  <c r="AD58" i="55"/>
  <c r="AD95" i="55"/>
  <c r="AD34" i="55"/>
  <c r="AI34" i="55" s="1"/>
  <c r="AD60" i="55"/>
  <c r="AD89" i="55"/>
  <c r="AD57" i="55"/>
  <c r="AD73" i="55"/>
  <c r="AD87" i="55"/>
  <c r="AD104" i="55"/>
  <c r="AD120" i="55"/>
  <c r="AD124" i="55"/>
  <c r="AD41" i="55"/>
  <c r="AI41" i="55" s="1"/>
  <c r="AD88" i="55"/>
  <c r="AI88" i="55" s="1"/>
  <c r="AD48" i="55"/>
  <c r="AD79" i="55"/>
  <c r="AD110" i="55"/>
  <c r="AD93" i="55"/>
  <c r="AD113" i="55"/>
  <c r="AD91" i="55"/>
  <c r="AD33" i="55"/>
  <c r="AI33" i="55" s="1"/>
  <c r="AD50" i="55"/>
  <c r="AD76" i="55"/>
  <c r="AD44" i="55"/>
  <c r="AI44" i="55" s="1"/>
  <c r="AD59" i="55"/>
  <c r="AD75" i="55"/>
  <c r="AD90" i="55"/>
  <c r="AD106" i="55"/>
  <c r="AD123" i="55"/>
  <c r="AD115" i="55"/>
  <c r="AD37" i="55"/>
  <c r="AD52" i="55"/>
  <c r="AD86" i="55"/>
  <c r="AD30" i="55"/>
  <c r="AD43" i="55"/>
  <c r="AI43" i="55" s="1"/>
  <c r="AD66" i="55"/>
  <c r="AD45" i="55"/>
  <c r="AI45" i="55" s="1"/>
  <c r="AD61" i="55"/>
  <c r="AD77" i="55"/>
  <c r="AD92" i="55"/>
  <c r="AD108" i="55"/>
  <c r="AD126" i="55"/>
  <c r="AD105" i="55"/>
  <c r="AD36" i="55"/>
  <c r="AI36" i="55" s="1"/>
  <c r="AD122" i="55"/>
  <c r="AG128" i="55"/>
  <c r="AG126" i="55"/>
  <c r="AG123" i="55"/>
  <c r="AG120" i="55"/>
  <c r="AG118" i="55"/>
  <c r="AG116" i="55"/>
  <c r="AG114" i="55"/>
  <c r="AG112" i="55"/>
  <c r="AG110" i="55"/>
  <c r="AG108" i="55"/>
  <c r="AG106" i="55"/>
  <c r="AG104" i="55"/>
  <c r="AG102" i="55"/>
  <c r="AG100" i="55"/>
  <c r="AG98" i="55"/>
  <c r="AG96" i="55"/>
  <c r="AG94" i="55"/>
  <c r="AG92" i="55"/>
  <c r="AG90" i="55"/>
  <c r="AG87" i="55"/>
  <c r="AG85" i="55"/>
  <c r="AG83" i="55"/>
  <c r="AG82" i="55"/>
  <c r="AG80" i="55"/>
  <c r="AG79" i="55"/>
  <c r="AG77" i="55"/>
  <c r="AG75" i="55"/>
  <c r="AG73" i="55"/>
  <c r="AG71" i="55"/>
  <c r="AG69" i="55"/>
  <c r="AG67" i="55"/>
  <c r="AG65" i="55"/>
  <c r="AG63" i="55"/>
  <c r="AG61" i="55"/>
  <c r="AG59" i="55"/>
  <c r="AG57" i="55"/>
  <c r="AG55" i="55"/>
  <c r="AG53" i="55"/>
  <c r="AG51" i="55"/>
  <c r="AG49" i="55"/>
  <c r="AG46" i="55"/>
  <c r="AG45" i="55"/>
  <c r="AX45" i="55" s="1"/>
  <c r="AG44" i="55"/>
  <c r="AX44" i="55" s="1"/>
  <c r="AG127" i="55"/>
  <c r="AG125" i="55"/>
  <c r="AG124" i="55"/>
  <c r="AG122" i="55"/>
  <c r="AG121" i="55"/>
  <c r="AG119" i="55"/>
  <c r="AG117" i="55"/>
  <c r="AG115" i="55"/>
  <c r="AG113" i="55"/>
  <c r="AG111" i="55"/>
  <c r="AG109" i="55"/>
  <c r="AG107" i="55"/>
  <c r="AG105" i="55"/>
  <c r="AG103" i="55"/>
  <c r="AG101" i="55"/>
  <c r="AG99" i="55"/>
  <c r="AG97" i="55"/>
  <c r="AG95" i="55"/>
  <c r="AG93" i="55"/>
  <c r="AG91" i="55"/>
  <c r="AG89" i="55"/>
  <c r="AG88" i="55"/>
  <c r="AG86" i="55"/>
  <c r="AG84" i="55"/>
  <c r="AG81" i="55"/>
  <c r="AG78" i="55"/>
  <c r="AG76" i="55"/>
  <c r="AG74" i="55"/>
  <c r="AG72" i="55"/>
  <c r="AG70" i="55"/>
  <c r="AG68" i="55"/>
  <c r="AG66" i="55"/>
  <c r="AG64" i="55"/>
  <c r="AG62" i="55"/>
  <c r="AG60" i="55"/>
  <c r="AG58" i="55"/>
  <c r="AG56" i="55"/>
  <c r="AG54" i="55"/>
  <c r="AG52" i="55"/>
  <c r="AG50" i="55"/>
  <c r="AG48" i="55"/>
  <c r="AG47" i="55"/>
  <c r="AX47" i="55" s="1"/>
  <c r="AG43" i="55"/>
  <c r="AG42" i="55"/>
  <c r="AX42" i="55" s="1"/>
  <c r="AG41" i="55"/>
  <c r="AX41" i="55" s="1"/>
  <c r="AG37" i="55"/>
  <c r="AG36" i="55"/>
  <c r="AX36" i="55" s="1"/>
  <c r="AG35" i="55"/>
  <c r="AX35" i="55" s="1"/>
  <c r="AG32" i="55"/>
  <c r="AG31" i="55"/>
  <c r="AG29" i="55"/>
  <c r="AG27" i="55"/>
  <c r="AG40" i="55"/>
  <c r="AG39" i="55"/>
  <c r="AX39" i="55" s="1"/>
  <c r="AG38" i="55"/>
  <c r="AX38" i="55" s="1"/>
  <c r="AG34" i="55"/>
  <c r="AG33" i="55"/>
  <c r="AX33" i="55" s="1"/>
  <c r="AG30" i="55"/>
  <c r="AG28" i="55"/>
  <c r="AE128" i="55"/>
  <c r="AE126" i="55"/>
  <c r="AE123" i="55"/>
  <c r="AE120" i="55"/>
  <c r="AF120" i="55" s="1"/>
  <c r="AE118" i="55"/>
  <c r="AE116" i="55"/>
  <c r="AE114" i="55"/>
  <c r="AE112" i="55"/>
  <c r="AE110" i="55"/>
  <c r="AE108" i="55"/>
  <c r="AE106" i="55"/>
  <c r="AE104" i="55"/>
  <c r="AE102" i="55"/>
  <c r="AE100" i="55"/>
  <c r="AE98" i="55"/>
  <c r="AE96" i="55"/>
  <c r="AE94" i="55"/>
  <c r="AE92" i="55"/>
  <c r="AE90" i="55"/>
  <c r="AF90" i="55" s="1"/>
  <c r="AE87" i="55"/>
  <c r="AE85" i="55"/>
  <c r="AE83" i="55"/>
  <c r="AE127" i="55"/>
  <c r="AE125" i="55"/>
  <c r="AE124" i="55"/>
  <c r="AE122" i="55"/>
  <c r="AF122" i="55" s="1"/>
  <c r="AE121" i="55"/>
  <c r="AE119" i="55"/>
  <c r="AE117" i="55"/>
  <c r="AE115" i="55"/>
  <c r="AE113" i="55"/>
  <c r="AF113" i="55" s="1"/>
  <c r="AE111" i="55"/>
  <c r="AF111" i="55" s="1"/>
  <c r="AE109" i="55"/>
  <c r="AE107" i="55"/>
  <c r="AE105" i="55"/>
  <c r="AE103" i="55"/>
  <c r="AE101" i="55"/>
  <c r="AE99" i="55"/>
  <c r="AE97" i="55"/>
  <c r="AE95" i="55"/>
  <c r="AE93" i="55"/>
  <c r="AE91" i="55"/>
  <c r="AE89" i="55"/>
  <c r="AE88" i="55"/>
  <c r="AE86" i="55"/>
  <c r="AE84" i="55"/>
  <c r="AE81" i="55"/>
  <c r="AF81" i="55" s="1"/>
  <c r="AE78" i="55"/>
  <c r="AE76" i="55"/>
  <c r="AE74" i="55"/>
  <c r="AE72" i="55"/>
  <c r="AE70" i="55"/>
  <c r="AE68" i="55"/>
  <c r="AE66" i="55"/>
  <c r="AE64" i="55"/>
  <c r="AE62" i="55"/>
  <c r="AE60" i="55"/>
  <c r="AE58" i="55"/>
  <c r="AE56" i="55"/>
  <c r="AE54" i="55"/>
  <c r="AE52" i="55"/>
  <c r="AE50" i="55"/>
  <c r="AE48" i="55"/>
  <c r="AE47" i="55"/>
  <c r="AE43" i="55"/>
  <c r="AE42" i="55"/>
  <c r="AE61" i="55"/>
  <c r="AE51" i="55"/>
  <c r="AE67" i="55"/>
  <c r="AE57" i="55"/>
  <c r="AE82" i="55"/>
  <c r="AE73" i="55"/>
  <c r="AE63" i="55"/>
  <c r="AE53" i="55"/>
  <c r="AE45" i="55"/>
  <c r="AE79" i="55"/>
  <c r="AE69" i="55"/>
  <c r="AE59" i="55"/>
  <c r="AE41" i="55"/>
  <c r="AE37" i="55"/>
  <c r="AE36" i="55"/>
  <c r="AE35" i="55"/>
  <c r="AE32" i="55"/>
  <c r="AE31" i="55"/>
  <c r="AE29" i="55"/>
  <c r="AE27" i="55"/>
  <c r="AE75" i="55"/>
  <c r="AE65" i="55"/>
  <c r="AE80" i="55"/>
  <c r="AE71" i="55"/>
  <c r="AE44" i="55"/>
  <c r="AE77" i="55"/>
  <c r="AE49" i="55"/>
  <c r="AE55" i="55"/>
  <c r="AE46" i="55"/>
  <c r="AE40" i="55"/>
  <c r="AE39" i="55"/>
  <c r="AE38" i="55"/>
  <c r="AE34" i="55"/>
  <c r="AE33" i="55"/>
  <c r="AE30" i="55"/>
  <c r="AE28" i="55"/>
  <c r="AF53" i="55" l="1"/>
  <c r="AJ70" i="55"/>
  <c r="AJ88" i="55"/>
  <c r="BC88" i="55"/>
  <c r="AF50" i="55"/>
  <c r="AJ52" i="55"/>
  <c r="BC127" i="55"/>
  <c r="BC73" i="55"/>
  <c r="AJ61" i="55"/>
  <c r="AF99" i="55"/>
  <c r="AF128" i="55"/>
  <c r="BC100" i="55"/>
  <c r="AF84" i="55"/>
  <c r="AF28" i="55"/>
  <c r="AF57" i="55"/>
  <c r="AF51" i="55"/>
  <c r="BE136" i="56"/>
  <c r="AT136" i="56"/>
  <c r="AT169" i="56"/>
  <c r="AS169" i="56"/>
  <c r="BE169" i="56"/>
  <c r="BE154" i="56"/>
  <c r="AT154" i="56"/>
  <c r="AT175" i="56"/>
  <c r="BE175" i="56"/>
  <c r="BE145" i="56"/>
  <c r="AT145" i="56"/>
  <c r="BE166" i="56"/>
  <c r="AT166" i="56"/>
  <c r="BE151" i="56"/>
  <c r="AT151" i="56"/>
  <c r="BE163" i="56"/>
  <c r="AT163" i="56"/>
  <c r="AU163" i="56"/>
  <c r="BE157" i="56"/>
  <c r="AT157" i="56"/>
  <c r="BE184" i="56"/>
  <c r="AS184" i="56"/>
  <c r="AT184" i="56"/>
  <c r="AT172" i="56"/>
  <c r="BE172" i="56"/>
  <c r="BE178" i="56"/>
  <c r="AT178" i="56"/>
  <c r="BE148" i="56"/>
  <c r="AT148" i="56"/>
  <c r="AV160" i="56"/>
  <c r="AT160" i="56"/>
  <c r="BE160" i="56"/>
  <c r="BE142" i="56"/>
  <c r="AT142" i="56"/>
  <c r="BE130" i="56"/>
  <c r="AT130" i="56"/>
  <c r="BE133" i="56"/>
  <c r="AT133" i="56"/>
  <c r="AT181" i="56"/>
  <c r="BE181" i="56"/>
  <c r="BE187" i="56"/>
  <c r="AT187" i="56"/>
  <c r="BE139" i="56"/>
  <c r="AT139" i="56"/>
  <c r="AQ79" i="55"/>
  <c r="BA79" i="55"/>
  <c r="AQ121" i="55"/>
  <c r="AO121" i="55"/>
  <c r="BC91" i="55"/>
  <c r="AJ58" i="55"/>
  <c r="BC55" i="55"/>
  <c r="BC106" i="55"/>
  <c r="BC121" i="55"/>
  <c r="AL121" i="55"/>
  <c r="AJ121" i="55"/>
  <c r="AJ49" i="55"/>
  <c r="AL79" i="55"/>
  <c r="BA121" i="55"/>
  <c r="AY121" i="55"/>
  <c r="BC70" i="55"/>
  <c r="BC34" i="55"/>
  <c r="BE43" i="56"/>
  <c r="AS43" i="56"/>
  <c r="BE67" i="56"/>
  <c r="AT67" i="56"/>
  <c r="AV76" i="56"/>
  <c r="AT76" i="56"/>
  <c r="BE76" i="56"/>
  <c r="AT46" i="56"/>
  <c r="BE46" i="56"/>
  <c r="AT109" i="56"/>
  <c r="BE109" i="56"/>
  <c r="BE31" i="56"/>
  <c r="AS31" i="56"/>
  <c r="BE61" i="56"/>
  <c r="AT61" i="56"/>
  <c r="AT85" i="56"/>
  <c r="AS85" i="56"/>
  <c r="BE85" i="56"/>
  <c r="AT97" i="56"/>
  <c r="BE97" i="56"/>
  <c r="AT64" i="56"/>
  <c r="BE64" i="56"/>
  <c r="AU121" i="56"/>
  <c r="AT121" i="56"/>
  <c r="BE121" i="56"/>
  <c r="AT70" i="56"/>
  <c r="BE70" i="56"/>
  <c r="BE106" i="56"/>
  <c r="AT106" i="56"/>
  <c r="BE88" i="56"/>
  <c r="AT88" i="56"/>
  <c r="AT127" i="56"/>
  <c r="BE127" i="56"/>
  <c r="AV118" i="56"/>
  <c r="AT118" i="56"/>
  <c r="BE118" i="56"/>
  <c r="BE73" i="56"/>
  <c r="AT73" i="56"/>
  <c r="AT91" i="56"/>
  <c r="BE91" i="56"/>
  <c r="AS34" i="56"/>
  <c r="BE34" i="56"/>
  <c r="AT115" i="56"/>
  <c r="BE115" i="56"/>
  <c r="AT52" i="56"/>
  <c r="BE52" i="56"/>
  <c r="BE49" i="56"/>
  <c r="AT49" i="56"/>
  <c r="BE37" i="56"/>
  <c r="AS37" i="56"/>
  <c r="AS40" i="56"/>
  <c r="BE40" i="56"/>
  <c r="AT103" i="56"/>
  <c r="BE103" i="56"/>
  <c r="BE55" i="56"/>
  <c r="AT55" i="56"/>
  <c r="BE100" i="56"/>
  <c r="AT100" i="56"/>
  <c r="AT58" i="56"/>
  <c r="BE58" i="56"/>
  <c r="BE112" i="56"/>
  <c r="AT112" i="56"/>
  <c r="AT82" i="56"/>
  <c r="BE82" i="56"/>
  <c r="BE94" i="56"/>
  <c r="AT94" i="56"/>
  <c r="BE124" i="56"/>
  <c r="AT124" i="56"/>
  <c r="AU79" i="56"/>
  <c r="AT79" i="56"/>
  <c r="BE79" i="56"/>
  <c r="AF66" i="55"/>
  <c r="AF123" i="55"/>
  <c r="BC37" i="55"/>
  <c r="BC118" i="55"/>
  <c r="BC94" i="55"/>
  <c r="AF60" i="55"/>
  <c r="AF83" i="55"/>
  <c r="AF116" i="55"/>
  <c r="AJ64" i="55"/>
  <c r="AF30" i="55"/>
  <c r="AF126" i="55"/>
  <c r="BC64" i="55"/>
  <c r="AF68" i="55"/>
  <c r="AF92" i="55"/>
  <c r="AJ94" i="55"/>
  <c r="AJ127" i="55"/>
  <c r="AI37" i="55"/>
  <c r="AF96" i="55"/>
  <c r="BC97" i="55"/>
  <c r="AF65" i="55"/>
  <c r="AF95" i="55"/>
  <c r="BC85" i="55"/>
  <c r="BC103" i="55"/>
  <c r="BC58" i="55"/>
  <c r="AK124" i="55"/>
  <c r="BC40" i="55"/>
  <c r="AF59" i="55"/>
  <c r="AJ109" i="55"/>
  <c r="AF56" i="55"/>
  <c r="AJ73" i="55"/>
  <c r="BC61" i="55"/>
  <c r="AJ76" i="55"/>
  <c r="AJ115" i="55"/>
  <c r="BC67" i="55"/>
  <c r="AF110" i="55"/>
  <c r="AJ85" i="55"/>
  <c r="BC52" i="55"/>
  <c r="AF71" i="55"/>
  <c r="AF74" i="55"/>
  <c r="AF107" i="55"/>
  <c r="AF98" i="55"/>
  <c r="AF114" i="55"/>
  <c r="BC49" i="55"/>
  <c r="AF93" i="55"/>
  <c r="AF29" i="55"/>
  <c r="AF54" i="55"/>
  <c r="BC109" i="55"/>
  <c r="AF80" i="55"/>
  <c r="AF63" i="55"/>
  <c r="AJ55" i="55"/>
  <c r="AI40" i="55"/>
  <c r="AF125" i="55"/>
  <c r="AJ106" i="55"/>
  <c r="AJ91" i="55"/>
  <c r="BC124" i="55"/>
  <c r="AJ118" i="55"/>
  <c r="BC112" i="55"/>
  <c r="AF86" i="55"/>
  <c r="AJ103" i="55"/>
  <c r="AK82" i="55"/>
  <c r="AF87" i="55"/>
  <c r="BC82" i="55"/>
  <c r="AJ82" i="55"/>
  <c r="BC76" i="55"/>
  <c r="AF62" i="55"/>
  <c r="AF78" i="55"/>
  <c r="AF102" i="55"/>
  <c r="AJ112" i="55"/>
  <c r="BC79" i="55"/>
  <c r="AF75" i="55"/>
  <c r="AF48" i="55"/>
  <c r="AF104" i="55"/>
  <c r="AJ79" i="55"/>
  <c r="AF27" i="55"/>
  <c r="AJ100" i="55"/>
  <c r="BC115" i="55"/>
  <c r="AF69" i="55"/>
  <c r="AF101" i="55"/>
  <c r="AF117" i="55"/>
  <c r="AF108" i="55"/>
  <c r="AJ124" i="55"/>
  <c r="AF77" i="55"/>
  <c r="AF119" i="55"/>
  <c r="BC46" i="55"/>
  <c r="BC43" i="55"/>
  <c r="AF32" i="55"/>
  <c r="AF72" i="55"/>
  <c r="AF89" i="55"/>
  <c r="AF105" i="55"/>
  <c r="BF118" i="55"/>
  <c r="AY118" i="55"/>
  <c r="AF36" i="55"/>
  <c r="AS36" i="55" s="1"/>
  <c r="AN36" i="55"/>
  <c r="AF43" i="55"/>
  <c r="BD43" i="55"/>
  <c r="AN43" i="55"/>
  <c r="AF76" i="55"/>
  <c r="BD76" i="55"/>
  <c r="AO76" i="55"/>
  <c r="AO109" i="55"/>
  <c r="AF109" i="55"/>
  <c r="BD109" i="55"/>
  <c r="AP124" i="55"/>
  <c r="AO124" i="55"/>
  <c r="BD124" i="55"/>
  <c r="AF124" i="55"/>
  <c r="BD100" i="55"/>
  <c r="AO100" i="55"/>
  <c r="AF100" i="55"/>
  <c r="AY58" i="55"/>
  <c r="BF58" i="55"/>
  <c r="AY91" i="55"/>
  <c r="BF91" i="55"/>
  <c r="BF73" i="55"/>
  <c r="AY73" i="55"/>
  <c r="AF42" i="55"/>
  <c r="AS42" i="55" s="1"/>
  <c r="AN42" i="55"/>
  <c r="AO91" i="55"/>
  <c r="AF91" i="55"/>
  <c r="BD91" i="55"/>
  <c r="BF121" i="55"/>
  <c r="BF85" i="55"/>
  <c r="AY85" i="55"/>
  <c r="AN39" i="55"/>
  <c r="AF39" i="55"/>
  <c r="AS39" i="55" s="1"/>
  <c r="AN40" i="55"/>
  <c r="AF40" i="55"/>
  <c r="BD40" i="55"/>
  <c r="AF37" i="55"/>
  <c r="BD37" i="55"/>
  <c r="AN37" i="55"/>
  <c r="AO73" i="55"/>
  <c r="AF73" i="55"/>
  <c r="BD73" i="55"/>
  <c r="AF47" i="55"/>
  <c r="AS47" i="55" s="1"/>
  <c r="AN47" i="55"/>
  <c r="BD85" i="55"/>
  <c r="AO85" i="55"/>
  <c r="AF85" i="55"/>
  <c r="AF118" i="55"/>
  <c r="BD118" i="55"/>
  <c r="AO118" i="55"/>
  <c r="AX43" i="55"/>
  <c r="BF43" i="55"/>
  <c r="AY76" i="55"/>
  <c r="BF76" i="55"/>
  <c r="AY109" i="55"/>
  <c r="BF109" i="55"/>
  <c r="BF124" i="55"/>
  <c r="AZ124" i="55"/>
  <c r="AY124" i="55"/>
  <c r="BF106" i="55"/>
  <c r="AY106" i="55"/>
  <c r="AN38" i="55"/>
  <c r="AF38" i="55"/>
  <c r="AS38" i="55" s="1"/>
  <c r="AF35" i="55"/>
  <c r="AS35" i="55" s="1"/>
  <c r="AN35" i="55"/>
  <c r="AF58" i="55"/>
  <c r="BD58" i="55"/>
  <c r="AO58" i="55"/>
  <c r="AX40" i="55"/>
  <c r="BF40" i="55"/>
  <c r="BF55" i="55"/>
  <c r="AY55" i="55"/>
  <c r="AN46" i="55"/>
  <c r="BD46" i="55"/>
  <c r="AF46" i="55"/>
  <c r="AF41" i="55"/>
  <c r="AS41" i="55" s="1"/>
  <c r="AN41" i="55"/>
  <c r="AP82" i="55"/>
  <c r="AO82" i="55"/>
  <c r="BD82" i="55"/>
  <c r="AF82" i="55"/>
  <c r="AF64" i="55"/>
  <c r="BD64" i="55"/>
  <c r="AO64" i="55"/>
  <c r="AO97" i="55"/>
  <c r="AF97" i="55"/>
  <c r="BD97" i="55"/>
  <c r="AO127" i="55"/>
  <c r="AF127" i="55"/>
  <c r="BD127" i="55"/>
  <c r="BF31" i="55"/>
  <c r="BF61" i="55"/>
  <c r="AY61" i="55"/>
  <c r="AO55" i="55"/>
  <c r="BD55" i="55"/>
  <c r="AF55" i="55"/>
  <c r="AO115" i="55"/>
  <c r="AF115" i="55"/>
  <c r="BD115" i="55"/>
  <c r="AY64" i="55"/>
  <c r="BF64" i="55"/>
  <c r="AY97" i="55"/>
  <c r="BF97" i="55"/>
  <c r="AY127" i="55"/>
  <c r="BF127" i="55"/>
  <c r="BF46" i="55"/>
  <c r="AX46" i="55"/>
  <c r="BF79" i="55"/>
  <c r="AY79" i="55"/>
  <c r="BF94" i="55"/>
  <c r="AY94" i="55"/>
  <c r="AO49" i="55"/>
  <c r="BD49" i="55"/>
  <c r="AF49" i="55"/>
  <c r="AO67" i="55"/>
  <c r="AF67" i="55"/>
  <c r="BD67" i="55"/>
  <c r="AF52" i="55"/>
  <c r="BD52" i="55"/>
  <c r="AO52" i="55"/>
  <c r="AX34" i="55"/>
  <c r="BF34" i="55"/>
  <c r="AY115" i="55"/>
  <c r="BF115" i="55"/>
  <c r="BF49" i="55"/>
  <c r="AY49" i="55"/>
  <c r="BF112" i="55"/>
  <c r="AY112" i="55"/>
  <c r="AN33" i="55"/>
  <c r="AF33" i="55"/>
  <c r="AS33" i="55" s="1"/>
  <c r="AF31" i="55"/>
  <c r="BD31" i="55"/>
  <c r="AO79" i="55"/>
  <c r="BD79" i="55"/>
  <c r="AF79" i="55"/>
  <c r="AF70" i="55"/>
  <c r="BD70" i="55"/>
  <c r="AO70" i="55"/>
  <c r="AO88" i="55"/>
  <c r="BD88" i="55"/>
  <c r="AF88" i="55"/>
  <c r="AN88" i="55"/>
  <c r="AO103" i="55"/>
  <c r="AF103" i="55"/>
  <c r="BD103" i="55"/>
  <c r="BD94" i="55"/>
  <c r="AO94" i="55"/>
  <c r="AF94" i="55"/>
  <c r="AY52" i="55"/>
  <c r="BF52" i="55"/>
  <c r="BF67" i="55"/>
  <c r="AY67" i="55"/>
  <c r="AZ82" i="55"/>
  <c r="BF82" i="55"/>
  <c r="AY82" i="55"/>
  <c r="AF106" i="55"/>
  <c r="BD106" i="55"/>
  <c r="AO106" i="55"/>
  <c r="AN34" i="55"/>
  <c r="AF34" i="55"/>
  <c r="BD34" i="55"/>
  <c r="AN44" i="55"/>
  <c r="AF44" i="55"/>
  <c r="AS44" i="55" s="1"/>
  <c r="AN45" i="55"/>
  <c r="AF45" i="55"/>
  <c r="AS45" i="55" s="1"/>
  <c r="AO61" i="55"/>
  <c r="BD61" i="55"/>
  <c r="AF61" i="55"/>
  <c r="BD121" i="55"/>
  <c r="AF121" i="55"/>
  <c r="AF112" i="55"/>
  <c r="BD112" i="55"/>
  <c r="AO112" i="55"/>
  <c r="BF37" i="55"/>
  <c r="AX37" i="55"/>
  <c r="AY70" i="55"/>
  <c r="BF70" i="55"/>
  <c r="BF88" i="55"/>
  <c r="AY88" i="55"/>
  <c r="AX88" i="55"/>
  <c r="AY103" i="55"/>
  <c r="BF103" i="55"/>
  <c r="BF100" i="55"/>
  <c r="AY100" i="55"/>
  <c r="AV79" i="55" l="1"/>
  <c r="AV121" i="55"/>
  <c r="AT121" i="55"/>
  <c r="BE31" i="55"/>
  <c r="AT55" i="55"/>
  <c r="BE55" i="55"/>
  <c r="BE97" i="55"/>
  <c r="AT97" i="55"/>
  <c r="AT73" i="55"/>
  <c r="BE73" i="55"/>
  <c r="BE91" i="55"/>
  <c r="AT91" i="55"/>
  <c r="BE76" i="55"/>
  <c r="AT76" i="55"/>
  <c r="AS34" i="55"/>
  <c r="BE34" i="55"/>
  <c r="AS40" i="55"/>
  <c r="BE40" i="55"/>
  <c r="BE52" i="55"/>
  <c r="AT52" i="55"/>
  <c r="BE58" i="55"/>
  <c r="AT58" i="55"/>
  <c r="BE124" i="55"/>
  <c r="AU124" i="55"/>
  <c r="AT124" i="55"/>
  <c r="BE112" i="55"/>
  <c r="AT112" i="55"/>
  <c r="AT67" i="55"/>
  <c r="BE67" i="55"/>
  <c r="BE118" i="55"/>
  <c r="AT118" i="55"/>
  <c r="BE121" i="55"/>
  <c r="AT94" i="55"/>
  <c r="BE94" i="55"/>
  <c r="AT103" i="55"/>
  <c r="BE103" i="55"/>
  <c r="AT85" i="55"/>
  <c r="BE85" i="55"/>
  <c r="BE43" i="55"/>
  <c r="AS43" i="55"/>
  <c r="AT115" i="55"/>
  <c r="BE115" i="55"/>
  <c r="BE64" i="55"/>
  <c r="AT64" i="55"/>
  <c r="BE37" i="55"/>
  <c r="AS37" i="55"/>
  <c r="BE100" i="55"/>
  <c r="AT100" i="55"/>
  <c r="AT109" i="55"/>
  <c r="BE109" i="55"/>
  <c r="BE106" i="55"/>
  <c r="AT106" i="55"/>
  <c r="BE70" i="55"/>
  <c r="AT70" i="55"/>
  <c r="AT79" i="55"/>
  <c r="BE79" i="55"/>
  <c r="AT49" i="55"/>
  <c r="BE49" i="55"/>
  <c r="AS46" i="55"/>
  <c r="BE46" i="55"/>
  <c r="AT88" i="55"/>
  <c r="BE88" i="55"/>
  <c r="AS88" i="55"/>
  <c r="AT127" i="55"/>
  <c r="BE127" i="55"/>
  <c r="AU82" i="55"/>
  <c r="AT82" i="55"/>
  <c r="BE82" i="55"/>
  <c r="AT61" i="55"/>
  <c r="BE61" i="55"/>
</calcChain>
</file>

<file path=xl/sharedStrings.xml><?xml version="1.0" encoding="utf-8"?>
<sst xmlns="http://schemas.openxmlformats.org/spreadsheetml/2006/main" count="736" uniqueCount="132">
  <si>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</si>
  <si>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</si>
  <si>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</si>
  <si>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</si>
  <si>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</si>
  <si>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</si>
  <si>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</si>
  <si>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</si>
  <si>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</si>
  <si>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</si>
  <si>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</si>
  <si>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</si>
  <si>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</si>
  <si>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</si>
  <si>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</si>
  <si>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</si>
  <si>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</si>
  <si>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</si>
  <si>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</si>
  <si>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</si>
  <si>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</si>
  <si>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</si>
  <si>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</si>
  <si>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</si>
  <si>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</si>
  <si>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</si>
  <si>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</si>
  <si>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</si>
  <si>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</si>
  <si>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</si>
  <si>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</si>
  <si>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</si>
  <si>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</si>
  <si>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</si>
  <si>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</si>
  <si>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</si>
  <si>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</si>
  <si>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</si>
  <si>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</si>
  <si>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</si>
  <si>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</si>
  <si>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</si>
  <si>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</si>
  <si>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</si>
  <si>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</si>
  <si>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</si>
  <si>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</si>
  <si>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</si>
  <si>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</si>
  <si>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</si>
  <si>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</si>
  <si>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</si>
  <si>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</si>
  <si>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</si>
  <si>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</si>
  <si>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</si>
  <si>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</si>
  <si>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</si>
  <si>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</si>
  <si>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</si>
  <si>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</si>
  <si>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</si>
  <si>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</si>
  <si>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</si>
  <si>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</si>
  <si>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</si>
  <si>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</si>
  <si>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</si>
  <si>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</si>
  <si>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Spiked tap as reference 100+1KHP</t>
  </si>
  <si>
    <t>Spiked blank 100 + 300</t>
  </si>
  <si>
    <t>TICnp</t>
  </si>
  <si>
    <t>B 09aug21 10.0 TOC only</t>
  </si>
  <si>
    <t>F 07jun21 6.2 TOC only</t>
  </si>
  <si>
    <t>F 07jul21 6.2 TOC only</t>
  </si>
  <si>
    <t>F 06dec21 6.2</t>
  </si>
  <si>
    <t>F 18oct21 9.0</t>
  </si>
  <si>
    <t>F 22nov21 6.2</t>
  </si>
  <si>
    <t>F 06dec21 8.0</t>
  </si>
  <si>
    <t>F 08nov21 1.6</t>
  </si>
  <si>
    <t>F 21jul21 8.0</t>
  </si>
  <si>
    <t>B 26jul21 3.0</t>
  </si>
  <si>
    <t>SPIKE 25 + 80</t>
  </si>
  <si>
    <t>F 31aug21 8.0</t>
  </si>
  <si>
    <t>F 08nov21 wet</t>
  </si>
  <si>
    <t>B 22nov21 9.0</t>
  </si>
  <si>
    <t>SUNP 20oct21 buoy 10.0</t>
  </si>
  <si>
    <t>F 04oct21 9.0</t>
  </si>
  <si>
    <t>F 25oct21 6.2</t>
  </si>
  <si>
    <t>F 11oct21 wet</t>
  </si>
  <si>
    <t>F 06dec21 0.1</t>
  </si>
  <si>
    <t>C 19nov21 9.0</t>
  </si>
  <si>
    <t>F 06dec21 wet</t>
  </si>
  <si>
    <t>B 06sep21 10.0</t>
  </si>
  <si>
    <t>SUNP 20oct21 HH 1.0</t>
  </si>
  <si>
    <t>F 26jul21 0.1</t>
  </si>
  <si>
    <t>B 09nov21 0.1</t>
  </si>
  <si>
    <t>F 04oct21 1.6</t>
  </si>
  <si>
    <t>F 02aug21 0.1</t>
  </si>
  <si>
    <t>C 23sep21 Site50 6</t>
  </si>
  <si>
    <t>F 06dec21 1.6</t>
  </si>
  <si>
    <t>F 25oct21 5.0</t>
  </si>
  <si>
    <t>F 22nov21 weir</t>
  </si>
  <si>
    <t>B 06dec21 6.0</t>
  </si>
  <si>
    <t>F 08nov21 weir</t>
  </si>
  <si>
    <t>F 27sep21 1.6</t>
  </si>
  <si>
    <t>F 06dec21 3.8</t>
  </si>
  <si>
    <t>F 14sep21 0.1</t>
  </si>
  <si>
    <t>F 18oct21 0.1</t>
  </si>
  <si>
    <t>B 06dec21 9.0</t>
  </si>
  <si>
    <t>F 14sep21 6.2</t>
  </si>
  <si>
    <t>C 19aug21 TCT 0.1</t>
  </si>
  <si>
    <t>F 04oct21 0.1</t>
  </si>
  <si>
    <t>F 22nov21 1.6</t>
  </si>
  <si>
    <t>SUNP 20oct21 buoy 1.0</t>
  </si>
  <si>
    <t>B 21sep21 3.0</t>
  </si>
  <si>
    <t>F 04oct21 8.0</t>
  </si>
  <si>
    <t>F 11oct21 8.0</t>
  </si>
  <si>
    <t>B 06dec21 0.1</t>
  </si>
  <si>
    <t>F 31aug21 5.0</t>
  </si>
  <si>
    <t>B 06dec21 3.0</t>
  </si>
  <si>
    <t>F 16aug21 9.0</t>
  </si>
  <si>
    <t>F 06dec21 5.0</t>
  </si>
  <si>
    <t>F 06dec21 9.0</t>
  </si>
  <si>
    <t>B 26oct21 9.0</t>
  </si>
  <si>
    <t>out of range</t>
  </si>
  <si>
    <t>TIC mg/L</t>
  </si>
  <si>
    <t>TC mg/L</t>
  </si>
  <si>
    <t>TOC mg/L</t>
  </si>
  <si>
    <t>TNb mg/L</t>
  </si>
  <si>
    <t xml:space="preserve">          MDL</t>
  </si>
  <si>
    <t xml:space="preserve">         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</si>
</sst>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33" borderId="0" xfId="0" applyFill="1"/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'24jan22'!$E$13:$E$19</c:f>
              <c:numCache>
                <c:formatCode>General</c:formatCode>
                <c:ptCount val="7"/>
                <c:pt idx="1">
                  <c:v>669</c:v>
                </c:pt>
                <c:pt idx="2">
                  <c:v>1494</c:v>
                </c:pt>
                <c:pt idx="3">
                  <c:v>4288.5</c:v>
                </c:pt>
                <c:pt idx="4">
                  <c:v>6655</c:v>
                </c:pt>
                <c:pt idx="5">
                  <c:v>9498.5</c:v>
                </c:pt>
                <c:pt idx="6">
                  <c:v>12230.5</c:v>
                </c:pt>
              </c:numCache>
            </c:numRef>
          </c:xVal>
          <c:yVal>
            <c:numRef>
              <c:f>'24jan22'!$D$13:$D$19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A-4B11-90CF-4AE96C5E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'24jan22'!$G$13:$G$19</c:f>
              <c:numCache>
                <c:formatCode>General</c:formatCode>
                <c:ptCount val="7"/>
                <c:pt idx="1">
                  <c:v>979.5</c:v>
                </c:pt>
                <c:pt idx="2">
                  <c:v>2708.5</c:v>
                </c:pt>
                <c:pt idx="3">
                  <c:v>8811</c:v>
                </c:pt>
                <c:pt idx="4">
                  <c:v>13044.5</c:v>
                </c:pt>
                <c:pt idx="5">
                  <c:v>19167</c:v>
                </c:pt>
                <c:pt idx="6">
                  <c:v>24654.5</c:v>
                </c:pt>
              </c:numCache>
            </c:numRef>
          </c:xVal>
          <c:yVal>
            <c:numRef>
              <c:f>'24jan22'!$F$13:$F$19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0-4B0A-A2BC-A2C4823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'24jan22'!$I$13:$I$19</c:f>
              <c:numCache>
                <c:formatCode>General</c:formatCode>
                <c:ptCount val="7"/>
                <c:pt idx="1">
                  <c:v>573.5</c:v>
                </c:pt>
                <c:pt idx="2">
                  <c:v>1276</c:v>
                </c:pt>
                <c:pt idx="3">
                  <c:v>4045.5</c:v>
                </c:pt>
                <c:pt idx="4">
                  <c:v>6047</c:v>
                </c:pt>
                <c:pt idx="5">
                  <c:v>8944.5</c:v>
                </c:pt>
                <c:pt idx="6">
                  <c:v>11965</c:v>
                </c:pt>
              </c:numCache>
            </c:numRef>
          </c:xVal>
          <c:yVal>
            <c:numRef>
              <c:f>'24jan22'!$H$13:$H$19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9-418F-8F35-9ECF1317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'25jan22'!$E$13:$E$19</c:f>
              <c:numCache>
                <c:formatCode>General</c:formatCode>
                <c:ptCount val="7"/>
                <c:pt idx="1">
                  <c:v>505.5</c:v>
                </c:pt>
                <c:pt idx="2">
                  <c:v>1393</c:v>
                </c:pt>
                <c:pt idx="3">
                  <c:v>4336</c:v>
                </c:pt>
                <c:pt idx="4">
                  <c:v>6590</c:v>
                </c:pt>
                <c:pt idx="5">
                  <c:v>9571</c:v>
                </c:pt>
                <c:pt idx="6">
                  <c:v>12051</c:v>
                </c:pt>
              </c:numCache>
            </c:numRef>
          </c:xVal>
          <c:yVal>
            <c:numRef>
              <c:f>'25jan22'!$D$13:$D$19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7-4C24-BA8F-0EA3ADBA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'25jan22'!$G$13:$G$19</c:f>
              <c:numCache>
                <c:formatCode>General</c:formatCode>
                <c:ptCount val="7"/>
                <c:pt idx="1">
                  <c:v>1050</c:v>
                </c:pt>
                <c:pt idx="2">
                  <c:v>2703.5</c:v>
                </c:pt>
                <c:pt idx="3">
                  <c:v>8537</c:v>
                </c:pt>
                <c:pt idx="4">
                  <c:v>13390.5</c:v>
                </c:pt>
                <c:pt idx="5">
                  <c:v>19202</c:v>
                </c:pt>
                <c:pt idx="6">
                  <c:v>23842</c:v>
                </c:pt>
              </c:numCache>
            </c:numRef>
          </c:xVal>
          <c:yVal>
            <c:numRef>
              <c:f>'25jan22'!$F$13:$F$19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8-484A-8264-EC5CBF2D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'25jan22'!$I$13:$I$19</c:f>
              <c:numCache>
                <c:formatCode>General</c:formatCode>
                <c:ptCount val="7"/>
                <c:pt idx="1">
                  <c:v>590.5</c:v>
                </c:pt>
                <c:pt idx="2">
                  <c:v>1254</c:v>
                </c:pt>
                <c:pt idx="3">
                  <c:v>3468.5</c:v>
                </c:pt>
                <c:pt idx="4">
                  <c:v>6513</c:v>
                </c:pt>
                <c:pt idx="5">
                  <c:v>8414.5</c:v>
                </c:pt>
                <c:pt idx="6">
                  <c:v>10304.5</c:v>
                </c:pt>
              </c:numCache>
            </c:numRef>
          </c:xVal>
          <c:yVal>
            <c:numRef>
              <c:f>'25jan22'!$H$13:$H$19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A-4A01-B554-2276EE83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E8513-D7A0-4E4A-9F9A-80D19142C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557EB-E832-409E-98DD-DC50DD2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F4380-6169-4FCD-95AB-0C65D6D2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A0D0A-6A7E-4F92-AADF-EB09B84B2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99F59-3BA1-48CF-A9C3-B9849CE4B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00B63-0C63-4773-A033-B6ACBEC2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48D9-3F6B-4145-9056-07EA9F14193B}">
  <dimension ref="A1:F63"/>
  <sheetViews>
    <sheetView workbookViewId="0">
      <selection activeCell="H21" sqref="H21"/>
    </sheetView>
  </sheetViews>
  <sheetFormatPr defaultRowHeight="14.5" x14ac:dyDescent="0.35"/>
  <cols>
    <col min="1" max="1" width="20.7265625" customWidth="1"/>
  </cols>
  <sheetData>
    <row r="1" spans="1:6" s="2" customFormat="1" ht="29" x14ac:dyDescent="0.35">
      <c r="A1" s="2" t="s">
        <v>2</v>
      </c>
      <c r="B1" s="2" t="s">
        <v>126</v>
      </c>
      <c r="C1" s="2" t="s">
        <v>127</v>
      </c>
      <c r="D1" s="2" t="s">
        <v>128</v>
      </c>
      <c r="E1" s="2" t="s">
        <v>129</v>
      </c>
    </row>
    <row r="2" spans="1:6" s="2" customFormat="1" x14ac:dyDescent="0.35">
      <c r="A2" s="2" t="s">
        <v>130</v>
      </c>
      <c r="B2" s="8">
        <v>0.78230757906407933</v>
      </c>
      <c r="C2" s="8">
        <v>0.8911280655717454</v>
      </c>
      <c r="D2" s="8">
        <v>0.61734827912282364</v>
      </c>
      <c r="E2" s="9">
        <v>8.5554097833324405E-2</v>
      </c>
    </row>
    <row r="3" spans="1:6" s="2" customFormat="1" x14ac:dyDescent="0.35">
      <c r="A3" s="2" t="s">
        <v>131</v>
      </c>
      <c r="B3" s="8">
        <v>3.1638300733610873</v>
      </c>
      <c r="C3" s="8">
        <v>3.6039249120467005</v>
      </c>
      <c r="D3" s="8">
        <v>2.4966970837266009</v>
      </c>
      <c r="E3" s="9">
        <v>0.34600026238807147</v>
      </c>
    </row>
    <row r="4" spans="1:6" x14ac:dyDescent="0.35">
      <c r="A4" t="s">
        <v>118</v>
      </c>
      <c r="B4" s="10">
        <v>2.905067747976771</v>
      </c>
      <c r="C4" s="10">
        <v>5.9640189649283659</v>
      </c>
      <c r="D4" s="10">
        <v>3.0589512169515949</v>
      </c>
      <c r="E4" s="3">
        <v>0.32216451577850391</v>
      </c>
    </row>
    <row r="5" spans="1:6" x14ac:dyDescent="0.35">
      <c r="A5" t="s">
        <v>120</v>
      </c>
      <c r="B5" s="10">
        <v>2.7929008015202008</v>
      </c>
      <c r="C5" s="10">
        <v>5.8052262684665319</v>
      </c>
      <c r="D5" s="10">
        <v>3.0123254669463306</v>
      </c>
      <c r="E5" s="3">
        <v>0.23154613703834612</v>
      </c>
    </row>
    <row r="6" spans="1:6" x14ac:dyDescent="0.35">
      <c r="A6" t="s">
        <v>103</v>
      </c>
      <c r="B6" s="10">
        <v>2.7147516994807868</v>
      </c>
      <c r="C6" s="10">
        <v>5.3708543865752914</v>
      </c>
      <c r="D6" s="10">
        <v>2.6561026870945046</v>
      </c>
      <c r="E6" s="3">
        <v>0.18560251327802102</v>
      </c>
    </row>
    <row r="7" spans="1:6" x14ac:dyDescent="0.35">
      <c r="A7" t="s">
        <v>109</v>
      </c>
      <c r="B7" s="10">
        <v>2.6605070286534289</v>
      </c>
      <c r="C7" s="10">
        <v>5.316846405511237</v>
      </c>
      <c r="D7" s="10">
        <v>2.6563393768578081</v>
      </c>
      <c r="E7" s="3">
        <v>0.18708286018859538</v>
      </c>
    </row>
    <row r="8" spans="1:6" x14ac:dyDescent="0.35">
      <c r="A8" t="s">
        <v>93</v>
      </c>
      <c r="B8" s="10">
        <v>5.0265860180467428</v>
      </c>
      <c r="C8" s="10">
        <v>7.9129223499919314</v>
      </c>
      <c r="D8" s="10">
        <v>2.8863363319451891</v>
      </c>
      <c r="E8" s="3">
        <v>2.2511094097893904</v>
      </c>
    </row>
    <row r="9" spans="1:6" x14ac:dyDescent="0.35">
      <c r="A9" t="s">
        <v>72</v>
      </c>
      <c r="B9" s="10">
        <v>3.158103057404289</v>
      </c>
      <c r="C9" s="10">
        <v>12.254107657823816</v>
      </c>
      <c r="D9" s="10">
        <v>9.0960046004195263</v>
      </c>
      <c r="E9" s="3">
        <v>0.34472998522771986</v>
      </c>
    </row>
    <row r="10" spans="1:6" x14ac:dyDescent="0.35">
      <c r="A10" t="s">
        <v>96</v>
      </c>
      <c r="B10" s="10">
        <v>2.7993366099234462</v>
      </c>
      <c r="C10" s="10">
        <v>5.7179826067476736</v>
      </c>
      <c r="D10" s="10">
        <v>2.9186459968242273</v>
      </c>
      <c r="E10" s="3">
        <v>0.25665916498558938</v>
      </c>
    </row>
    <row r="11" spans="1:6" x14ac:dyDescent="0.35">
      <c r="A11" t="s">
        <v>115</v>
      </c>
      <c r="B11" s="10">
        <v>2.6113190644286215</v>
      </c>
      <c r="C11" s="10">
        <v>6.3882354999528603</v>
      </c>
      <c r="D11" s="10">
        <v>3.7769164355242388</v>
      </c>
      <c r="E11" s="3">
        <v>0.24259586933513316</v>
      </c>
    </row>
    <row r="12" spans="1:6" x14ac:dyDescent="0.35">
      <c r="A12" t="s">
        <v>85</v>
      </c>
      <c r="B12" s="10">
        <v>2.7437050549700341</v>
      </c>
      <c r="C12" s="10">
        <v>6.0462509552441173</v>
      </c>
      <c r="D12" s="10">
        <v>3.302545900274084</v>
      </c>
      <c r="E12" s="3">
        <v>0.26315022924847242</v>
      </c>
    </row>
    <row r="13" spans="1:6" x14ac:dyDescent="0.35">
      <c r="A13" t="s">
        <v>81</v>
      </c>
      <c r="B13" s="10">
        <v>2.298423107971713</v>
      </c>
      <c r="C13" s="10">
        <v>5.5756990264075892</v>
      </c>
      <c r="D13" s="10">
        <v>3.2772759184358762</v>
      </c>
      <c r="E13" s="3">
        <v>0.20177700636108248</v>
      </c>
    </row>
    <row r="14" spans="1:6" x14ac:dyDescent="0.35">
      <c r="A14" t="s">
        <v>124</v>
      </c>
      <c r="B14" s="10">
        <v>5.3304481147999931</v>
      </c>
      <c r="C14" s="10">
        <v>7.5200950689191943</v>
      </c>
      <c r="D14" s="10">
        <v>2.1896469541192012</v>
      </c>
      <c r="E14" s="3">
        <v>2.7599786602993204</v>
      </c>
    </row>
    <row r="15" spans="1:6" x14ac:dyDescent="0.35">
      <c r="A15" s="7" t="s">
        <v>111</v>
      </c>
      <c r="B15" s="10">
        <v>31.876318975788195</v>
      </c>
      <c r="C15" s="10">
        <v>36.582851374841056</v>
      </c>
      <c r="D15" s="10">
        <v>4.7065323990528576</v>
      </c>
      <c r="E15" s="3">
        <v>0.62478971992591559</v>
      </c>
      <c r="F15" t="s">
        <v>125</v>
      </c>
    </row>
    <row r="16" spans="1:6" x14ac:dyDescent="0.35">
      <c r="A16" t="s">
        <v>91</v>
      </c>
      <c r="B16" s="10">
        <v>6.8111666494971379</v>
      </c>
      <c r="C16" s="10">
        <v>8.9688160511242998</v>
      </c>
      <c r="D16" s="10">
        <v>2.157649401627161</v>
      </c>
      <c r="E16" s="3">
        <v>0.1607516209927658</v>
      </c>
    </row>
    <row r="17" spans="1:5" x14ac:dyDescent="0.35">
      <c r="A17" t="s">
        <v>99</v>
      </c>
      <c r="B17" s="10">
        <v>6.2604224290690187</v>
      </c>
      <c r="C17" s="10">
        <v>8.8744490556024012</v>
      </c>
      <c r="D17" s="10">
        <v>2.6140266265333834</v>
      </c>
      <c r="E17" s="3">
        <v>0.14378271305429591</v>
      </c>
    </row>
    <row r="18" spans="1:5" x14ac:dyDescent="0.35">
      <c r="A18" t="s">
        <v>98</v>
      </c>
      <c r="B18" s="10">
        <v>3.6598961335574636</v>
      </c>
      <c r="C18" s="10">
        <v>7.671963665244613</v>
      </c>
      <c r="D18" s="10">
        <v>4.0120675316871495</v>
      </c>
      <c r="E18" s="3">
        <v>0.26252768309536623</v>
      </c>
    </row>
    <row r="19" spans="1:5" x14ac:dyDescent="0.35">
      <c r="A19" t="s">
        <v>112</v>
      </c>
      <c r="B19" s="10">
        <v>4.8142043407396296</v>
      </c>
      <c r="C19" s="10">
        <v>7.7633617870453193</v>
      </c>
      <c r="D19" s="10">
        <v>2.9491574463056898</v>
      </c>
      <c r="E19" s="3">
        <v>0.1932157259609748</v>
      </c>
    </row>
    <row r="20" spans="1:5" x14ac:dyDescent="0.35">
      <c r="A20" t="s">
        <v>97</v>
      </c>
      <c r="B20" s="10">
        <v>3.6341528999444797</v>
      </c>
      <c r="C20" s="10">
        <v>6.6296557913759404</v>
      </c>
      <c r="D20" s="10">
        <v>2.9955028914314612</v>
      </c>
      <c r="E20" s="3">
        <v>0.17920529984303907</v>
      </c>
    </row>
    <row r="21" spans="1:5" x14ac:dyDescent="0.35">
      <c r="A21" t="s">
        <v>116</v>
      </c>
      <c r="B21" s="10">
        <v>6.3252402137017087</v>
      </c>
      <c r="C21" s="10">
        <v>8.5107029951026192</v>
      </c>
      <c r="D21" s="10">
        <v>2.1854627814009095</v>
      </c>
      <c r="E21" s="3">
        <v>1.164006082102619</v>
      </c>
    </row>
    <row r="22" spans="1:5" x14ac:dyDescent="0.35">
      <c r="A22" t="s">
        <v>87</v>
      </c>
      <c r="B22" s="10">
        <v>6.0501309409109814</v>
      </c>
      <c r="C22" s="10">
        <v>7.3554951522562018</v>
      </c>
      <c r="D22" s="10">
        <v>1.3053642113452208</v>
      </c>
      <c r="E22" s="3">
        <v>1.0243100771841758</v>
      </c>
    </row>
    <row r="23" spans="1:5" x14ac:dyDescent="0.35">
      <c r="A23" t="s">
        <v>90</v>
      </c>
      <c r="B23" s="10">
        <v>4.1588350521593149</v>
      </c>
      <c r="C23" s="10">
        <v>7.5923501499927095</v>
      </c>
      <c r="D23" s="10">
        <v>3.4335150978333955</v>
      </c>
      <c r="E23" s="3">
        <v>0.21567194170396814</v>
      </c>
    </row>
    <row r="24" spans="1:5" x14ac:dyDescent="0.35">
      <c r="A24" t="s">
        <v>100</v>
      </c>
      <c r="B24" s="10">
        <v>4.0189223023385345</v>
      </c>
      <c r="C24" s="10">
        <v>7.7882885475364212</v>
      </c>
      <c r="D24" s="10">
        <v>3.7693662451978867</v>
      </c>
      <c r="E24" s="3">
        <v>0.24212004354244854</v>
      </c>
    </row>
    <row r="25" spans="1:5" x14ac:dyDescent="0.35">
      <c r="A25" t="s">
        <v>106</v>
      </c>
      <c r="B25" s="10">
        <v>3.9881223621230015</v>
      </c>
      <c r="C25" s="10">
        <v>7.4176183869002204</v>
      </c>
      <c r="D25" s="10">
        <v>3.4294960247772188</v>
      </c>
      <c r="E25" s="3">
        <v>0.20019450425368238</v>
      </c>
    </row>
    <row r="26" spans="1:5" x14ac:dyDescent="0.35">
      <c r="A26" t="s">
        <v>122</v>
      </c>
      <c r="B26" s="10">
        <v>4.3342769140975816</v>
      </c>
      <c r="C26" s="10">
        <v>7.2897533377143819</v>
      </c>
      <c r="D26" s="10">
        <v>2.9554764236168003</v>
      </c>
      <c r="E26" s="3">
        <v>0.21039832403014122</v>
      </c>
    </row>
    <row r="27" spans="1:5" x14ac:dyDescent="0.35">
      <c r="A27" t="s">
        <v>75</v>
      </c>
      <c r="B27" s="10">
        <v>3.9251311731446679</v>
      </c>
      <c r="C27" s="10">
        <v>7.1795457253662249</v>
      </c>
      <c r="D27" s="10">
        <v>3.254414552221558</v>
      </c>
      <c r="E27" s="3">
        <v>0.23135673312492044</v>
      </c>
    </row>
    <row r="28" spans="1:5" x14ac:dyDescent="0.35">
      <c r="A28" t="s">
        <v>78</v>
      </c>
      <c r="B28" s="10">
        <v>3.9504836649509905</v>
      </c>
      <c r="C28" s="10">
        <v>7.3234633335146935</v>
      </c>
      <c r="D28" s="10">
        <v>3.372979668563703</v>
      </c>
      <c r="E28" s="3">
        <v>0.22080600255947508</v>
      </c>
    </row>
    <row r="29" spans="1:5" x14ac:dyDescent="0.35">
      <c r="A29" t="s">
        <v>123</v>
      </c>
      <c r="B29" s="10">
        <v>3.984444757321147</v>
      </c>
      <c r="C29" s="10">
        <v>7.1858918356681238</v>
      </c>
      <c r="D29" s="10">
        <v>3.2014470783469768</v>
      </c>
      <c r="E29" s="3">
        <v>0.19358581268861835</v>
      </c>
    </row>
    <row r="30" spans="1:5" x14ac:dyDescent="0.35">
      <c r="A30" t="s">
        <v>92</v>
      </c>
      <c r="B30" s="10">
        <v>4.4496972763373064</v>
      </c>
      <c r="C30" s="10">
        <v>5.7345046629852092</v>
      </c>
      <c r="D30" s="10">
        <v>1.2848073866479033</v>
      </c>
      <c r="E30" s="3">
        <v>9.057042214225848E-2</v>
      </c>
    </row>
    <row r="31" spans="1:5" x14ac:dyDescent="0.35">
      <c r="A31" t="s">
        <v>74</v>
      </c>
      <c r="B31" s="10">
        <v>3.9675389776206984</v>
      </c>
      <c r="C31" s="10">
        <v>5.3235048478652889</v>
      </c>
      <c r="D31" s="10">
        <v>1.3559658702445909</v>
      </c>
      <c r="E31" s="3">
        <v>0.39249088162665569</v>
      </c>
    </row>
    <row r="32" spans="1:5" x14ac:dyDescent="0.35">
      <c r="A32" t="s">
        <v>73</v>
      </c>
      <c r="B32" s="10">
        <v>3.3954945715907643</v>
      </c>
      <c r="C32" s="10">
        <v>4.9855917177612064</v>
      </c>
      <c r="D32" s="10">
        <v>1.5900971461704416</v>
      </c>
      <c r="E32" s="3">
        <v>0.16061031656555003</v>
      </c>
    </row>
    <row r="33" spans="1:5" x14ac:dyDescent="0.35">
      <c r="A33" t="s">
        <v>79</v>
      </c>
      <c r="B33" s="10">
        <v>4.038525954678402</v>
      </c>
      <c r="C33" s="10">
        <v>6.6918500062173401</v>
      </c>
      <c r="D33" s="10">
        <v>2.6533240515389389</v>
      </c>
      <c r="E33" s="3">
        <v>0.25000891751740434</v>
      </c>
    </row>
    <row r="34" spans="1:5" x14ac:dyDescent="0.35">
      <c r="A34" t="s">
        <v>104</v>
      </c>
      <c r="B34" s="10">
        <v>3.7587317626073098</v>
      </c>
      <c r="C34" s="10">
        <v>5.1977518831648606</v>
      </c>
      <c r="D34" s="10">
        <v>1.4390201205575512</v>
      </c>
      <c r="E34" s="3">
        <v>3.5400171387245952E-2</v>
      </c>
    </row>
    <row r="35" spans="1:5" x14ac:dyDescent="0.35">
      <c r="A35" t="s">
        <v>84</v>
      </c>
      <c r="B35" s="10">
        <v>4.6054998623470711</v>
      </c>
      <c r="C35" s="10">
        <v>6.446874265701295</v>
      </c>
      <c r="D35" s="10">
        <v>1.8413744033542243</v>
      </c>
      <c r="E35" s="3">
        <v>0.11930232234280175</v>
      </c>
    </row>
    <row r="36" spans="1:5" x14ac:dyDescent="0.35">
      <c r="A36" t="s">
        <v>117</v>
      </c>
      <c r="B36" s="10">
        <v>6.4479802739636121</v>
      </c>
      <c r="C36" s="10">
        <v>7.935079470428466</v>
      </c>
      <c r="D36" s="10">
        <v>1.4870991964648548</v>
      </c>
      <c r="E36" s="3">
        <v>1.2100554449279852</v>
      </c>
    </row>
    <row r="37" spans="1:5" x14ac:dyDescent="0.35">
      <c r="A37" t="s">
        <v>89</v>
      </c>
      <c r="B37" s="10">
        <v>5.1429726886411107</v>
      </c>
      <c r="C37" s="10">
        <v>7.2021033441982736</v>
      </c>
      <c r="D37" s="10">
        <v>2.0591306555571633</v>
      </c>
      <c r="E37" s="3">
        <v>0.15161393469947826</v>
      </c>
    </row>
    <row r="38" spans="1:5" x14ac:dyDescent="0.35">
      <c r="A38" t="s">
        <v>107</v>
      </c>
      <c r="B38" s="10">
        <v>3.8092988286328131</v>
      </c>
      <c r="C38" s="10">
        <v>6.6762780656278169</v>
      </c>
      <c r="D38" s="10">
        <v>2.8669792369950038</v>
      </c>
      <c r="E38" s="3">
        <v>0.18280042805443389</v>
      </c>
    </row>
    <row r="39" spans="1:5" x14ac:dyDescent="0.35">
      <c r="A39" t="s">
        <v>110</v>
      </c>
      <c r="B39" s="10">
        <v>5.9657543443204055</v>
      </c>
      <c r="C39" s="10">
        <v>7.0487946529670626</v>
      </c>
      <c r="D39" s="10">
        <v>1.083040308646658</v>
      </c>
      <c r="E39" s="3">
        <v>0.78704631523136737</v>
      </c>
    </row>
    <row r="40" spans="1:5" x14ac:dyDescent="0.35">
      <c r="A40" t="s">
        <v>121</v>
      </c>
      <c r="B40" s="10">
        <v>5.558459612514989</v>
      </c>
      <c r="C40" s="10">
        <v>6.8027582947863712</v>
      </c>
      <c r="D40" s="10">
        <v>1.2442986822713826</v>
      </c>
      <c r="E40" s="3">
        <v>0.86175096468285117</v>
      </c>
    </row>
    <row r="41" spans="1:5" x14ac:dyDescent="0.35">
      <c r="A41" t="s">
        <v>108</v>
      </c>
      <c r="B41" s="10">
        <v>3.787233199821685</v>
      </c>
      <c r="C41" s="10">
        <v>6.621346871212241</v>
      </c>
      <c r="D41" s="10">
        <v>2.8341136713905559</v>
      </c>
      <c r="E41" s="3">
        <v>0.17756634433490318</v>
      </c>
    </row>
    <row r="42" spans="1:5" x14ac:dyDescent="0.35">
      <c r="A42" t="s">
        <v>76</v>
      </c>
      <c r="B42" s="10">
        <v>6.2824519567361916</v>
      </c>
      <c r="C42" s="10">
        <v>8.0674136025956464</v>
      </c>
      <c r="D42" s="10">
        <v>1.7849616458594548</v>
      </c>
      <c r="E42" s="3">
        <v>1.1445601447448102</v>
      </c>
    </row>
    <row r="43" spans="1:5" x14ac:dyDescent="0.35">
      <c r="A43" t="s">
        <v>80</v>
      </c>
      <c r="B43" s="10">
        <v>4.2860584655874057</v>
      </c>
      <c r="C43" s="10">
        <v>6.3020543527995461</v>
      </c>
      <c r="D43" s="10">
        <v>2.01599588721214</v>
      </c>
      <c r="E43" s="3">
        <v>0.67839683935993045</v>
      </c>
    </row>
    <row r="44" spans="1:5" x14ac:dyDescent="0.35">
      <c r="A44" t="s">
        <v>113</v>
      </c>
      <c r="B44" s="10">
        <v>4.0892564941740073</v>
      </c>
      <c r="C44" s="10">
        <v>7.5921057103379344</v>
      </c>
      <c r="D44" s="10">
        <v>3.5028492161639266</v>
      </c>
      <c r="E44" s="3">
        <v>0.21230162720087967</v>
      </c>
    </row>
    <row r="45" spans="1:5" x14ac:dyDescent="0.35">
      <c r="A45" t="s">
        <v>77</v>
      </c>
      <c r="B45" s="10">
        <v>4.0855433031192181</v>
      </c>
      <c r="C45" s="10">
        <v>7.3532393903729965</v>
      </c>
      <c r="D45" s="10">
        <v>3.2676960872537788</v>
      </c>
      <c r="E45" s="3">
        <v>0.2477951481576903</v>
      </c>
    </row>
    <row r="46" spans="1:5" x14ac:dyDescent="0.35">
      <c r="A46" t="s">
        <v>102</v>
      </c>
      <c r="B46" s="10">
        <v>3.6212812831379884</v>
      </c>
      <c r="C46" s="10">
        <v>4.826620115852899</v>
      </c>
      <c r="D46" s="10">
        <v>1.2053388327149104</v>
      </c>
      <c r="E46" s="3">
        <v>3.9894081651489492E-2</v>
      </c>
    </row>
    <row r="47" spans="1:5" x14ac:dyDescent="0.35">
      <c r="A47" t="s">
        <v>101</v>
      </c>
      <c r="B47" s="10">
        <v>4.7001985918821312</v>
      </c>
      <c r="C47" s="10">
        <v>8.9307650700452612</v>
      </c>
      <c r="D47" s="10">
        <v>4.23056647816313</v>
      </c>
      <c r="E47" s="3">
        <v>0.33596346376635766</v>
      </c>
    </row>
    <row r="48" spans="1:5" x14ac:dyDescent="0.35">
      <c r="A48" t="s">
        <v>88</v>
      </c>
      <c r="B48" s="10">
        <v>5.8980159900730458</v>
      </c>
      <c r="C48" s="10">
        <v>7.467380941663162</v>
      </c>
      <c r="D48" s="10">
        <v>1.5693649515901158</v>
      </c>
      <c r="E48" s="3">
        <v>0.9647738118505913</v>
      </c>
    </row>
    <row r="49" spans="1:5" x14ac:dyDescent="0.35">
      <c r="A49" t="s">
        <v>95</v>
      </c>
      <c r="B49" s="10">
        <v>3.6166842771356693</v>
      </c>
      <c r="C49" s="10">
        <v>8.1681908416878457</v>
      </c>
      <c r="D49" s="10">
        <v>4.5515065645521773</v>
      </c>
      <c r="E49" s="3">
        <v>0.32433216661184494</v>
      </c>
    </row>
    <row r="50" spans="1:5" x14ac:dyDescent="0.35">
      <c r="A50" t="s">
        <v>105</v>
      </c>
      <c r="B50" s="10">
        <v>3.5914007441229181</v>
      </c>
      <c r="C50" s="10">
        <v>6.9874009650908313</v>
      </c>
      <c r="D50" s="10">
        <v>3.3960002209679128</v>
      </c>
      <c r="E50" s="3">
        <v>0.18692425159103382</v>
      </c>
    </row>
    <row r="51" spans="1:5" x14ac:dyDescent="0.35">
      <c r="A51" t="s">
        <v>119</v>
      </c>
      <c r="B51" s="10">
        <v>4.6353808072494411</v>
      </c>
      <c r="C51" s="10">
        <v>6.5931888639908101</v>
      </c>
      <c r="D51" s="10">
        <v>1.9578080567413689</v>
      </c>
      <c r="E51" s="3">
        <v>0.36890118252663673</v>
      </c>
    </row>
    <row r="52" spans="1:5" x14ac:dyDescent="0.35">
      <c r="A52" t="s">
        <v>83</v>
      </c>
      <c r="B52" s="10">
        <v>5.4974466195331484</v>
      </c>
      <c r="C52" s="10">
        <v>6.8668971283540357</v>
      </c>
      <c r="D52" s="10">
        <v>1.3694505088208873</v>
      </c>
      <c r="E52" s="3">
        <v>0.79129907670534383</v>
      </c>
    </row>
    <row r="53" spans="1:5" x14ac:dyDescent="0.35">
      <c r="A53" t="s">
        <v>114</v>
      </c>
      <c r="B53" s="10">
        <v>1.4970048094666257</v>
      </c>
      <c r="C53" s="10">
        <v>4.9886440590450611</v>
      </c>
      <c r="D53" s="10">
        <v>3.4916392495784354</v>
      </c>
      <c r="E53" s="3">
        <v>0.14838236238358046</v>
      </c>
    </row>
    <row r="54" spans="1:5" x14ac:dyDescent="0.35">
      <c r="A54" t="s">
        <v>86</v>
      </c>
      <c r="B54" s="10">
        <v>1.3027616115779523</v>
      </c>
      <c r="C54" s="10">
        <v>4.7568574628042359</v>
      </c>
      <c r="D54" s="10">
        <v>3.4540958512262834</v>
      </c>
      <c r="E54" s="3">
        <v>0.16178785345901492</v>
      </c>
    </row>
    <row r="55" spans="1:5" x14ac:dyDescent="0.35">
      <c r="A55" t="s">
        <v>94</v>
      </c>
      <c r="B55" s="10">
        <v>1.4698824740529466</v>
      </c>
      <c r="C55" s="10">
        <v>4.7859987283859162</v>
      </c>
      <c r="D55" s="10">
        <v>3.3161162543329703</v>
      </c>
      <c r="E55" s="3">
        <v>0.18792877270892355</v>
      </c>
    </row>
    <row r="56" spans="1:5" x14ac:dyDescent="0.35">
      <c r="B56" s="10"/>
      <c r="C56" s="10"/>
      <c r="D56" s="10"/>
    </row>
    <row r="57" spans="1:5" x14ac:dyDescent="0.35">
      <c r="B57" s="10"/>
      <c r="C57" s="10"/>
      <c r="D57" s="10"/>
    </row>
    <row r="58" spans="1:5" x14ac:dyDescent="0.35">
      <c r="B58" s="10"/>
      <c r="C58" s="10"/>
      <c r="D58" s="10"/>
    </row>
    <row r="59" spans="1:5" x14ac:dyDescent="0.35">
      <c r="B59" s="10"/>
      <c r="C59" s="10"/>
      <c r="D59" s="10"/>
    </row>
    <row r="60" spans="1:5" x14ac:dyDescent="0.35">
      <c r="B60" s="10"/>
      <c r="C60" s="10"/>
      <c r="D60" s="10"/>
    </row>
    <row r="61" spans="1:5" x14ac:dyDescent="0.35">
      <c r="B61" s="10"/>
      <c r="C61" s="10"/>
      <c r="D61" s="10"/>
    </row>
    <row r="62" spans="1:5" x14ac:dyDescent="0.35">
      <c r="B62" s="10"/>
      <c r="C62" s="10"/>
      <c r="D62" s="10"/>
    </row>
    <row r="63" spans="1:5" x14ac:dyDescent="0.35">
      <c r="B63" s="10"/>
      <c r="C63" s="10"/>
      <c r="D63" s="10"/>
    </row>
  </sheetData>
  <sortState ref="A2:E55">
    <sortCondition ref="A4:A5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495A-70B3-42E7-93B9-0CB6EACAAAD4}">
  <dimension ref="A1:BF128"/>
  <sheetViews>
    <sheetView topLeftCell="A85" zoomScale="85" zoomScaleNormal="85" workbookViewId="0">
      <selection activeCell="E19" sqref="E19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5.3632812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2" t="s">
        <v>8</v>
      </c>
      <c r="F12" t="s">
        <v>31</v>
      </c>
      <c r="G12" s="2" t="s">
        <v>9</v>
      </c>
      <c r="H12" t="s">
        <v>32</v>
      </c>
      <c r="I12" s="2" t="s">
        <v>11</v>
      </c>
    </row>
    <row r="13" spans="1:9" x14ac:dyDescent="0.35">
      <c r="G13" s="2"/>
      <c r="I13" s="2"/>
    </row>
    <row r="14" spans="1:9" x14ac:dyDescent="0.35">
      <c r="D14">
        <v>0</v>
      </c>
      <c r="E14" s="2">
        <f>AVERAGE(I31:I32)</f>
        <v>669</v>
      </c>
      <c r="F14">
        <v>0</v>
      </c>
      <c r="G14" s="2">
        <f>AVERAGE(J31:J32)</f>
        <v>979.5</v>
      </c>
      <c r="H14">
        <v>0</v>
      </c>
      <c r="I14" s="2">
        <f>AVERAGE(L31:L32)</f>
        <v>573.5</v>
      </c>
    </row>
    <row r="15" spans="1:9" x14ac:dyDescent="0.35">
      <c r="D15">
        <f>3*G34/1000</f>
        <v>6.0000000000000006E-4</v>
      </c>
      <c r="E15" s="2">
        <f>AVERAGE(I34:I35)</f>
        <v>1494</v>
      </c>
      <c r="F15">
        <f>6*H34/1000</f>
        <v>1.2000000000000001E-3</v>
      </c>
      <c r="G15" s="2">
        <f>AVERAGE(J34:J35)</f>
        <v>2708.5</v>
      </c>
      <c r="H15">
        <f>0.3*H34/1000</f>
        <v>5.9999999999999995E-5</v>
      </c>
      <c r="I15" s="2">
        <f>AVERAGE(L34:L35)</f>
        <v>1276</v>
      </c>
    </row>
    <row r="16" spans="1:9" x14ac:dyDescent="0.35">
      <c r="D16">
        <f>3*G37/1000</f>
        <v>1.7999999999999997E-3</v>
      </c>
      <c r="E16" s="2">
        <f>AVERAGE(I37:I38)</f>
        <v>4288.5</v>
      </c>
      <c r="F16">
        <f>6*H37/1000</f>
        <v>3.5999999999999995E-3</v>
      </c>
      <c r="G16" s="2">
        <f>AVERAGE(J37:J38)</f>
        <v>8811</v>
      </c>
      <c r="H16">
        <f>0.3*H37/1000</f>
        <v>1.7999999999999998E-4</v>
      </c>
      <c r="I16" s="2">
        <f>AVERAGE(L37:L38)</f>
        <v>4045.5</v>
      </c>
    </row>
    <row r="17" spans="1:58" x14ac:dyDescent="0.35">
      <c r="D17">
        <f>9*G40/1000</f>
        <v>2.9970000000000005E-3</v>
      </c>
      <c r="E17" s="2">
        <f>AVERAGE(I40:I41)</f>
        <v>6655</v>
      </c>
      <c r="F17">
        <f>18*H40/1000</f>
        <v>5.9940000000000011E-3</v>
      </c>
      <c r="G17" s="2">
        <f>AVERAGE(J40:J41)</f>
        <v>13044.5</v>
      </c>
      <c r="H17">
        <f>0.9*H40/1000</f>
        <v>2.9970000000000002E-4</v>
      </c>
      <c r="I17" s="2">
        <f>AVERAGE(L40:L41)</f>
        <v>6047</v>
      </c>
    </row>
    <row r="18" spans="1:58" x14ac:dyDescent="0.35">
      <c r="D18">
        <f>9*G43/1000</f>
        <v>4.2030000000000001E-3</v>
      </c>
      <c r="E18" s="2">
        <f>AVERAGE(I43:I44)</f>
        <v>9498.5</v>
      </c>
      <c r="F18">
        <f>18*H43/1000</f>
        <v>8.4060000000000003E-3</v>
      </c>
      <c r="G18" s="2">
        <f>AVERAGE(J43:J44)</f>
        <v>19167</v>
      </c>
      <c r="H18">
        <f>0.9*H43/1000</f>
        <v>4.2030000000000002E-4</v>
      </c>
      <c r="I18" s="2">
        <f>AVERAGE(L43:L44)</f>
        <v>8944.5</v>
      </c>
    </row>
    <row r="19" spans="1:58" x14ac:dyDescent="0.35">
      <c r="D19">
        <f>9*G46/1000</f>
        <v>5.3999999999999994E-3</v>
      </c>
      <c r="E19" s="2">
        <f>AVERAGE(I46:I47)</f>
        <v>12230.5</v>
      </c>
      <c r="F19">
        <f>18*H46/1000</f>
        <v>1.0799999999999999E-2</v>
      </c>
      <c r="G19" s="2">
        <f>AVERAGE(J46:J47)</f>
        <v>24654.5</v>
      </c>
      <c r="H19">
        <f>0.9*H46/1000</f>
        <v>5.4000000000000001E-4</v>
      </c>
      <c r="I19" s="2">
        <f>AVERAGE(L46:L47)</f>
        <v>11965</v>
      </c>
    </row>
    <row r="20" spans="1:58" x14ac:dyDescent="0.35">
      <c r="C20" t="s">
        <v>33</v>
      </c>
      <c r="E20" s="4">
        <f>SLOPE(D13:D19,E13:E19)</f>
        <v>4.6095439647859296E-7</v>
      </c>
      <c r="F20" s="4"/>
      <c r="G20" s="4">
        <f>SLOPE(F13:F19,G13:G19)</f>
        <v>4.511523766409664E-7</v>
      </c>
      <c r="H20" s="4"/>
      <c r="I20" s="4">
        <f>SLOPE(H13:H19,I13:I19)</f>
        <v>4.7101475738595513E-8</v>
      </c>
    </row>
    <row r="21" spans="1:58" x14ac:dyDescent="0.35">
      <c r="C21" t="s">
        <v>34</v>
      </c>
      <c r="E21" s="4">
        <f>INTERCEPT(D13:D19,E13:E19)</f>
        <v>-1.7626281308833749E-4</v>
      </c>
      <c r="F21" s="4"/>
      <c r="G21" s="4">
        <f>INTERCEPT(F13:F19,G13:G19)</f>
        <v>-2.1569743428343901E-4</v>
      </c>
      <c r="H21" s="4"/>
      <c r="I21" s="4">
        <f>INTERCEPT(H13:H19,I13:I19)</f>
        <v>-7.892355037745092E-6</v>
      </c>
    </row>
    <row r="22" spans="1:58" x14ac:dyDescent="0.35">
      <c r="C22" t="s">
        <v>35</v>
      </c>
      <c r="E22" s="5">
        <f>RSQ(D13:D19,E13:E19)</f>
        <v>0.99817149445893105</v>
      </c>
      <c r="F22" s="5"/>
      <c r="G22" s="5">
        <f>RSQ(F13:F19,G13:G19)</f>
        <v>0.99735631742450737</v>
      </c>
      <c r="H22" s="5"/>
      <c r="I22" s="5">
        <f>RSQ(H13:H19,I13:I19)</f>
        <v>0.99431656692443937</v>
      </c>
    </row>
    <row r="23" spans="1:58" s="2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2" t="s">
        <v>36</v>
      </c>
      <c r="AB23" s="2" t="s">
        <v>37</v>
      </c>
      <c r="AC23" s="2" t="s">
        <v>38</v>
      </c>
      <c r="AD23" s="2" t="s">
        <v>39</v>
      </c>
      <c r="AE23" s="2" t="s">
        <v>40</v>
      </c>
      <c r="AF23" s="2" t="s">
        <v>41</v>
      </c>
      <c r="AG23" s="2" t="s">
        <v>42</v>
      </c>
      <c r="AI23" s="2" t="s">
        <v>43</v>
      </c>
      <c r="AJ23" s="2" t="s">
        <v>44</v>
      </c>
      <c r="AK23" s="2" t="s">
        <v>45</v>
      </c>
      <c r="AL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S23" s="2" t="s">
        <v>51</v>
      </c>
      <c r="AT23" s="2" t="s">
        <v>52</v>
      </c>
      <c r="AU23" s="2" t="s">
        <v>53</v>
      </c>
      <c r="AV23" s="2" t="s">
        <v>54</v>
      </c>
      <c r="AX23" s="2" t="s">
        <v>55</v>
      </c>
      <c r="AY23" s="2" t="s">
        <v>56</v>
      </c>
      <c r="AZ23" s="2" t="s">
        <v>57</v>
      </c>
      <c r="BA23" s="2" t="s">
        <v>58</v>
      </c>
      <c r="BC23" s="2" t="s">
        <v>59</v>
      </c>
      <c r="BD23" s="2" t="s">
        <v>60</v>
      </c>
      <c r="BE23" s="2" t="s">
        <v>61</v>
      </c>
      <c r="BF23" s="2" t="s">
        <v>62</v>
      </c>
    </row>
    <row r="24" spans="1:58" s="2" customFormat="1" x14ac:dyDescent="0.35">
      <c r="A24">
        <v>1</v>
      </c>
      <c r="B24">
        <v>1</v>
      </c>
      <c r="C24" t="s">
        <v>26</v>
      </c>
      <c r="D24" t="s">
        <v>27</v>
      </c>
      <c r="E24"/>
      <c r="F24"/>
      <c r="G24">
        <v>0.3</v>
      </c>
      <c r="H24">
        <v>0.3</v>
      </c>
      <c r="I24">
        <v>0</v>
      </c>
      <c r="J24">
        <v>410</v>
      </c>
      <c r="K24"/>
      <c r="L24">
        <v>6624</v>
      </c>
      <c r="M24">
        <v>0</v>
      </c>
      <c r="N24">
        <v>1.042</v>
      </c>
      <c r="O24">
        <v>1.042</v>
      </c>
      <c r="P24"/>
      <c r="Q24">
        <v>0.96099999999999997</v>
      </c>
      <c r="R24">
        <v>1</v>
      </c>
      <c r="S24">
        <v>0</v>
      </c>
      <c r="T24">
        <v>0</v>
      </c>
      <c r="U24"/>
      <c r="V24">
        <v>0</v>
      </c>
      <c r="W24"/>
      <c r="X24" t="s">
        <v>71</v>
      </c>
      <c r="Y24" s="1">
        <v>44585</v>
      </c>
      <c r="Z24" s="6">
        <v>0.63512731481481477</v>
      </c>
    </row>
    <row r="25" spans="1:58" s="2" customFormat="1" x14ac:dyDescent="0.35">
      <c r="A25">
        <v>2</v>
      </c>
      <c r="B25">
        <v>1</v>
      </c>
      <c r="C25" t="s">
        <v>26</v>
      </c>
      <c r="D25" t="s">
        <v>27</v>
      </c>
      <c r="E25"/>
      <c r="F25"/>
      <c r="G25">
        <v>0.3</v>
      </c>
      <c r="H25">
        <v>0.3</v>
      </c>
      <c r="I25">
        <v>0</v>
      </c>
      <c r="J25">
        <v>313</v>
      </c>
      <c r="K25"/>
      <c r="L25">
        <v>6403</v>
      </c>
      <c r="M25">
        <v>0</v>
      </c>
      <c r="N25">
        <v>0.90700000000000003</v>
      </c>
      <c r="O25">
        <v>0.90700000000000003</v>
      </c>
      <c r="P25"/>
      <c r="Q25">
        <v>0.92300000000000004</v>
      </c>
      <c r="R25">
        <v>1</v>
      </c>
      <c r="S25">
        <v>0</v>
      </c>
      <c r="T25">
        <v>0</v>
      </c>
      <c r="U25"/>
      <c r="V25">
        <v>0</v>
      </c>
      <c r="W25"/>
      <c r="X25" t="s">
        <v>71</v>
      </c>
      <c r="Y25" s="1">
        <v>44585</v>
      </c>
      <c r="Z25" s="6">
        <v>0.64074074074074072</v>
      </c>
    </row>
    <row r="26" spans="1:58" s="2" customFormat="1" x14ac:dyDescent="0.35">
      <c r="A26">
        <v>3</v>
      </c>
      <c r="B26">
        <v>1</v>
      </c>
      <c r="C26" t="s">
        <v>26</v>
      </c>
      <c r="D26" t="s">
        <v>27</v>
      </c>
      <c r="E26"/>
      <c r="F26"/>
      <c r="G26">
        <v>0.3</v>
      </c>
      <c r="H26">
        <v>0.3</v>
      </c>
      <c r="I26">
        <v>0</v>
      </c>
      <c r="J26">
        <v>263</v>
      </c>
      <c r="K26"/>
      <c r="L26">
        <v>6349</v>
      </c>
      <c r="M26">
        <v>0</v>
      </c>
      <c r="N26">
        <v>0.83499999999999996</v>
      </c>
      <c r="O26">
        <v>0.83499999999999996</v>
      </c>
      <c r="P26"/>
      <c r="Q26">
        <v>0.91300000000000003</v>
      </c>
      <c r="R26">
        <v>1</v>
      </c>
      <c r="S26">
        <v>0</v>
      </c>
      <c r="T26">
        <v>0</v>
      </c>
      <c r="U26"/>
      <c r="V26">
        <v>0</v>
      </c>
      <c r="W26"/>
      <c r="X26" t="s">
        <v>71</v>
      </c>
      <c r="Y26" s="1">
        <v>44585</v>
      </c>
      <c r="Z26" s="6">
        <v>0.64679398148148148</v>
      </c>
    </row>
    <row r="27" spans="1:58" x14ac:dyDescent="0.35">
      <c r="A27">
        <v>4</v>
      </c>
      <c r="B27">
        <v>2</v>
      </c>
      <c r="C27" t="s">
        <v>69</v>
      </c>
      <c r="D27" t="s">
        <v>27</v>
      </c>
      <c r="G27">
        <v>0.3</v>
      </c>
      <c r="H27">
        <v>0.3</v>
      </c>
      <c r="I27">
        <v>6313</v>
      </c>
      <c r="J27">
        <v>12857</v>
      </c>
      <c r="L27">
        <v>7563</v>
      </c>
      <c r="M27">
        <v>8.7629999999999999</v>
      </c>
      <c r="N27">
        <v>18.617999999999999</v>
      </c>
      <c r="O27">
        <v>9.8539999999999992</v>
      </c>
      <c r="Q27">
        <v>1.125</v>
      </c>
      <c r="R27">
        <v>1</v>
      </c>
      <c r="S27">
        <v>0</v>
      </c>
      <c r="T27">
        <v>0</v>
      </c>
      <c r="V27">
        <v>0</v>
      </c>
      <c r="Y27" s="1">
        <v>44585</v>
      </c>
      <c r="Z27" s="6">
        <v>0.66692129629629626</v>
      </c>
      <c r="AB27">
        <v>1</v>
      </c>
      <c r="AD27" s="3">
        <f>((I27*$E$20)+$E$21)*1000/G27</f>
        <v>9.1124743062700659</v>
      </c>
      <c r="AE27" s="3">
        <f t="shared" ref="AE27:AE90" si="0">((J27*$G$20)+$G$21)*1000/H27</f>
        <v>18.615895573964888</v>
      </c>
      <c r="AF27" s="3">
        <f>AE27-AD27</f>
        <v>9.5034212676948222</v>
      </c>
      <c r="AG27" s="3">
        <f>((L27*$I$20)+$I$21)*1000/H27</f>
        <v>1.1611203532441758</v>
      </c>
    </row>
    <row r="28" spans="1:58" x14ac:dyDescent="0.35">
      <c r="A28">
        <v>5</v>
      </c>
      <c r="B28">
        <v>2</v>
      </c>
      <c r="C28" t="s">
        <v>69</v>
      </c>
      <c r="D28" t="s">
        <v>27</v>
      </c>
      <c r="G28">
        <v>0.3</v>
      </c>
      <c r="H28">
        <v>0.3</v>
      </c>
      <c r="I28">
        <v>6371</v>
      </c>
      <c r="J28">
        <v>12875</v>
      </c>
      <c r="L28">
        <v>7386</v>
      </c>
      <c r="M28">
        <v>8.8369999999999997</v>
      </c>
      <c r="N28">
        <v>18.643000000000001</v>
      </c>
      <c r="O28">
        <v>9.8059999999999992</v>
      </c>
      <c r="Q28">
        <v>1.0940000000000001</v>
      </c>
      <c r="R28">
        <v>1</v>
      </c>
      <c r="S28">
        <v>0</v>
      </c>
      <c r="T28">
        <v>0</v>
      </c>
      <c r="V28">
        <v>0</v>
      </c>
      <c r="Y28" s="1">
        <v>44585</v>
      </c>
      <c r="Z28" s="6">
        <v>0.67415509259259254</v>
      </c>
      <c r="AB28">
        <v>1</v>
      </c>
      <c r="AD28" s="3">
        <f t="shared" ref="AD28:AD91" si="1">((I28*$E$20)+$E$21)*1000/G28</f>
        <v>9.2015921562559271</v>
      </c>
      <c r="AE28" s="3">
        <f t="shared" si="0"/>
        <v>18.642964716563345</v>
      </c>
      <c r="AF28" s="3">
        <f t="shared" ref="AF28:AF91" si="2">AE28-AD28</f>
        <v>9.4413725603074177</v>
      </c>
      <c r="AG28" s="3">
        <f t="shared" ref="AG28:AG91" si="3">((L28*$I$20)+$I$21)*1000/H28</f>
        <v>1.1333304825584047</v>
      </c>
      <c r="AJ28">
        <f>ABS(100*(AD28-AD29)/(AVERAGE(AD28:AD29)))</f>
        <v>6.6771126334440573E-2</v>
      </c>
      <c r="AO28">
        <f>ABS(100*(AE28-AE29)/(AVERAGE(AE28:AE29)))</f>
        <v>1.3562464029596184</v>
      </c>
      <c r="AT28">
        <f>ABS(100*(AF28-AF29)/(AVERAGE(AF28:AF29)))</f>
        <v>2.7627514361353618</v>
      </c>
      <c r="AY28">
        <f>ABS(100*(AG28-AG29)/(AVERAGE(AG28:AG29)))</f>
        <v>3.1234877967779049</v>
      </c>
      <c r="BC28" s="3">
        <f>AVERAGE(AD28:AD29)</f>
        <v>9.2046651855657853</v>
      </c>
      <c r="BD28" s="3">
        <f>AVERAGE(AE28:AE29)</f>
        <v>18.517393971731607</v>
      </c>
      <c r="BE28" s="3">
        <f>AVERAGE(AF28:AF29)</f>
        <v>9.3127287861658239</v>
      </c>
      <c r="BF28" s="3">
        <f>AVERAGE(AG28:AG29)</f>
        <v>1.1159029365351243</v>
      </c>
    </row>
    <row r="29" spans="1:58" x14ac:dyDescent="0.35">
      <c r="A29">
        <v>6</v>
      </c>
      <c r="B29">
        <v>2</v>
      </c>
      <c r="C29" t="s">
        <v>69</v>
      </c>
      <c r="D29" t="s">
        <v>27</v>
      </c>
      <c r="G29">
        <v>0.3</v>
      </c>
      <c r="H29">
        <v>0.3</v>
      </c>
      <c r="I29">
        <v>6375</v>
      </c>
      <c r="J29">
        <v>12708</v>
      </c>
      <c r="L29">
        <v>7164</v>
      </c>
      <c r="M29">
        <v>8.843</v>
      </c>
      <c r="N29">
        <v>18.408000000000001</v>
      </c>
      <c r="O29">
        <v>9.5649999999999995</v>
      </c>
      <c r="Q29">
        <v>1.0549999999999999</v>
      </c>
      <c r="R29">
        <v>1</v>
      </c>
      <c r="S29">
        <v>0</v>
      </c>
      <c r="T29">
        <v>0</v>
      </c>
      <c r="V29">
        <v>0</v>
      </c>
      <c r="Y29" s="1">
        <v>44585</v>
      </c>
      <c r="Z29" s="6">
        <v>0.68193287037037031</v>
      </c>
      <c r="AB29">
        <v>1</v>
      </c>
      <c r="AD29" s="3">
        <f t="shared" si="1"/>
        <v>9.2077382148756435</v>
      </c>
      <c r="AE29" s="3">
        <f t="shared" si="0"/>
        <v>18.391823226899874</v>
      </c>
      <c r="AF29" s="3">
        <f t="shared" si="2"/>
        <v>9.1840850120242301</v>
      </c>
      <c r="AG29" s="3">
        <f t="shared" si="3"/>
        <v>1.0984753905118438</v>
      </c>
    </row>
    <row r="30" spans="1:58" x14ac:dyDescent="0.35">
      <c r="A30">
        <v>7</v>
      </c>
      <c r="B30">
        <v>3</v>
      </c>
      <c r="C30" t="s">
        <v>28</v>
      </c>
      <c r="D30" t="s">
        <v>27</v>
      </c>
      <c r="G30">
        <v>0.3</v>
      </c>
      <c r="H30">
        <v>0.3</v>
      </c>
      <c r="I30">
        <v>3065</v>
      </c>
      <c r="J30">
        <v>1004</v>
      </c>
      <c r="L30">
        <v>791</v>
      </c>
      <c r="M30">
        <v>4.6109999999999998</v>
      </c>
      <c r="N30">
        <v>1.881</v>
      </c>
      <c r="O30">
        <v>0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44585</v>
      </c>
      <c r="Z30" s="6">
        <v>0.69806712962962969</v>
      </c>
      <c r="AB30">
        <v>1</v>
      </c>
      <c r="AD30" s="3">
        <f t="shared" si="1"/>
        <v>4.1218747070618331</v>
      </c>
      <c r="AE30" s="3">
        <f t="shared" si="0"/>
        <v>0.79086517288030411</v>
      </c>
      <c r="AF30" s="3">
        <f t="shared" si="2"/>
        <v>-3.3310095341815291</v>
      </c>
      <c r="AG30" s="3">
        <f t="shared" si="3"/>
        <v>9.7883040904946539E-2</v>
      </c>
    </row>
    <row r="31" spans="1:58" x14ac:dyDescent="0.35">
      <c r="A31">
        <v>8</v>
      </c>
      <c r="B31">
        <v>3</v>
      </c>
      <c r="C31" t="s">
        <v>28</v>
      </c>
      <c r="D31" t="s">
        <v>27</v>
      </c>
      <c r="G31">
        <v>0.3</v>
      </c>
      <c r="H31">
        <v>0.3</v>
      </c>
      <c r="I31">
        <v>747</v>
      </c>
      <c r="J31">
        <v>989</v>
      </c>
      <c r="L31">
        <v>591</v>
      </c>
      <c r="M31">
        <v>1.647</v>
      </c>
      <c r="N31">
        <v>1.86</v>
      </c>
      <c r="O31">
        <v>0.21299999999999999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44585</v>
      </c>
      <c r="Z31" s="6">
        <v>0.70518518518518514</v>
      </c>
      <c r="AB31">
        <v>1</v>
      </c>
      <c r="AD31" s="3">
        <f t="shared" si="1"/>
        <v>0.56023373693723821</v>
      </c>
      <c r="AE31" s="3">
        <f t="shared" si="0"/>
        <v>0.76830755404825601</v>
      </c>
      <c r="AF31" s="3">
        <f t="shared" si="2"/>
        <v>0.2080738171110178</v>
      </c>
      <c r="AG31" s="3">
        <f t="shared" si="3"/>
        <v>6.64820570792162E-2</v>
      </c>
      <c r="BC31" s="3">
        <f>AVERAGE(AD31:AD32)</f>
        <v>0.44038559385280407</v>
      </c>
      <c r="BD31" s="3">
        <f>AVERAGE(AE31:AE32)</f>
        <v>0.75402106212129205</v>
      </c>
      <c r="BE31" s="3">
        <f>AVERAGE(AF31:AF32)</f>
        <v>0.31363546826848798</v>
      </c>
      <c r="BF31" s="3">
        <f>AVERAGE(AG31:AG32)</f>
        <v>6.373447099446479E-2</v>
      </c>
    </row>
    <row r="32" spans="1:58" x14ac:dyDescent="0.35">
      <c r="A32">
        <v>9</v>
      </c>
      <c r="B32">
        <v>3</v>
      </c>
      <c r="C32" t="s">
        <v>28</v>
      </c>
      <c r="D32" t="s">
        <v>27</v>
      </c>
      <c r="G32">
        <v>0.3</v>
      </c>
      <c r="H32">
        <v>0.3</v>
      </c>
      <c r="I32">
        <v>591</v>
      </c>
      <c r="J32">
        <v>970</v>
      </c>
      <c r="L32">
        <v>556</v>
      </c>
      <c r="M32">
        <v>1.4470000000000001</v>
      </c>
      <c r="N32">
        <v>1.833</v>
      </c>
      <c r="O32">
        <v>0.38700000000000001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44585</v>
      </c>
      <c r="Z32" s="6">
        <v>0.7130439814814814</v>
      </c>
      <c r="AB32">
        <v>1</v>
      </c>
      <c r="AD32" s="3">
        <f t="shared" si="1"/>
        <v>0.32053745076836987</v>
      </c>
      <c r="AE32" s="3">
        <f t="shared" si="0"/>
        <v>0.73973457019432809</v>
      </c>
      <c r="AF32" s="3">
        <f t="shared" si="2"/>
        <v>0.41919711942595822</v>
      </c>
      <c r="AG32" s="3">
        <f t="shared" si="3"/>
        <v>6.0986884909713379E-2</v>
      </c>
    </row>
    <row r="33" spans="1:58" x14ac:dyDescent="0.35">
      <c r="A33">
        <v>10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760</v>
      </c>
      <c r="J33">
        <v>2702</v>
      </c>
      <c r="L33">
        <v>1343</v>
      </c>
      <c r="M33">
        <v>2.4950000000000001</v>
      </c>
      <c r="N33">
        <v>6.42</v>
      </c>
      <c r="O33">
        <v>3.9249999999999998</v>
      </c>
      <c r="Q33">
        <v>6.0999999999999999E-2</v>
      </c>
      <c r="R33">
        <v>1</v>
      </c>
      <c r="S33">
        <v>0</v>
      </c>
      <c r="T33">
        <v>0</v>
      </c>
      <c r="V33">
        <v>0</v>
      </c>
      <c r="Y33" s="1">
        <v>44585</v>
      </c>
      <c r="Z33" s="6">
        <v>0.72966435185185186</v>
      </c>
      <c r="AB33">
        <v>1</v>
      </c>
      <c r="AD33" s="3">
        <f t="shared" si="1"/>
        <v>0.87031264117696572</v>
      </c>
      <c r="AE33" s="3">
        <f t="shared" si="0"/>
        <v>5.0165814370022606</v>
      </c>
      <c r="AF33" s="3">
        <f t="shared" si="2"/>
        <v>4.1462687958252946</v>
      </c>
      <c r="AG33" s="3">
        <f t="shared" si="3"/>
        <v>0.2768246343959434</v>
      </c>
      <c r="AI33">
        <f>ABS(100*(AD33-3)/3)</f>
        <v>70.989578627434469</v>
      </c>
      <c r="AN33">
        <f t="shared" ref="AN33:AN38" si="4">ABS(100*(AE33-6)/6)</f>
        <v>16.390309383295659</v>
      </c>
      <c r="AS33">
        <f t="shared" ref="AS33:AS38" si="5">ABS(100*(AF33-3)/3)</f>
        <v>38.208959860843152</v>
      </c>
      <c r="AX33">
        <f t="shared" ref="AX33:AX38" si="6">ABS(100*(AG33-0.3)/0.3)</f>
        <v>7.7251218680188618</v>
      </c>
    </row>
    <row r="34" spans="1:58" x14ac:dyDescent="0.35">
      <c r="A34">
        <v>11</v>
      </c>
      <c r="B34">
        <v>4</v>
      </c>
      <c r="C34" t="s">
        <v>63</v>
      </c>
      <c r="D34" t="s">
        <v>27</v>
      </c>
      <c r="G34">
        <v>0.2</v>
      </c>
      <c r="H34">
        <v>0.2</v>
      </c>
      <c r="I34">
        <v>1444</v>
      </c>
      <c r="J34">
        <v>2701</v>
      </c>
      <c r="L34">
        <v>1311</v>
      </c>
      <c r="M34">
        <v>3.806</v>
      </c>
      <c r="N34">
        <v>6.4160000000000004</v>
      </c>
      <c r="O34">
        <v>2.61</v>
      </c>
      <c r="Q34">
        <v>5.2999999999999999E-2</v>
      </c>
      <c r="R34">
        <v>1</v>
      </c>
      <c r="S34">
        <v>0</v>
      </c>
      <c r="T34">
        <v>0</v>
      </c>
      <c r="V34">
        <v>0</v>
      </c>
      <c r="Y34" s="1">
        <v>44585</v>
      </c>
      <c r="Z34" s="6">
        <v>0.73619212962962965</v>
      </c>
      <c r="AB34">
        <v>1</v>
      </c>
      <c r="AD34" s="3">
        <f t="shared" si="1"/>
        <v>2.4467766771337538</v>
      </c>
      <c r="AE34" s="3">
        <f t="shared" si="0"/>
        <v>5.0143256751190561</v>
      </c>
      <c r="AF34" s="3">
        <f t="shared" si="2"/>
        <v>2.5675489979853023</v>
      </c>
      <c r="AG34" s="3">
        <f t="shared" si="3"/>
        <v>0.26928839827776813</v>
      </c>
      <c r="AI34">
        <f t="shared" ref="AI34:AI38" si="7">ABS(100*(AD34-3)/3)</f>
        <v>18.440777428874874</v>
      </c>
      <c r="AN34">
        <f t="shared" si="4"/>
        <v>16.427905414682396</v>
      </c>
      <c r="AS34">
        <f t="shared" si="5"/>
        <v>14.415033400489923</v>
      </c>
      <c r="AX34">
        <f t="shared" si="6"/>
        <v>10.237200574077288</v>
      </c>
      <c r="BC34" s="3">
        <f>AVERAGE(AD34:AD35)</f>
        <v>2.5620152762534021</v>
      </c>
      <c r="BD34" s="3">
        <f>AVERAGE(AE34:AE35)</f>
        <v>5.0312438892430924</v>
      </c>
      <c r="BE34" s="3">
        <f>AVERAGE(AF34:AF35)</f>
        <v>2.4692286129896903</v>
      </c>
      <c r="BF34" s="3">
        <f>AVERAGE(AG34:AG35)</f>
        <v>0.26104564002351394</v>
      </c>
    </row>
    <row r="35" spans="1:58" x14ac:dyDescent="0.35">
      <c r="A35">
        <v>12</v>
      </c>
      <c r="B35">
        <v>4</v>
      </c>
      <c r="C35" t="s">
        <v>63</v>
      </c>
      <c r="D35" t="s">
        <v>27</v>
      </c>
      <c r="G35">
        <v>0.2</v>
      </c>
      <c r="H35">
        <v>0.2</v>
      </c>
      <c r="I35">
        <v>1544</v>
      </c>
      <c r="J35">
        <v>2716</v>
      </c>
      <c r="L35">
        <v>1241</v>
      </c>
      <c r="M35">
        <v>3.9980000000000002</v>
      </c>
      <c r="N35">
        <v>6.4480000000000004</v>
      </c>
      <c r="O35">
        <v>2.4500000000000002</v>
      </c>
      <c r="Q35">
        <v>3.5000000000000003E-2</v>
      </c>
      <c r="R35">
        <v>1</v>
      </c>
      <c r="S35">
        <v>0</v>
      </c>
      <c r="T35">
        <v>0</v>
      </c>
      <c r="V35">
        <v>0</v>
      </c>
      <c r="Y35" s="1">
        <v>44585</v>
      </c>
      <c r="Z35" s="6">
        <v>0.74332175925925925</v>
      </c>
      <c r="AB35">
        <v>1</v>
      </c>
      <c r="AD35" s="3">
        <f t="shared" si="1"/>
        <v>2.6772538753730499</v>
      </c>
      <c r="AE35" s="3">
        <f t="shared" si="0"/>
        <v>5.0481621033671287</v>
      </c>
      <c r="AF35" s="3">
        <f t="shared" si="2"/>
        <v>2.3709082279940787</v>
      </c>
      <c r="AG35" s="3">
        <f t="shared" si="3"/>
        <v>0.25280288176925969</v>
      </c>
      <c r="AI35">
        <f t="shared" si="7"/>
        <v>10.758204154231668</v>
      </c>
      <c r="AN35">
        <f t="shared" si="4"/>
        <v>15.863964943881188</v>
      </c>
      <c r="AS35">
        <f t="shared" si="5"/>
        <v>20.969725733530709</v>
      </c>
      <c r="AX35">
        <f t="shared" si="6"/>
        <v>15.732372743580099</v>
      </c>
    </row>
    <row r="36" spans="1:58" x14ac:dyDescent="0.35">
      <c r="A36">
        <v>13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4222</v>
      </c>
      <c r="J36">
        <v>8663</v>
      </c>
      <c r="L36">
        <v>4077</v>
      </c>
      <c r="M36">
        <v>3.0449999999999999</v>
      </c>
      <c r="N36">
        <v>6.3479999999999999</v>
      </c>
      <c r="O36">
        <v>3.3029999999999999</v>
      </c>
      <c r="Q36">
        <v>0.25900000000000001</v>
      </c>
      <c r="R36">
        <v>1</v>
      </c>
      <c r="S36">
        <v>0</v>
      </c>
      <c r="T36">
        <v>0</v>
      </c>
      <c r="V36">
        <v>0</v>
      </c>
      <c r="Y36" s="1">
        <v>44585</v>
      </c>
      <c r="Z36" s="6">
        <v>0.76091435185185186</v>
      </c>
      <c r="AB36">
        <v>1</v>
      </c>
      <c r="AD36" s="3">
        <f t="shared" si="1"/>
        <v>2.9498110814071365</v>
      </c>
      <c r="AE36" s="3">
        <f t="shared" si="0"/>
        <v>6.1543926742620885</v>
      </c>
      <c r="AF36" s="3">
        <f t="shared" si="2"/>
        <v>3.2045815928549519</v>
      </c>
      <c r="AG36" s="3">
        <f t="shared" si="3"/>
        <v>0.306900602580848</v>
      </c>
      <c r="AI36">
        <f t="shared" si="7"/>
        <v>1.6729639530954483</v>
      </c>
      <c r="AN36">
        <f t="shared" si="4"/>
        <v>2.5732112377014746</v>
      </c>
      <c r="AS36">
        <f t="shared" si="5"/>
        <v>6.8193864284983974</v>
      </c>
      <c r="AX36">
        <f t="shared" si="6"/>
        <v>2.3002008602826716</v>
      </c>
    </row>
    <row r="37" spans="1:58" x14ac:dyDescent="0.35">
      <c r="A37">
        <v>14</v>
      </c>
      <c r="B37">
        <v>5</v>
      </c>
      <c r="C37" t="s">
        <v>63</v>
      </c>
      <c r="D37" t="s">
        <v>27</v>
      </c>
      <c r="G37">
        <v>0.6</v>
      </c>
      <c r="H37">
        <v>0.6</v>
      </c>
      <c r="I37">
        <v>4288</v>
      </c>
      <c r="J37">
        <v>8753</v>
      </c>
      <c r="L37">
        <v>4058</v>
      </c>
      <c r="M37">
        <v>3.0870000000000002</v>
      </c>
      <c r="N37">
        <v>6.4119999999999999</v>
      </c>
      <c r="O37">
        <v>3.3250000000000002</v>
      </c>
      <c r="Q37">
        <v>0.25700000000000001</v>
      </c>
      <c r="R37">
        <v>1</v>
      </c>
      <c r="S37">
        <v>0</v>
      </c>
      <c r="T37">
        <v>0</v>
      </c>
      <c r="V37">
        <v>0</v>
      </c>
      <c r="Y37" s="1">
        <v>44585</v>
      </c>
      <c r="Z37" s="6">
        <v>0.7683564814814815</v>
      </c>
      <c r="AB37">
        <v>1</v>
      </c>
      <c r="AD37" s="3">
        <f t="shared" si="1"/>
        <v>3.0005160650197817</v>
      </c>
      <c r="AE37" s="3">
        <f t="shared" si="0"/>
        <v>6.2220655307582327</v>
      </c>
      <c r="AF37" s="3">
        <f t="shared" si="2"/>
        <v>3.2215494657384509</v>
      </c>
      <c r="AG37" s="3">
        <f t="shared" si="3"/>
        <v>0.30540905584912587</v>
      </c>
      <c r="AI37">
        <f t="shared" si="7"/>
        <v>1.720216732605806E-2</v>
      </c>
      <c r="AN37">
        <f t="shared" si="4"/>
        <v>3.7010921793038776</v>
      </c>
      <c r="AS37">
        <f t="shared" si="5"/>
        <v>7.3849821912816971</v>
      </c>
      <c r="AX37">
        <f t="shared" si="6"/>
        <v>1.8030186163752924</v>
      </c>
      <c r="BC37" s="3">
        <f>AVERAGE(AD37:AD38)</f>
        <v>3.0009001936835142</v>
      </c>
      <c r="BD37" s="3">
        <f>AVERAGE(AE37:AE38)</f>
        <v>6.2656769271668598</v>
      </c>
      <c r="BE37" s="3">
        <f>AVERAGE(AF37:AF38)</f>
        <v>3.2647767334833455</v>
      </c>
      <c r="BF37" s="3">
        <f>AVERAGE(AG37:AG38)</f>
        <v>0.30442777510457175</v>
      </c>
    </row>
    <row r="38" spans="1:58" x14ac:dyDescent="0.35">
      <c r="A38">
        <v>15</v>
      </c>
      <c r="B38">
        <v>5</v>
      </c>
      <c r="C38" t="s">
        <v>63</v>
      </c>
      <c r="D38" t="s">
        <v>27</v>
      </c>
      <c r="G38">
        <v>0.6</v>
      </c>
      <c r="H38">
        <v>0.6</v>
      </c>
      <c r="I38">
        <v>4289</v>
      </c>
      <c r="J38">
        <v>8869</v>
      </c>
      <c r="L38">
        <v>4033</v>
      </c>
      <c r="M38">
        <v>3.0880000000000001</v>
      </c>
      <c r="N38">
        <v>6.4939999999999998</v>
      </c>
      <c r="O38">
        <v>3.4060000000000001</v>
      </c>
      <c r="Q38">
        <v>0.255</v>
      </c>
      <c r="R38">
        <v>1</v>
      </c>
      <c r="S38">
        <v>0</v>
      </c>
      <c r="T38">
        <v>0</v>
      </c>
      <c r="V38">
        <v>0</v>
      </c>
      <c r="Y38" s="1">
        <v>44585</v>
      </c>
      <c r="Z38" s="6">
        <v>0.77659722222222216</v>
      </c>
      <c r="AB38">
        <v>1</v>
      </c>
      <c r="AD38" s="3">
        <f t="shared" si="1"/>
        <v>3.0012843223472463</v>
      </c>
      <c r="AE38" s="3">
        <f t="shared" si="0"/>
        <v>6.3092883235754869</v>
      </c>
      <c r="AF38" s="3">
        <f t="shared" si="2"/>
        <v>3.3080040012282406</v>
      </c>
      <c r="AG38" s="3">
        <f t="shared" si="3"/>
        <v>0.30344649436001769</v>
      </c>
      <c r="AI38">
        <f t="shared" si="7"/>
        <v>4.2810744908209721E-2</v>
      </c>
      <c r="AN38">
        <f t="shared" si="4"/>
        <v>5.1548053929247812</v>
      </c>
      <c r="AS38">
        <f t="shared" si="5"/>
        <v>10.266800040941353</v>
      </c>
      <c r="AX38">
        <f t="shared" si="6"/>
        <v>1.148831453339235</v>
      </c>
    </row>
    <row r="39" spans="1:58" x14ac:dyDescent="0.35">
      <c r="A39">
        <v>16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4932</v>
      </c>
      <c r="J39">
        <v>12991</v>
      </c>
      <c r="L39">
        <v>6037</v>
      </c>
      <c r="M39">
        <v>6.3040000000000003</v>
      </c>
      <c r="N39">
        <v>16.943000000000001</v>
      </c>
      <c r="O39">
        <v>10.638999999999999</v>
      </c>
      <c r="Q39">
        <v>0.77400000000000002</v>
      </c>
      <c r="R39">
        <v>1</v>
      </c>
      <c r="S39">
        <v>0</v>
      </c>
      <c r="T39">
        <v>0</v>
      </c>
      <c r="V39">
        <v>0</v>
      </c>
      <c r="Y39" s="1">
        <v>44585</v>
      </c>
      <c r="Z39" s="6">
        <v>0.79106481481481483</v>
      </c>
      <c r="AB39">
        <v>1</v>
      </c>
      <c r="AD39" s="3">
        <f t="shared" si="1"/>
        <v>6.2977906016338823</v>
      </c>
      <c r="AE39" s="3">
        <f t="shared" si="0"/>
        <v>16.952621893871935</v>
      </c>
      <c r="AF39" s="3">
        <f t="shared" si="2"/>
        <v>10.654831292238054</v>
      </c>
      <c r="AG39" s="3">
        <f t="shared" si="3"/>
        <v>0.83020796995842638</v>
      </c>
      <c r="AI39">
        <f>ABS(100*(AD39-9)/9)</f>
        <v>30.024548870734641</v>
      </c>
      <c r="AN39">
        <f>ABS(100*(AE39-18)/18)</f>
        <v>5.8187672562670265</v>
      </c>
      <c r="AS39">
        <f>ABS(100*(AF39-9)/9)</f>
        <v>18.387014358200602</v>
      </c>
      <c r="AX39">
        <f>ABS(100*(AG39-0.9)/0.9)</f>
        <v>7.7546700046192933</v>
      </c>
    </row>
    <row r="40" spans="1:58" x14ac:dyDescent="0.35">
      <c r="A40">
        <v>17</v>
      </c>
      <c r="B40">
        <v>6</v>
      </c>
      <c r="C40" t="s">
        <v>67</v>
      </c>
      <c r="D40" t="s">
        <v>27</v>
      </c>
      <c r="G40">
        <v>0.33300000000000002</v>
      </c>
      <c r="H40">
        <v>0.33300000000000002</v>
      </c>
      <c r="I40">
        <v>6596</v>
      </c>
      <c r="J40">
        <v>13047</v>
      </c>
      <c r="L40">
        <v>6044</v>
      </c>
      <c r="M40">
        <v>8.2210000000000001</v>
      </c>
      <c r="N40">
        <v>17.015000000000001</v>
      </c>
      <c r="O40">
        <v>8.7929999999999993</v>
      </c>
      <c r="Q40">
        <v>0.77500000000000002</v>
      </c>
      <c r="R40">
        <v>1</v>
      </c>
      <c r="S40">
        <v>0</v>
      </c>
      <c r="T40">
        <v>0</v>
      </c>
      <c r="V40">
        <v>0</v>
      </c>
      <c r="Y40" s="1">
        <v>44585</v>
      </c>
      <c r="Z40" s="6">
        <v>0.79817129629629635</v>
      </c>
      <c r="AB40">
        <v>1</v>
      </c>
      <c r="AD40" s="3">
        <f t="shared" si="1"/>
        <v>8.6011783365899728</v>
      </c>
      <c r="AE40" s="3">
        <f t="shared" si="0"/>
        <v>17.028491362616364</v>
      </c>
      <c r="AF40" s="3">
        <f t="shared" si="2"/>
        <v>8.4273130260263915</v>
      </c>
      <c r="AG40" s="3">
        <f t="shared" si="3"/>
        <v>0.83119809107004849</v>
      </c>
      <c r="AI40">
        <f t="shared" ref="AI40:AI47" si="8">ABS(100*(AD40-9)/9)</f>
        <v>4.4313518156669689</v>
      </c>
      <c r="AN40">
        <f t="shared" ref="AN40:AN47" si="9">ABS(100*(AE40-18)/18)</f>
        <v>5.3972702076868648</v>
      </c>
      <c r="AS40">
        <f t="shared" ref="AS40:AS47" si="10">ABS(100*(AF40-9)/9)</f>
        <v>6.3631885997067608</v>
      </c>
      <c r="AX40">
        <f t="shared" ref="AX40:AX47" si="11">ABS(100*(AG40-0.9)/0.9)</f>
        <v>7.6446565477723913</v>
      </c>
      <c r="BC40" s="3">
        <f>AVERAGE(AD40:AD41)</f>
        <v>8.6828489353654597</v>
      </c>
      <c r="BD40" s="3">
        <f>AVERAGE(AE40:AE41)</f>
        <v>17.025104332761703</v>
      </c>
      <c r="BE40" s="3">
        <f>AVERAGE(AF40:AF41)</f>
        <v>8.3422553973962437</v>
      </c>
      <c r="BF40" s="3">
        <f>AVERAGE(AG40:AG41)</f>
        <v>0.83162242868931513</v>
      </c>
    </row>
    <row r="41" spans="1:58" x14ac:dyDescent="0.35">
      <c r="A41">
        <v>18</v>
      </c>
      <c r="B41">
        <v>6</v>
      </c>
      <c r="C41" t="s">
        <v>67</v>
      </c>
      <c r="D41" t="s">
        <v>27</v>
      </c>
      <c r="G41">
        <v>0.33300000000000002</v>
      </c>
      <c r="H41">
        <v>0.33300000000000002</v>
      </c>
      <c r="I41">
        <v>6714</v>
      </c>
      <c r="J41">
        <v>13042</v>
      </c>
      <c r="L41">
        <v>6050</v>
      </c>
      <c r="M41">
        <v>8.3569999999999993</v>
      </c>
      <c r="N41">
        <v>17.007999999999999</v>
      </c>
      <c r="O41">
        <v>8.6509999999999998</v>
      </c>
      <c r="Q41">
        <v>0.77600000000000002</v>
      </c>
      <c r="R41">
        <v>1</v>
      </c>
      <c r="S41">
        <v>0</v>
      </c>
      <c r="T41">
        <v>0</v>
      </c>
      <c r="V41">
        <v>0</v>
      </c>
      <c r="Y41" s="1">
        <v>44585</v>
      </c>
      <c r="Z41" s="6">
        <v>0.80587962962962967</v>
      </c>
      <c r="AB41">
        <v>1</v>
      </c>
      <c r="AD41" s="3">
        <f t="shared" si="1"/>
        <v>8.7645195341409483</v>
      </c>
      <c r="AE41" s="3">
        <f t="shared" si="0"/>
        <v>17.021717302907042</v>
      </c>
      <c r="AF41" s="3">
        <f t="shared" si="2"/>
        <v>8.257197768766094</v>
      </c>
      <c r="AG41" s="3">
        <f t="shared" si="3"/>
        <v>0.83204676630858176</v>
      </c>
      <c r="AI41">
        <f t="shared" si="8"/>
        <v>2.6164496206561298</v>
      </c>
      <c r="AN41">
        <f t="shared" si="9"/>
        <v>5.4349038727386541</v>
      </c>
      <c r="AS41">
        <f t="shared" si="10"/>
        <v>8.2533581248211778</v>
      </c>
      <c r="AX41">
        <f t="shared" si="11"/>
        <v>7.5503592990464732</v>
      </c>
      <c r="BC41" s="3"/>
      <c r="BD41" s="3"/>
      <c r="BE41" s="3"/>
      <c r="BF41" s="3"/>
    </row>
    <row r="42" spans="1:58" x14ac:dyDescent="0.35">
      <c r="A42">
        <v>19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9439</v>
      </c>
      <c r="J42">
        <v>19021</v>
      </c>
      <c r="L42">
        <v>8994</v>
      </c>
      <c r="M42">
        <v>8.1969999999999992</v>
      </c>
      <c r="N42">
        <v>17.550999999999998</v>
      </c>
      <c r="O42">
        <v>9.3529999999999998</v>
      </c>
      <c r="Q42">
        <v>0.88300000000000001</v>
      </c>
      <c r="R42">
        <v>1</v>
      </c>
      <c r="S42">
        <v>0</v>
      </c>
      <c r="T42">
        <v>0</v>
      </c>
      <c r="V42">
        <v>0</v>
      </c>
      <c r="Y42" s="1">
        <v>44585</v>
      </c>
      <c r="Z42" s="6">
        <v>0.82114583333333335</v>
      </c>
      <c r="AB42">
        <v>1</v>
      </c>
      <c r="AD42" s="3">
        <f t="shared" si="1"/>
        <v>8.939369882811782</v>
      </c>
      <c r="AE42" s="3">
        <f t="shared" si="0"/>
        <v>17.913644372172129</v>
      </c>
      <c r="AF42" s="3">
        <f t="shared" si="2"/>
        <v>8.9742744893603472</v>
      </c>
      <c r="AG42" s="3">
        <f t="shared" si="3"/>
        <v>0.89023194380124837</v>
      </c>
      <c r="AI42">
        <f t="shared" si="8"/>
        <v>0.67366796875797752</v>
      </c>
      <c r="AN42">
        <f t="shared" si="9"/>
        <v>0.47975348793261535</v>
      </c>
      <c r="AS42">
        <f t="shared" si="10"/>
        <v>0.28583900710725313</v>
      </c>
      <c r="AX42">
        <f t="shared" si="11"/>
        <v>1.0853395776390724</v>
      </c>
      <c r="BC42" s="3"/>
      <c r="BD42" s="3"/>
      <c r="BE42" s="3"/>
      <c r="BF42" s="3"/>
    </row>
    <row r="43" spans="1:58" x14ac:dyDescent="0.35">
      <c r="A43">
        <v>20</v>
      </c>
      <c r="B43">
        <v>7</v>
      </c>
      <c r="C43" t="s">
        <v>67</v>
      </c>
      <c r="D43" t="s">
        <v>27</v>
      </c>
      <c r="G43">
        <v>0.46700000000000003</v>
      </c>
      <c r="H43">
        <v>0.46700000000000003</v>
      </c>
      <c r="I43">
        <v>9551</v>
      </c>
      <c r="J43">
        <v>19285</v>
      </c>
      <c r="L43">
        <v>8923</v>
      </c>
      <c r="M43">
        <v>8.2889999999999997</v>
      </c>
      <c r="N43">
        <v>17.791</v>
      </c>
      <c r="O43">
        <v>9.5009999999999994</v>
      </c>
      <c r="Q43">
        <v>0.875</v>
      </c>
      <c r="R43">
        <v>1</v>
      </c>
      <c r="S43">
        <v>0</v>
      </c>
      <c r="T43">
        <v>0</v>
      </c>
      <c r="V43">
        <v>0</v>
      </c>
      <c r="Y43" s="1">
        <v>44585</v>
      </c>
      <c r="Z43" s="6">
        <v>0.82903935185185185</v>
      </c>
      <c r="AB43">
        <v>1</v>
      </c>
      <c r="AD43" s="3">
        <f t="shared" si="1"/>
        <v>9.0499199736160669</v>
      </c>
      <c r="AE43" s="3">
        <f t="shared" si="0"/>
        <v>18.168685544405989</v>
      </c>
      <c r="AF43" s="3">
        <f t="shared" si="2"/>
        <v>9.1187655707899218</v>
      </c>
      <c r="AG43" s="3">
        <f t="shared" si="3"/>
        <v>0.88307090573392433</v>
      </c>
      <c r="AI43">
        <f t="shared" si="8"/>
        <v>0.55466637351185477</v>
      </c>
      <c r="AN43">
        <f t="shared" si="9"/>
        <v>0.93714191336660391</v>
      </c>
      <c r="AS43">
        <f t="shared" si="10"/>
        <v>1.3196174532213532</v>
      </c>
      <c r="AX43">
        <f t="shared" si="11"/>
        <v>1.8810104740084106</v>
      </c>
      <c r="BC43" s="3">
        <f>AVERAGE(AD43:AD44)</f>
        <v>8.9980996185515565</v>
      </c>
      <c r="BD43" s="3">
        <f>AVERAGE(AE43:AE44)</f>
        <v>18.054689868937821</v>
      </c>
      <c r="BE43" s="3">
        <f>AVERAGE(AF43:AF44)</f>
        <v>9.0565902503862645</v>
      </c>
      <c r="BF43" s="3">
        <f>AVERAGE(AG43:AG44)</f>
        <v>0.88523938909233935</v>
      </c>
    </row>
    <row r="44" spans="1:58" x14ac:dyDescent="0.35">
      <c r="A44">
        <v>21</v>
      </c>
      <c r="B44">
        <v>7</v>
      </c>
      <c r="C44" t="s">
        <v>67</v>
      </c>
      <c r="D44" t="s">
        <v>27</v>
      </c>
      <c r="G44">
        <v>0.46700000000000003</v>
      </c>
      <c r="H44">
        <v>0.46700000000000003</v>
      </c>
      <c r="I44">
        <v>9446</v>
      </c>
      <c r="J44">
        <v>19049</v>
      </c>
      <c r="L44">
        <v>8966</v>
      </c>
      <c r="M44">
        <v>8.2029999999999994</v>
      </c>
      <c r="N44">
        <v>17.576000000000001</v>
      </c>
      <c r="O44">
        <v>9.3729999999999993</v>
      </c>
      <c r="Q44">
        <v>0.88</v>
      </c>
      <c r="R44">
        <v>1</v>
      </c>
      <c r="S44">
        <v>0</v>
      </c>
      <c r="T44">
        <v>0</v>
      </c>
      <c r="V44">
        <v>0</v>
      </c>
      <c r="Y44" s="1">
        <v>44585</v>
      </c>
      <c r="Z44" s="6">
        <v>0.83703703703703702</v>
      </c>
      <c r="AB44">
        <v>1</v>
      </c>
      <c r="AD44" s="3">
        <f t="shared" si="1"/>
        <v>8.9462792634870478</v>
      </c>
      <c r="AE44" s="3">
        <f t="shared" si="0"/>
        <v>17.940694193469657</v>
      </c>
      <c r="AF44" s="3">
        <f t="shared" si="2"/>
        <v>8.9944149299826091</v>
      </c>
      <c r="AG44" s="3">
        <f t="shared" si="3"/>
        <v>0.88740787245075425</v>
      </c>
      <c r="AI44">
        <f t="shared" si="8"/>
        <v>0.59689707236613521</v>
      </c>
      <c r="AN44">
        <f t="shared" si="9"/>
        <v>0.32947670294635067</v>
      </c>
      <c r="AS44">
        <f t="shared" si="10"/>
        <v>6.2056333526566081E-2</v>
      </c>
      <c r="AX44">
        <f t="shared" si="11"/>
        <v>1.3991252832495298</v>
      </c>
      <c r="BC44" s="3"/>
      <c r="BD44" s="3"/>
      <c r="BE44" s="3"/>
      <c r="BF44" s="3"/>
    </row>
    <row r="45" spans="1:58" x14ac:dyDescent="0.35">
      <c r="A45">
        <v>22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12104</v>
      </c>
      <c r="J45">
        <v>24059</v>
      </c>
      <c r="L45">
        <v>11824</v>
      </c>
      <c r="M45">
        <v>8.0839999999999996</v>
      </c>
      <c r="N45">
        <v>17.218</v>
      </c>
      <c r="O45">
        <v>9.1340000000000003</v>
      </c>
      <c r="Q45">
        <v>0.93400000000000005</v>
      </c>
      <c r="R45">
        <v>1</v>
      </c>
      <c r="S45">
        <v>0</v>
      </c>
      <c r="T45">
        <v>0</v>
      </c>
      <c r="V45">
        <v>0</v>
      </c>
      <c r="Y45" s="1">
        <v>44585</v>
      </c>
      <c r="Z45" s="6">
        <v>0.85190972222222217</v>
      </c>
      <c r="AB45">
        <v>1</v>
      </c>
      <c r="AD45" s="3">
        <f t="shared" si="1"/>
        <v>9.0052153364809211</v>
      </c>
      <c r="AE45" s="3">
        <f t="shared" si="0"/>
        <v>17.730962658869288</v>
      </c>
      <c r="AF45" s="3">
        <f t="shared" si="2"/>
        <v>8.7257473223883668</v>
      </c>
      <c r="AG45" s="3">
        <f t="shared" si="3"/>
        <v>0.91505915682568051</v>
      </c>
      <c r="AI45">
        <f t="shared" si="8"/>
        <v>5.7948183121345503E-2</v>
      </c>
      <c r="AN45">
        <f t="shared" si="9"/>
        <v>1.4946518951706227</v>
      </c>
      <c r="AS45">
        <f t="shared" si="10"/>
        <v>3.0472519734625911</v>
      </c>
      <c r="AX45">
        <f t="shared" si="11"/>
        <v>1.6732396472978317</v>
      </c>
      <c r="BC45" s="3"/>
      <c r="BD45" s="3"/>
      <c r="BE45" s="3"/>
      <c r="BF45" s="3"/>
    </row>
    <row r="46" spans="1:58" x14ac:dyDescent="0.35">
      <c r="A46">
        <v>23</v>
      </c>
      <c r="B46">
        <v>8</v>
      </c>
      <c r="C46" t="s">
        <v>67</v>
      </c>
      <c r="D46" t="s">
        <v>27</v>
      </c>
      <c r="G46">
        <v>0.6</v>
      </c>
      <c r="H46">
        <v>0.6</v>
      </c>
      <c r="I46">
        <v>12110</v>
      </c>
      <c r="J46">
        <v>24353</v>
      </c>
      <c r="L46">
        <v>11845</v>
      </c>
      <c r="M46">
        <v>8.0879999999999992</v>
      </c>
      <c r="N46">
        <v>17.425000000000001</v>
      </c>
      <c r="O46">
        <v>9.3369999999999997</v>
      </c>
      <c r="Q46">
        <v>0.93600000000000005</v>
      </c>
      <c r="R46">
        <v>1</v>
      </c>
      <c r="S46">
        <v>0</v>
      </c>
      <c r="T46">
        <v>0</v>
      </c>
      <c r="V46">
        <v>0</v>
      </c>
      <c r="Y46" s="1">
        <v>44585</v>
      </c>
      <c r="Z46" s="6">
        <v>0.85996527777777787</v>
      </c>
      <c r="AB46">
        <v>1</v>
      </c>
      <c r="AD46" s="3">
        <f t="shared" si="1"/>
        <v>9.0098248804457057</v>
      </c>
      <c r="AE46" s="3">
        <f t="shared" si="0"/>
        <v>17.952027323423358</v>
      </c>
      <c r="AF46" s="3">
        <f t="shared" si="2"/>
        <v>8.9422024429776528</v>
      </c>
      <c r="AG46" s="3">
        <f t="shared" si="3"/>
        <v>0.91670770847653127</v>
      </c>
      <c r="AI46">
        <f t="shared" si="8"/>
        <v>0.10916533828561922</v>
      </c>
      <c r="AN46">
        <f t="shared" si="9"/>
        <v>0.2665148698702306</v>
      </c>
      <c r="AS46">
        <f t="shared" si="10"/>
        <v>0.64219507802608033</v>
      </c>
      <c r="AX46">
        <f t="shared" si="11"/>
        <v>1.8564120529479162</v>
      </c>
      <c r="BC46" s="3">
        <f>AVERAGE(AD46:AD47)</f>
        <v>9.1023998884051558</v>
      </c>
      <c r="BD46" s="3">
        <f>AVERAGE(AE46:AE47)</f>
        <v>18.178731392685446</v>
      </c>
      <c r="BE46" s="3">
        <f>AVERAGE(AF46:AF47)</f>
        <v>9.0763315042802901</v>
      </c>
      <c r="BF46" s="3">
        <f>AVERAGE(AG46:AG47)</f>
        <v>0.92612800362425041</v>
      </c>
    </row>
    <row r="47" spans="1:58" x14ac:dyDescent="0.35">
      <c r="A47">
        <v>24</v>
      </c>
      <c r="B47">
        <v>8</v>
      </c>
      <c r="C47" t="s">
        <v>67</v>
      </c>
      <c r="D47" t="s">
        <v>27</v>
      </c>
      <c r="G47">
        <v>0.6</v>
      </c>
      <c r="H47">
        <v>0.6</v>
      </c>
      <c r="I47">
        <v>12351</v>
      </c>
      <c r="J47">
        <v>24956</v>
      </c>
      <c r="L47">
        <v>12085</v>
      </c>
      <c r="M47">
        <v>8.2420000000000009</v>
      </c>
      <c r="N47">
        <v>17.850000000000001</v>
      </c>
      <c r="O47">
        <v>9.609</v>
      </c>
      <c r="Q47">
        <v>0.95699999999999996</v>
      </c>
      <c r="R47">
        <v>1</v>
      </c>
      <c r="S47">
        <v>0</v>
      </c>
      <c r="T47">
        <v>0</v>
      </c>
      <c r="V47">
        <v>0</v>
      </c>
      <c r="Y47" s="1">
        <v>44585</v>
      </c>
      <c r="Z47" s="6">
        <v>0.86839120370370371</v>
      </c>
      <c r="AB47">
        <v>1</v>
      </c>
      <c r="AD47" s="3">
        <f t="shared" si="1"/>
        <v>9.1949748963646076</v>
      </c>
      <c r="AE47" s="3">
        <f t="shared" si="0"/>
        <v>18.405435461947533</v>
      </c>
      <c r="AF47" s="3">
        <f t="shared" si="2"/>
        <v>9.2104605655829257</v>
      </c>
      <c r="AG47" s="3">
        <f t="shared" si="3"/>
        <v>0.93554829877196954</v>
      </c>
      <c r="AI47">
        <f t="shared" si="8"/>
        <v>2.1663877373845293</v>
      </c>
      <c r="AN47">
        <f t="shared" si="9"/>
        <v>2.2524192330418518</v>
      </c>
      <c r="AS47">
        <f t="shared" si="10"/>
        <v>2.3384507286991743</v>
      </c>
      <c r="AX47">
        <f t="shared" si="11"/>
        <v>3.9498109746632801</v>
      </c>
    </row>
    <row r="48" spans="1:58" x14ac:dyDescent="0.35">
      <c r="A48">
        <v>25</v>
      </c>
      <c r="B48">
        <v>9</v>
      </c>
      <c r="C48" t="s">
        <v>72</v>
      </c>
      <c r="D48" t="s">
        <v>27</v>
      </c>
      <c r="G48">
        <v>0.5</v>
      </c>
      <c r="H48">
        <v>0.5</v>
      </c>
      <c r="I48">
        <v>5628</v>
      </c>
      <c r="J48">
        <v>14006</v>
      </c>
      <c r="L48">
        <v>3914</v>
      </c>
      <c r="M48">
        <v>4.7329999999999997</v>
      </c>
      <c r="N48">
        <v>12.144</v>
      </c>
      <c r="O48">
        <v>7.4119999999999999</v>
      </c>
      <c r="Q48">
        <v>0.29299999999999998</v>
      </c>
      <c r="R48">
        <v>1</v>
      </c>
      <c r="S48">
        <v>0</v>
      </c>
      <c r="T48">
        <v>0</v>
      </c>
      <c r="V48">
        <v>0</v>
      </c>
      <c r="Y48" s="1">
        <v>44585</v>
      </c>
      <c r="Z48" s="6">
        <v>0.88228009259259255</v>
      </c>
      <c r="AB48">
        <v>1</v>
      </c>
      <c r="AD48" s="3">
        <f t="shared" si="1"/>
        <v>4.8359770605863677</v>
      </c>
      <c r="AE48" s="3">
        <f t="shared" si="0"/>
        <v>12.206285505899872</v>
      </c>
      <c r="AF48" s="3">
        <f t="shared" si="2"/>
        <v>7.3703084453135048</v>
      </c>
      <c r="AG48" s="3">
        <f t="shared" si="3"/>
        <v>0.3529256420062355</v>
      </c>
    </row>
    <row r="49" spans="1:58" x14ac:dyDescent="0.35">
      <c r="A49">
        <v>26</v>
      </c>
      <c r="B49">
        <v>9</v>
      </c>
      <c r="C49" t="s">
        <v>72</v>
      </c>
      <c r="D49" t="s">
        <v>27</v>
      </c>
      <c r="G49">
        <v>0.5</v>
      </c>
      <c r="H49">
        <v>0.5</v>
      </c>
      <c r="I49">
        <v>3755</v>
      </c>
      <c r="J49">
        <v>14161</v>
      </c>
      <c r="L49">
        <v>3886</v>
      </c>
      <c r="M49">
        <v>3.2949999999999999</v>
      </c>
      <c r="N49">
        <v>12.275</v>
      </c>
      <c r="O49">
        <v>8.98</v>
      </c>
      <c r="Q49">
        <v>0.28999999999999998</v>
      </c>
      <c r="R49">
        <v>1</v>
      </c>
      <c r="S49">
        <v>0</v>
      </c>
      <c r="T49">
        <v>0</v>
      </c>
      <c r="V49">
        <v>0</v>
      </c>
      <c r="Y49" s="1">
        <v>44585</v>
      </c>
      <c r="Z49" s="6">
        <v>0.88989583333333344</v>
      </c>
      <c r="AB49">
        <v>1</v>
      </c>
      <c r="AD49" s="3">
        <f t="shared" si="1"/>
        <v>3.1092418913775584</v>
      </c>
      <c r="AE49" s="3">
        <f t="shared" si="0"/>
        <v>12.346142742658573</v>
      </c>
      <c r="AF49" s="3">
        <f t="shared" si="2"/>
        <v>9.236900851281014</v>
      </c>
      <c r="AG49" s="3">
        <f t="shared" si="3"/>
        <v>0.35028795936487411</v>
      </c>
      <c r="AJ49">
        <f>ABS(100*(AD49-AD50)/(AVERAGE(AD49:AD50)))</f>
        <v>3.0943363872926217</v>
      </c>
      <c r="AO49">
        <f>ABS(100*(AE49-AE50)/(AVERAGE(AE49:AE50)))</f>
        <v>1.5021099439418737</v>
      </c>
      <c r="AT49">
        <f>ABS(100*(AF49-AF50)/(AVERAGE(AF49:AF50)))</f>
        <v>3.0979810818255147</v>
      </c>
      <c r="AY49">
        <f>ABS(100*(AG49-AG50)/(AVERAGE(AG49:AG50)))</f>
        <v>3.2245376818513756</v>
      </c>
      <c r="BC49" s="3">
        <f>AVERAGE(AD49:AD50)</f>
        <v>3.158103057404289</v>
      </c>
      <c r="BD49" s="3">
        <f>AVERAGE(AE49:AE50)</f>
        <v>12.254107657823816</v>
      </c>
      <c r="BE49" s="3">
        <f>AVERAGE(AF49:AF50)</f>
        <v>9.0960046004195263</v>
      </c>
      <c r="BF49" s="3">
        <f>AVERAGE(AG49:AG50)</f>
        <v>0.34472998522771986</v>
      </c>
    </row>
    <row r="50" spans="1:58" x14ac:dyDescent="0.35">
      <c r="A50">
        <v>27</v>
      </c>
      <c r="B50">
        <v>9</v>
      </c>
      <c r="C50" t="s">
        <v>72</v>
      </c>
      <c r="D50" t="s">
        <v>27</v>
      </c>
      <c r="G50">
        <v>0.5</v>
      </c>
      <c r="H50">
        <v>0.5</v>
      </c>
      <c r="I50">
        <v>3861</v>
      </c>
      <c r="J50">
        <v>13957</v>
      </c>
      <c r="L50">
        <v>3768</v>
      </c>
      <c r="M50">
        <v>3.3769999999999998</v>
      </c>
      <c r="N50">
        <v>12.102</v>
      </c>
      <c r="O50">
        <v>8.7260000000000009</v>
      </c>
      <c r="Q50">
        <v>0.27800000000000002</v>
      </c>
      <c r="R50">
        <v>1</v>
      </c>
      <c r="S50">
        <v>0</v>
      </c>
      <c r="T50">
        <v>0</v>
      </c>
      <c r="V50">
        <v>0</v>
      </c>
      <c r="Y50" s="1">
        <v>44585</v>
      </c>
      <c r="Z50" s="6">
        <v>0.89784722222222213</v>
      </c>
      <c r="AB50">
        <v>1</v>
      </c>
      <c r="AD50" s="3">
        <f t="shared" si="1"/>
        <v>3.2069642234310201</v>
      </c>
      <c r="AE50" s="3">
        <f t="shared" si="0"/>
        <v>12.162072572989059</v>
      </c>
      <c r="AF50" s="3">
        <f t="shared" si="2"/>
        <v>8.9551083495580386</v>
      </c>
      <c r="AG50" s="3">
        <f t="shared" si="3"/>
        <v>0.33917201109056561</v>
      </c>
      <c r="BC50" s="3"/>
      <c r="BD50" s="3"/>
      <c r="BE50" s="3"/>
      <c r="BF50" s="3"/>
    </row>
    <row r="51" spans="1:58" x14ac:dyDescent="0.35">
      <c r="A51">
        <v>28</v>
      </c>
      <c r="B51">
        <v>10</v>
      </c>
      <c r="C51" t="s">
        <v>73</v>
      </c>
      <c r="D51" t="s">
        <v>27</v>
      </c>
      <c r="G51">
        <v>0.5</v>
      </c>
      <c r="H51">
        <v>0.5</v>
      </c>
      <c r="I51">
        <v>3970</v>
      </c>
      <c r="J51">
        <v>5965</v>
      </c>
      <c r="L51">
        <v>1859</v>
      </c>
      <c r="M51">
        <v>3.46</v>
      </c>
      <c r="N51">
        <v>5.3319999999999999</v>
      </c>
      <c r="O51">
        <v>1.8720000000000001</v>
      </c>
      <c r="Q51">
        <v>7.8E-2</v>
      </c>
      <c r="R51">
        <v>1</v>
      </c>
      <c r="S51">
        <v>0</v>
      </c>
      <c r="T51">
        <v>0</v>
      </c>
      <c r="V51">
        <v>0</v>
      </c>
      <c r="Y51" s="1">
        <v>44585</v>
      </c>
      <c r="Z51" s="6">
        <v>0.91190972222222222</v>
      </c>
      <c r="AB51">
        <v>1</v>
      </c>
      <c r="AD51" s="3">
        <f t="shared" si="1"/>
        <v>3.3074522818633532</v>
      </c>
      <c r="AE51" s="3">
        <f t="shared" si="0"/>
        <v>4.9508529847598517</v>
      </c>
      <c r="AF51" s="3">
        <f t="shared" si="2"/>
        <v>1.6434007028964985</v>
      </c>
      <c r="AG51" s="3">
        <f t="shared" si="3"/>
        <v>0.15933857672060792</v>
      </c>
      <c r="BC51" s="3"/>
      <c r="BD51" s="3"/>
      <c r="BE51" s="3"/>
      <c r="BF51" s="3"/>
    </row>
    <row r="52" spans="1:58" x14ac:dyDescent="0.35">
      <c r="A52">
        <v>29</v>
      </c>
      <c r="B52">
        <v>10</v>
      </c>
      <c r="C52" t="s">
        <v>73</v>
      </c>
      <c r="D52" t="s">
        <v>27</v>
      </c>
      <c r="G52">
        <v>0.5</v>
      </c>
      <c r="H52">
        <v>0.5</v>
      </c>
      <c r="I52">
        <v>4069</v>
      </c>
      <c r="J52">
        <v>5941</v>
      </c>
      <c r="L52">
        <v>1886</v>
      </c>
      <c r="M52">
        <v>3.5369999999999999</v>
      </c>
      <c r="N52">
        <v>5.3120000000000003</v>
      </c>
      <c r="O52">
        <v>1.7749999999999999</v>
      </c>
      <c r="Q52">
        <v>8.1000000000000003E-2</v>
      </c>
      <c r="R52">
        <v>1</v>
      </c>
      <c r="S52">
        <v>0</v>
      </c>
      <c r="T52">
        <v>0</v>
      </c>
      <c r="V52">
        <v>0</v>
      </c>
      <c r="Y52" s="1">
        <v>44585</v>
      </c>
      <c r="Z52" s="6">
        <v>0.91912037037037031</v>
      </c>
      <c r="AB52">
        <v>1</v>
      </c>
      <c r="AD52" s="3">
        <f t="shared" si="1"/>
        <v>3.3987212523661143</v>
      </c>
      <c r="AE52" s="3">
        <f t="shared" si="0"/>
        <v>4.9291976706810852</v>
      </c>
      <c r="AF52" s="3">
        <f t="shared" si="2"/>
        <v>1.5304764183149708</v>
      </c>
      <c r="AG52" s="3">
        <f t="shared" si="3"/>
        <v>0.16188205641049211</v>
      </c>
      <c r="AJ52">
        <f>ABS(100*(AD52-AD53)/(AVERAGE(AD52:AD53)))</f>
        <v>0.19005660043440253</v>
      </c>
      <c r="AO52">
        <f>ABS(100*(AE52-AE53)/(AVERAGE(AE52:AE53)))</f>
        <v>2.2622809998346454</v>
      </c>
      <c r="AT52">
        <f>ABS(100*(AF52-AF53)/(AVERAGE(AF52:AF53)))</f>
        <v>7.4990044475031183</v>
      </c>
      <c r="AY52">
        <f>ABS(100*(AG52-AG53)/(AVERAGE(AG52:AG53)))</f>
        <v>1.5836340680183643</v>
      </c>
      <c r="BC52" s="3">
        <f>AVERAGE(AD52:AD53)</f>
        <v>3.3954945715907643</v>
      </c>
      <c r="BD52" s="3">
        <f>AVERAGE(AE52:AE53)</f>
        <v>4.9855917177612064</v>
      </c>
      <c r="BE52" s="3">
        <f>AVERAGE(AF52:AF53)</f>
        <v>1.5900971461704416</v>
      </c>
      <c r="BF52" s="3">
        <f>AVERAGE(AG52:AG53)</f>
        <v>0.16061031656555003</v>
      </c>
    </row>
    <row r="53" spans="1:58" x14ac:dyDescent="0.35">
      <c r="A53">
        <v>30</v>
      </c>
      <c r="B53">
        <v>10</v>
      </c>
      <c r="C53" t="s">
        <v>73</v>
      </c>
      <c r="D53" t="s">
        <v>27</v>
      </c>
      <c r="G53">
        <v>0.5</v>
      </c>
      <c r="H53">
        <v>0.5</v>
      </c>
      <c r="I53">
        <v>4062</v>
      </c>
      <c r="J53">
        <v>6066</v>
      </c>
      <c r="L53">
        <v>1859</v>
      </c>
      <c r="M53">
        <v>3.5310000000000001</v>
      </c>
      <c r="N53">
        <v>5.4180000000000001</v>
      </c>
      <c r="O53">
        <v>1.887</v>
      </c>
      <c r="Q53">
        <v>7.8E-2</v>
      </c>
      <c r="R53">
        <v>1</v>
      </c>
      <c r="S53">
        <v>0</v>
      </c>
      <c r="T53">
        <v>0</v>
      </c>
      <c r="V53">
        <v>0</v>
      </c>
      <c r="Y53" s="1">
        <v>44585</v>
      </c>
      <c r="Z53" s="6">
        <v>0.92693287037037031</v>
      </c>
      <c r="AB53">
        <v>1</v>
      </c>
      <c r="AD53" s="3">
        <f t="shared" si="1"/>
        <v>3.3922678908154142</v>
      </c>
      <c r="AE53" s="3">
        <f t="shared" si="0"/>
        <v>5.0419857648413267</v>
      </c>
      <c r="AF53" s="3">
        <f t="shared" si="2"/>
        <v>1.6497178740259124</v>
      </c>
      <c r="AG53" s="3">
        <f t="shared" si="3"/>
        <v>0.15933857672060792</v>
      </c>
      <c r="BC53" s="3"/>
      <c r="BD53" s="3"/>
      <c r="BE53" s="3"/>
      <c r="BF53" s="3"/>
    </row>
    <row r="54" spans="1:58" x14ac:dyDescent="0.35">
      <c r="A54">
        <v>31</v>
      </c>
      <c r="B54">
        <v>11</v>
      </c>
      <c r="C54" t="s">
        <v>74</v>
      </c>
      <c r="D54" t="s">
        <v>27</v>
      </c>
      <c r="G54">
        <v>0.5</v>
      </c>
      <c r="H54">
        <v>0.5</v>
      </c>
      <c r="I54">
        <v>4537</v>
      </c>
      <c r="J54">
        <v>6301</v>
      </c>
      <c r="L54">
        <v>4369</v>
      </c>
      <c r="M54">
        <v>3.8959999999999999</v>
      </c>
      <c r="N54">
        <v>5.6159999999999997</v>
      </c>
      <c r="O54">
        <v>1.7210000000000001</v>
      </c>
      <c r="Q54">
        <v>0.34100000000000003</v>
      </c>
      <c r="R54">
        <v>1</v>
      </c>
      <c r="S54">
        <v>0</v>
      </c>
      <c r="T54">
        <v>0</v>
      </c>
      <c r="V54">
        <v>0</v>
      </c>
      <c r="Y54" s="1">
        <v>44585</v>
      </c>
      <c r="Z54" s="6">
        <v>0.94026620370370362</v>
      </c>
      <c r="AB54">
        <v>1</v>
      </c>
      <c r="AD54" s="3">
        <f t="shared" si="1"/>
        <v>3.8301745674700776</v>
      </c>
      <c r="AE54" s="3">
        <f t="shared" si="0"/>
        <v>5.2540273818625804</v>
      </c>
      <c r="AF54" s="3">
        <f t="shared" si="2"/>
        <v>1.4238528143925029</v>
      </c>
      <c r="AG54" s="3">
        <f t="shared" si="3"/>
        <v>0.39578798492835737</v>
      </c>
      <c r="BC54" s="3"/>
      <c r="BD54" s="3"/>
      <c r="BE54" s="3"/>
      <c r="BF54" s="3"/>
    </row>
    <row r="55" spans="1:58" x14ac:dyDescent="0.35">
      <c r="A55">
        <v>32</v>
      </c>
      <c r="B55">
        <v>11</v>
      </c>
      <c r="C55" t="s">
        <v>74</v>
      </c>
      <c r="D55" t="s">
        <v>27</v>
      </c>
      <c r="G55">
        <v>0.5</v>
      </c>
      <c r="H55">
        <v>0.5</v>
      </c>
      <c r="I55">
        <v>4719</v>
      </c>
      <c r="J55">
        <v>6452</v>
      </c>
      <c r="L55">
        <v>4330</v>
      </c>
      <c r="M55">
        <v>4.0350000000000001</v>
      </c>
      <c r="N55">
        <v>5.7439999999999998</v>
      </c>
      <c r="O55">
        <v>1.7090000000000001</v>
      </c>
      <c r="Q55">
        <v>0.33700000000000002</v>
      </c>
      <c r="R55">
        <v>1</v>
      </c>
      <c r="S55">
        <v>0</v>
      </c>
      <c r="T55">
        <v>0</v>
      </c>
      <c r="V55">
        <v>0</v>
      </c>
      <c r="Y55" s="1">
        <v>44585</v>
      </c>
      <c r="Z55" s="6">
        <v>0.94766203703703711</v>
      </c>
      <c r="AB55">
        <v>1</v>
      </c>
      <c r="AD55" s="3">
        <f t="shared" si="1"/>
        <v>3.9979619677882856</v>
      </c>
      <c r="AE55" s="3">
        <f t="shared" si="0"/>
        <v>5.3902753996081518</v>
      </c>
      <c r="AF55" s="3">
        <f t="shared" si="2"/>
        <v>1.3923134318198662</v>
      </c>
      <c r="AG55" s="3">
        <f t="shared" si="3"/>
        <v>0.39211406982074692</v>
      </c>
      <c r="AJ55">
        <f>ABS(100*(AD55-AD56)/(AVERAGE(AD55:AD56)))</f>
        <v>1.5335950239778933</v>
      </c>
      <c r="AO55">
        <f>ABS(100*(AE55-AE56)/(AVERAGE(AE55:AE56)))</f>
        <v>2.5085184911454461</v>
      </c>
      <c r="AT55">
        <f>ABS(100*(AF55-AF56)/(AVERAGE(AF55:AF56)))</f>
        <v>5.3611322191640234</v>
      </c>
      <c r="AY55">
        <f>ABS(100*(AG55-AG56)/(AVERAGE(AG55:AG56)))</f>
        <v>0.1920104764457784</v>
      </c>
      <c r="BC55" s="3">
        <f>AVERAGE(AD55:AD56)</f>
        <v>3.9675389776206984</v>
      </c>
      <c r="BD55" s="3">
        <f>AVERAGE(AE55:AE56)</f>
        <v>5.3235048478652889</v>
      </c>
      <c r="BE55" s="3">
        <f>AVERAGE(AF55:AF56)</f>
        <v>1.3559658702445909</v>
      </c>
      <c r="BF55" s="3">
        <f>AVERAGE(AG55:AG56)</f>
        <v>0.39249088162665569</v>
      </c>
    </row>
    <row r="56" spans="1:58" x14ac:dyDescent="0.35">
      <c r="A56">
        <v>33</v>
      </c>
      <c r="B56">
        <v>11</v>
      </c>
      <c r="C56" t="s">
        <v>74</v>
      </c>
      <c r="D56" t="s">
        <v>27</v>
      </c>
      <c r="G56">
        <v>0.5</v>
      </c>
      <c r="H56">
        <v>0.5</v>
      </c>
      <c r="I56">
        <v>4653</v>
      </c>
      <c r="J56">
        <v>6304</v>
      </c>
      <c r="L56">
        <v>4338</v>
      </c>
      <c r="M56">
        <v>3.984</v>
      </c>
      <c r="N56">
        <v>5.6189999999999998</v>
      </c>
      <c r="O56">
        <v>1.635</v>
      </c>
      <c r="Q56">
        <v>0.33800000000000002</v>
      </c>
      <c r="R56">
        <v>1</v>
      </c>
      <c r="S56">
        <v>0</v>
      </c>
      <c r="T56">
        <v>0</v>
      </c>
      <c r="V56">
        <v>0</v>
      </c>
      <c r="Y56" s="1">
        <v>44585</v>
      </c>
      <c r="Z56" s="6">
        <v>0.95512731481481483</v>
      </c>
      <c r="AB56">
        <v>1</v>
      </c>
      <c r="AD56" s="3">
        <f t="shared" si="1"/>
        <v>3.9371159874531112</v>
      </c>
      <c r="AE56" s="3">
        <f t="shared" si="0"/>
        <v>5.2567342961224268</v>
      </c>
      <c r="AF56" s="3">
        <f t="shared" si="2"/>
        <v>1.3196183086693156</v>
      </c>
      <c r="AG56" s="3">
        <f t="shared" si="3"/>
        <v>0.3928676934325645</v>
      </c>
      <c r="BC56" s="3"/>
      <c r="BD56" s="3"/>
      <c r="BE56" s="3"/>
      <c r="BF56" s="3"/>
    </row>
    <row r="57" spans="1:58" x14ac:dyDescent="0.35">
      <c r="A57">
        <v>34</v>
      </c>
      <c r="B57">
        <v>12</v>
      </c>
      <c r="C57" t="s">
        <v>75</v>
      </c>
      <c r="D57" t="s">
        <v>27</v>
      </c>
      <c r="G57">
        <v>0.5</v>
      </c>
      <c r="H57">
        <v>0.5</v>
      </c>
      <c r="I57">
        <v>4730</v>
      </c>
      <c r="J57">
        <v>8441</v>
      </c>
      <c r="L57">
        <v>2637</v>
      </c>
      <c r="M57">
        <v>4.0430000000000001</v>
      </c>
      <c r="N57">
        <v>7.4290000000000003</v>
      </c>
      <c r="O57">
        <v>3.3860000000000001</v>
      </c>
      <c r="Q57">
        <v>0.16</v>
      </c>
      <c r="R57">
        <v>1</v>
      </c>
      <c r="S57">
        <v>0</v>
      </c>
      <c r="T57">
        <v>0</v>
      </c>
      <c r="V57">
        <v>0</v>
      </c>
      <c r="Y57" s="1">
        <v>44585</v>
      </c>
      <c r="Z57" s="6">
        <v>0.96877314814814808</v>
      </c>
      <c r="AB57">
        <v>1</v>
      </c>
      <c r="AD57" s="3">
        <f t="shared" si="1"/>
        <v>4.0081029645108144</v>
      </c>
      <c r="AE57" s="3">
        <f t="shared" si="0"/>
        <v>7.1849595538859168</v>
      </c>
      <c r="AF57" s="3">
        <f t="shared" si="2"/>
        <v>3.1768565893751024</v>
      </c>
      <c r="AG57" s="3">
        <f t="shared" si="3"/>
        <v>0.23262847296986258</v>
      </c>
      <c r="BC57" s="3"/>
      <c r="BD57" s="3"/>
      <c r="BE57" s="3"/>
      <c r="BF57" s="3"/>
    </row>
    <row r="58" spans="1:58" x14ac:dyDescent="0.35">
      <c r="A58">
        <v>35</v>
      </c>
      <c r="B58">
        <v>12</v>
      </c>
      <c r="C58" t="s">
        <v>75</v>
      </c>
      <c r="D58" t="s">
        <v>27</v>
      </c>
      <c r="G58">
        <v>0.5</v>
      </c>
      <c r="H58">
        <v>0.5</v>
      </c>
      <c r="I58">
        <v>4666</v>
      </c>
      <c r="J58">
        <v>8438</v>
      </c>
      <c r="L58">
        <v>2600</v>
      </c>
      <c r="M58">
        <v>3.9950000000000001</v>
      </c>
      <c r="N58">
        <v>7.4269999999999996</v>
      </c>
      <c r="O58">
        <v>3.4329999999999998</v>
      </c>
      <c r="Q58">
        <v>0.156</v>
      </c>
      <c r="R58">
        <v>1</v>
      </c>
      <c r="S58">
        <v>0</v>
      </c>
      <c r="T58">
        <v>0</v>
      </c>
      <c r="V58">
        <v>0</v>
      </c>
      <c r="Y58" s="1">
        <v>44585</v>
      </c>
      <c r="Z58" s="6">
        <v>0.9760416666666667</v>
      </c>
      <c r="AB58">
        <v>1</v>
      </c>
      <c r="AD58" s="3">
        <f t="shared" si="1"/>
        <v>3.9491008017615545</v>
      </c>
      <c r="AE58" s="3">
        <f t="shared" si="0"/>
        <v>7.1822526396260713</v>
      </c>
      <c r="AF58" s="3">
        <f t="shared" si="2"/>
        <v>3.2331518378645168</v>
      </c>
      <c r="AG58" s="3">
        <f t="shared" si="3"/>
        <v>0.22914296376520646</v>
      </c>
      <c r="AJ58">
        <f>ABS(100*(AD58-AD59)/(AVERAGE(AD58:AD59)))</f>
        <v>1.2213415327816077</v>
      </c>
      <c r="AO58">
        <f>ABS(100*(AE58-AE59)/(AVERAGE(AE58:AE59)))</f>
        <v>7.540628233014976E-2</v>
      </c>
      <c r="AT58">
        <f>ABS(100*(AF58-AF59)/(AVERAGE(AF58:AF59)))</f>
        <v>1.3066998082666772</v>
      </c>
      <c r="AY58">
        <f>ABS(100*(AG58-AG59)/(AVERAGE(AG58:AG59)))</f>
        <v>1.9137280595319266</v>
      </c>
      <c r="BC58" s="3">
        <f>AVERAGE(AD58:AD59)</f>
        <v>3.9251311731446679</v>
      </c>
      <c r="BD58" s="3">
        <f>AVERAGE(AE58:AE59)</f>
        <v>7.1795457253662249</v>
      </c>
      <c r="BE58" s="3">
        <f>AVERAGE(AF58:AF59)</f>
        <v>3.254414552221558</v>
      </c>
      <c r="BF58" s="3">
        <f>AVERAGE(AG58:AG59)</f>
        <v>0.23135673312492044</v>
      </c>
    </row>
    <row r="59" spans="1:58" x14ac:dyDescent="0.35">
      <c r="A59">
        <v>36</v>
      </c>
      <c r="B59">
        <v>12</v>
      </c>
      <c r="C59" t="s">
        <v>75</v>
      </c>
      <c r="D59" t="s">
        <v>27</v>
      </c>
      <c r="G59">
        <v>0.5</v>
      </c>
      <c r="H59">
        <v>0.5</v>
      </c>
      <c r="I59">
        <v>4614</v>
      </c>
      <c r="J59">
        <v>8432</v>
      </c>
      <c r="L59">
        <v>2647</v>
      </c>
      <c r="M59">
        <v>3.9550000000000001</v>
      </c>
      <c r="N59">
        <v>7.4219999999999997</v>
      </c>
      <c r="O59">
        <v>3.4670000000000001</v>
      </c>
      <c r="Q59">
        <v>0.161</v>
      </c>
      <c r="R59">
        <v>1</v>
      </c>
      <c r="S59">
        <v>0</v>
      </c>
      <c r="T59">
        <v>0</v>
      </c>
      <c r="V59">
        <v>0</v>
      </c>
      <c r="Y59" s="1">
        <v>44585</v>
      </c>
      <c r="Z59" s="6">
        <v>0.9837731481481482</v>
      </c>
      <c r="AB59">
        <v>1</v>
      </c>
      <c r="AD59" s="3">
        <f t="shared" si="1"/>
        <v>3.9011615445277807</v>
      </c>
      <c r="AE59" s="3">
        <f t="shared" si="0"/>
        <v>7.1768388111063794</v>
      </c>
      <c r="AF59" s="3">
        <f t="shared" si="2"/>
        <v>3.2756772665785987</v>
      </c>
      <c r="AG59" s="3">
        <f t="shared" si="3"/>
        <v>0.23357050248463446</v>
      </c>
      <c r="BC59" s="3"/>
      <c r="BD59" s="3"/>
      <c r="BE59" s="3"/>
      <c r="BF59" s="3"/>
    </row>
    <row r="60" spans="1:58" x14ac:dyDescent="0.35">
      <c r="A60">
        <v>37</v>
      </c>
      <c r="B60">
        <v>13</v>
      </c>
      <c r="C60" t="s">
        <v>76</v>
      </c>
      <c r="D60" t="s">
        <v>27</v>
      </c>
      <c r="G60">
        <v>0.5</v>
      </c>
      <c r="H60">
        <v>0.5</v>
      </c>
      <c r="I60">
        <v>6466</v>
      </c>
      <c r="J60">
        <v>9361</v>
      </c>
      <c r="L60">
        <v>12286</v>
      </c>
      <c r="M60">
        <v>5.3760000000000003</v>
      </c>
      <c r="N60">
        <v>8.2089999999999996</v>
      </c>
      <c r="O60">
        <v>2.8330000000000002</v>
      </c>
      <c r="Q60">
        <v>1.169</v>
      </c>
      <c r="R60">
        <v>1</v>
      </c>
      <c r="S60">
        <v>0</v>
      </c>
      <c r="T60">
        <v>0</v>
      </c>
      <c r="V60">
        <v>0</v>
      </c>
      <c r="Y60" s="1">
        <v>44585</v>
      </c>
      <c r="Z60" s="6">
        <v>0.99716435185185182</v>
      </c>
      <c r="AB60">
        <v>1</v>
      </c>
      <c r="AD60" s="3">
        <f t="shared" si="1"/>
        <v>5.6085366290844894</v>
      </c>
      <c r="AE60" s="3">
        <f t="shared" si="0"/>
        <v>8.0150799269052957</v>
      </c>
      <c r="AF60" s="3">
        <f t="shared" si="2"/>
        <v>2.4065432978208063</v>
      </c>
      <c r="AG60" s="3">
        <f t="shared" si="3"/>
        <v>1.1415927517732787</v>
      </c>
      <c r="BC60" s="3"/>
      <c r="BD60" s="3"/>
      <c r="BE60" s="3"/>
      <c r="BF60" s="3"/>
    </row>
    <row r="61" spans="1:58" x14ac:dyDescent="0.35">
      <c r="A61">
        <v>38</v>
      </c>
      <c r="B61">
        <v>13</v>
      </c>
      <c r="C61" t="s">
        <v>76</v>
      </c>
      <c r="D61" t="s">
        <v>27</v>
      </c>
      <c r="G61">
        <v>0.5</v>
      </c>
      <c r="H61">
        <v>0.5</v>
      </c>
      <c r="I61">
        <v>7172</v>
      </c>
      <c r="J61">
        <v>9354</v>
      </c>
      <c r="L61">
        <v>12302</v>
      </c>
      <c r="M61">
        <v>5.9169999999999998</v>
      </c>
      <c r="N61">
        <v>8.2029999999999994</v>
      </c>
      <c r="O61">
        <v>2.286</v>
      </c>
      <c r="Q61">
        <v>1.171</v>
      </c>
      <c r="R61">
        <v>1</v>
      </c>
      <c r="S61">
        <v>0</v>
      </c>
      <c r="T61">
        <v>0</v>
      </c>
      <c r="V61">
        <v>0</v>
      </c>
      <c r="Y61" s="1">
        <v>44586</v>
      </c>
      <c r="Z61" s="6">
        <v>4.5254629629629629E-3</v>
      </c>
      <c r="AB61">
        <v>1</v>
      </c>
      <c r="AD61" s="3">
        <f t="shared" si="1"/>
        <v>6.2594042369122622</v>
      </c>
      <c r="AE61" s="3">
        <f t="shared" si="0"/>
        <v>8.0087637936323208</v>
      </c>
      <c r="AF61" s="3">
        <f t="shared" si="2"/>
        <v>1.7493595567200586</v>
      </c>
      <c r="AG61" s="3">
        <f t="shared" si="3"/>
        <v>1.1430999989969139</v>
      </c>
      <c r="AJ61">
        <f>ABS(100*(AD61-AD62)/(AVERAGE(AD61:AD62)))</f>
        <v>0.73371734420402812</v>
      </c>
      <c r="AO61">
        <f>ABS(100*(AE61-AE62)/(AVERAGE(AE61:AE62)))</f>
        <v>1.453992861961493</v>
      </c>
      <c r="AT61">
        <f>ABS(100*(AF61-AF62)/(AVERAGE(AF61:AF62)))</f>
        <v>3.989115309226031</v>
      </c>
      <c r="AY61">
        <f>ABS(100*(AG61-AG62)/(AVERAGE(AG61:AG62)))</f>
        <v>0.25514530705974858</v>
      </c>
      <c r="BC61" s="3">
        <f>AVERAGE(AD61:AD62)</f>
        <v>6.2824519567361916</v>
      </c>
      <c r="BD61" s="3">
        <f>AVERAGE(AE61:AE62)</f>
        <v>8.0674136025956464</v>
      </c>
      <c r="BE61" s="3">
        <f>AVERAGE(AF61:AF62)</f>
        <v>1.7849616458594548</v>
      </c>
      <c r="BF61" s="3">
        <f>AVERAGE(AG61:AG62)</f>
        <v>1.1445601447448102</v>
      </c>
    </row>
    <row r="62" spans="1:58" x14ac:dyDescent="0.35">
      <c r="A62">
        <v>39</v>
      </c>
      <c r="B62">
        <v>13</v>
      </c>
      <c r="C62" t="s">
        <v>76</v>
      </c>
      <c r="D62" t="s">
        <v>27</v>
      </c>
      <c r="G62">
        <v>0.5</v>
      </c>
      <c r="H62">
        <v>0.5</v>
      </c>
      <c r="I62">
        <v>7222</v>
      </c>
      <c r="J62">
        <v>9484</v>
      </c>
      <c r="L62">
        <v>12333</v>
      </c>
      <c r="M62">
        <v>5.9550000000000001</v>
      </c>
      <c r="N62">
        <v>8.3130000000000006</v>
      </c>
      <c r="O62">
        <v>2.3580000000000001</v>
      </c>
      <c r="Q62">
        <v>1.1739999999999999</v>
      </c>
      <c r="R62">
        <v>1</v>
      </c>
      <c r="S62">
        <v>0</v>
      </c>
      <c r="T62">
        <v>0</v>
      </c>
      <c r="V62">
        <v>0</v>
      </c>
      <c r="Y62" s="1">
        <v>44586</v>
      </c>
      <c r="Z62" s="6">
        <v>1.2407407407407409E-2</v>
      </c>
      <c r="AB62">
        <v>1</v>
      </c>
      <c r="AD62" s="3">
        <f t="shared" si="1"/>
        <v>6.305499676560121</v>
      </c>
      <c r="AE62" s="3">
        <f t="shared" si="0"/>
        <v>8.126063411558972</v>
      </c>
      <c r="AF62" s="3">
        <f t="shared" si="2"/>
        <v>1.820563734998851</v>
      </c>
      <c r="AG62" s="3">
        <f t="shared" si="3"/>
        <v>1.1460202904927066</v>
      </c>
      <c r="BC62" s="3"/>
      <c r="BD62" s="3"/>
      <c r="BE62" s="3"/>
      <c r="BF62" s="3"/>
    </row>
    <row r="63" spans="1:58" x14ac:dyDescent="0.35">
      <c r="A63">
        <v>40</v>
      </c>
      <c r="B63">
        <v>14</v>
      </c>
      <c r="C63" t="s">
        <v>77</v>
      </c>
      <c r="D63" t="s">
        <v>27</v>
      </c>
      <c r="G63">
        <v>0.5</v>
      </c>
      <c r="H63">
        <v>0.5</v>
      </c>
      <c r="I63">
        <v>5485</v>
      </c>
      <c r="J63">
        <v>8609</v>
      </c>
      <c r="L63">
        <v>2861</v>
      </c>
      <c r="M63">
        <v>4.6230000000000002</v>
      </c>
      <c r="N63">
        <v>7.5720000000000001</v>
      </c>
      <c r="O63">
        <v>2.9489999999999998</v>
      </c>
      <c r="Q63">
        <v>0.183</v>
      </c>
      <c r="R63">
        <v>1</v>
      </c>
      <c r="S63">
        <v>0</v>
      </c>
      <c r="T63">
        <v>0</v>
      </c>
      <c r="V63">
        <v>0</v>
      </c>
      <c r="Y63" s="1">
        <v>44586</v>
      </c>
      <c r="Z63" s="6">
        <v>2.5972222222222219E-2</v>
      </c>
      <c r="AB63">
        <v>1</v>
      </c>
      <c r="AD63" s="3">
        <f t="shared" si="1"/>
        <v>4.7041441031934896</v>
      </c>
      <c r="AE63" s="3">
        <f t="shared" si="0"/>
        <v>7.3365467524372807</v>
      </c>
      <c r="AF63" s="3">
        <f t="shared" si="2"/>
        <v>2.6324026492437911</v>
      </c>
      <c r="AG63" s="3">
        <f t="shared" si="3"/>
        <v>0.25372993410075334</v>
      </c>
      <c r="BC63" s="3"/>
      <c r="BD63" s="3"/>
      <c r="BE63" s="3"/>
      <c r="BF63" s="3"/>
    </row>
    <row r="64" spans="1:58" x14ac:dyDescent="0.35">
      <c r="A64">
        <v>41</v>
      </c>
      <c r="B64">
        <v>14</v>
      </c>
      <c r="C64" t="s">
        <v>77</v>
      </c>
      <c r="D64" t="s">
        <v>27</v>
      </c>
      <c r="G64">
        <v>0.5</v>
      </c>
      <c r="H64">
        <v>0.5</v>
      </c>
      <c r="I64">
        <v>4814</v>
      </c>
      <c r="J64">
        <v>8646</v>
      </c>
      <c r="L64">
        <v>2806</v>
      </c>
      <c r="M64">
        <v>4.1079999999999997</v>
      </c>
      <c r="N64">
        <v>7.6040000000000001</v>
      </c>
      <c r="O64">
        <v>3.4950000000000001</v>
      </c>
      <c r="Q64">
        <v>0.17699999999999999</v>
      </c>
      <c r="R64">
        <v>1</v>
      </c>
      <c r="S64">
        <v>0</v>
      </c>
      <c r="T64">
        <v>0</v>
      </c>
      <c r="V64">
        <v>0</v>
      </c>
      <c r="Y64" s="1">
        <v>44586</v>
      </c>
      <c r="Z64" s="6">
        <v>3.3321759259259259E-2</v>
      </c>
      <c r="AB64">
        <v>1</v>
      </c>
      <c r="AD64" s="3">
        <f t="shared" si="1"/>
        <v>4.0855433031192181</v>
      </c>
      <c r="AE64" s="3">
        <f t="shared" si="0"/>
        <v>7.3699320283087131</v>
      </c>
      <c r="AF64" s="3">
        <f t="shared" si="2"/>
        <v>3.284388725189495</v>
      </c>
      <c r="AG64" s="3">
        <f t="shared" si="3"/>
        <v>0.24854877176950785</v>
      </c>
      <c r="AJ64">
        <f>ABS(100*(AD64-AD65)/(AVERAGE(AD64:AD65)))</f>
        <v>0</v>
      </c>
      <c r="AO64">
        <f>ABS(100*(AE64-AE65)/(AVERAGE(AE64:AE65)))</f>
        <v>0.45402133806687994</v>
      </c>
      <c r="AT64">
        <f>ABS(100*(AF64-AF65)/(AVERAGE(AF64:AF65)))</f>
        <v>1.0216762813915738</v>
      </c>
      <c r="AY64">
        <f>ABS(100*(AG64-AG65)/(AVERAGE(AG64:AG65)))</f>
        <v>0.60826341227469372</v>
      </c>
      <c r="BC64" s="3">
        <f>AVERAGE(AD64:AD65)</f>
        <v>4.0855433031192181</v>
      </c>
      <c r="BD64" s="3">
        <f>AVERAGE(AE64:AE65)</f>
        <v>7.3532393903729965</v>
      </c>
      <c r="BE64" s="3">
        <f>AVERAGE(AF64:AF65)</f>
        <v>3.2676960872537788</v>
      </c>
      <c r="BF64" s="3">
        <f>AVERAGE(AG64:AG65)</f>
        <v>0.2477951481576903</v>
      </c>
    </row>
    <row r="65" spans="1:58" x14ac:dyDescent="0.35">
      <c r="A65">
        <v>42</v>
      </c>
      <c r="B65">
        <v>14</v>
      </c>
      <c r="C65" t="s">
        <v>77</v>
      </c>
      <c r="D65" t="s">
        <v>27</v>
      </c>
      <c r="G65">
        <v>0.5</v>
      </c>
      <c r="H65">
        <v>0.5</v>
      </c>
      <c r="I65">
        <v>4814</v>
      </c>
      <c r="J65">
        <v>8609</v>
      </c>
      <c r="L65">
        <v>2790</v>
      </c>
      <c r="M65">
        <v>4.1079999999999997</v>
      </c>
      <c r="N65">
        <v>7.5720000000000001</v>
      </c>
      <c r="O65">
        <v>3.464</v>
      </c>
      <c r="Q65">
        <v>0.17599999999999999</v>
      </c>
      <c r="R65">
        <v>1</v>
      </c>
      <c r="S65">
        <v>0</v>
      </c>
      <c r="T65">
        <v>0</v>
      </c>
      <c r="V65">
        <v>0</v>
      </c>
      <c r="Y65" s="1">
        <v>44586</v>
      </c>
      <c r="Z65" s="6">
        <v>4.0960648148148149E-2</v>
      </c>
      <c r="AB65">
        <v>1</v>
      </c>
      <c r="AD65" s="3">
        <f t="shared" si="1"/>
        <v>4.0855433031192181</v>
      </c>
      <c r="AE65" s="3">
        <f t="shared" si="0"/>
        <v>7.3365467524372807</v>
      </c>
      <c r="AF65" s="3">
        <f t="shared" si="2"/>
        <v>3.2510034493180626</v>
      </c>
      <c r="AG65" s="3">
        <f t="shared" si="3"/>
        <v>0.24704152454587275</v>
      </c>
      <c r="BC65" s="3"/>
      <c r="BD65" s="3"/>
      <c r="BE65" s="3"/>
      <c r="BF65" s="3"/>
    </row>
    <row r="66" spans="1:58" x14ac:dyDescent="0.35">
      <c r="A66">
        <v>43</v>
      </c>
      <c r="B66">
        <v>15</v>
      </c>
      <c r="C66" t="s">
        <v>78</v>
      </c>
      <c r="D66" t="s">
        <v>27</v>
      </c>
      <c r="G66">
        <v>0.5</v>
      </c>
      <c r="H66">
        <v>0.5</v>
      </c>
      <c r="I66">
        <v>4726</v>
      </c>
      <c r="J66">
        <v>8659</v>
      </c>
      <c r="L66">
        <v>2540</v>
      </c>
      <c r="M66">
        <v>4.04</v>
      </c>
      <c r="N66">
        <v>7.6139999999999999</v>
      </c>
      <c r="O66">
        <v>3.5739999999999998</v>
      </c>
      <c r="Q66">
        <v>0.15</v>
      </c>
      <c r="R66">
        <v>1</v>
      </c>
      <c r="S66">
        <v>0</v>
      </c>
      <c r="T66">
        <v>0</v>
      </c>
      <c r="V66">
        <v>0</v>
      </c>
      <c r="Y66" s="1">
        <v>44586</v>
      </c>
      <c r="Z66" s="6">
        <v>5.4525462962962963E-2</v>
      </c>
      <c r="AB66">
        <v>1</v>
      </c>
      <c r="AD66" s="3">
        <f t="shared" si="1"/>
        <v>4.0044153293389853</v>
      </c>
      <c r="AE66" s="3">
        <f t="shared" si="0"/>
        <v>7.3816619901013789</v>
      </c>
      <c r="AF66" s="3">
        <f t="shared" si="2"/>
        <v>3.3772466607623937</v>
      </c>
      <c r="AG66" s="3">
        <f t="shared" si="3"/>
        <v>0.22349078667657502</v>
      </c>
      <c r="BC66" s="3"/>
      <c r="BD66" s="3"/>
      <c r="BE66" s="3"/>
      <c r="BF66" s="3"/>
    </row>
    <row r="67" spans="1:58" x14ac:dyDescent="0.35">
      <c r="A67">
        <v>44</v>
      </c>
      <c r="B67">
        <v>15</v>
      </c>
      <c r="C67" t="s">
        <v>78</v>
      </c>
      <c r="D67" t="s">
        <v>27</v>
      </c>
      <c r="G67">
        <v>0.5</v>
      </c>
      <c r="H67">
        <v>0.5</v>
      </c>
      <c r="I67">
        <v>4690</v>
      </c>
      <c r="J67">
        <v>8611</v>
      </c>
      <c r="L67">
        <v>2514</v>
      </c>
      <c r="M67">
        <v>4.0129999999999999</v>
      </c>
      <c r="N67">
        <v>7.5739999999999998</v>
      </c>
      <c r="O67">
        <v>3.56</v>
      </c>
      <c r="Q67">
        <v>0.14699999999999999</v>
      </c>
      <c r="R67">
        <v>1</v>
      </c>
      <c r="S67">
        <v>0</v>
      </c>
      <c r="T67">
        <v>0</v>
      </c>
      <c r="V67">
        <v>0</v>
      </c>
      <c r="Y67" s="1">
        <v>44586</v>
      </c>
      <c r="Z67" s="6">
        <v>6.1886574074074073E-2</v>
      </c>
      <c r="AB67">
        <v>1</v>
      </c>
      <c r="AD67" s="3">
        <f t="shared" si="1"/>
        <v>3.9712266127925271</v>
      </c>
      <c r="AE67" s="3">
        <f t="shared" si="0"/>
        <v>7.3383513619438459</v>
      </c>
      <c r="AF67" s="3">
        <f t="shared" si="2"/>
        <v>3.3671247491513188</v>
      </c>
      <c r="AG67" s="3">
        <f t="shared" si="3"/>
        <v>0.22104150993816804</v>
      </c>
      <c r="AJ67">
        <f>ABS(100*(AD67-AD68)/(AVERAGE(AD67:AD68)))</f>
        <v>1.0501472528829803</v>
      </c>
      <c r="AO67">
        <f>ABS(100*(AE67-AE68)/(AVERAGE(AE67:AE68)))</f>
        <v>0.40658436455930969</v>
      </c>
      <c r="AT67">
        <f>ABS(100*(AF67-AF68)/(AVERAGE(AF67:AF68)))</f>
        <v>0.34716600677748177</v>
      </c>
      <c r="AY67">
        <f>ABS(100*(AG67-AG68)/(AVERAGE(AG67:AG68)))</f>
        <v>0.21331610188407521</v>
      </c>
      <c r="BC67" s="3">
        <f>AVERAGE(AD67:AD68)</f>
        <v>3.9504836649509905</v>
      </c>
      <c r="BD67" s="3">
        <f>AVERAGE(AE67:AE68)</f>
        <v>7.3234633335146935</v>
      </c>
      <c r="BE67" s="3">
        <f>AVERAGE(AF67:AF68)</f>
        <v>3.372979668563703</v>
      </c>
      <c r="BF67" s="3">
        <f>AVERAGE(AG67:AG68)</f>
        <v>0.22080600255947508</v>
      </c>
    </row>
    <row r="68" spans="1:58" x14ac:dyDescent="0.35">
      <c r="A68">
        <v>45</v>
      </c>
      <c r="B68">
        <v>15</v>
      </c>
      <c r="C68" t="s">
        <v>78</v>
      </c>
      <c r="D68" t="s">
        <v>27</v>
      </c>
      <c r="G68">
        <v>0.5</v>
      </c>
      <c r="H68">
        <v>0.5</v>
      </c>
      <c r="I68">
        <v>4645</v>
      </c>
      <c r="J68">
        <v>8578</v>
      </c>
      <c r="L68">
        <v>2509</v>
      </c>
      <c r="M68">
        <v>3.9790000000000001</v>
      </c>
      <c r="N68">
        <v>7.5460000000000003</v>
      </c>
      <c r="O68">
        <v>3.5670000000000002</v>
      </c>
      <c r="Q68">
        <v>0.14599999999999999</v>
      </c>
      <c r="R68">
        <v>1</v>
      </c>
      <c r="S68">
        <v>0</v>
      </c>
      <c r="T68">
        <v>0</v>
      </c>
      <c r="V68">
        <v>0</v>
      </c>
      <c r="Y68" s="1">
        <v>44586</v>
      </c>
      <c r="Z68" s="6">
        <v>6.9537037037037036E-2</v>
      </c>
      <c r="AB68">
        <v>1</v>
      </c>
      <c r="AD68" s="3">
        <f t="shared" si="1"/>
        <v>3.9297407171094534</v>
      </c>
      <c r="AE68" s="3">
        <f t="shared" si="0"/>
        <v>7.3085753050855411</v>
      </c>
      <c r="AF68" s="3">
        <f t="shared" si="2"/>
        <v>3.3788345879760877</v>
      </c>
      <c r="AG68" s="3">
        <f t="shared" si="3"/>
        <v>0.22057049518078212</v>
      </c>
      <c r="BC68" s="3"/>
      <c r="BD68" s="3"/>
      <c r="BE68" s="3"/>
      <c r="BF68" s="3"/>
    </row>
    <row r="69" spans="1:58" x14ac:dyDescent="0.35">
      <c r="A69">
        <v>46</v>
      </c>
      <c r="B69">
        <v>16</v>
      </c>
      <c r="C69" t="s">
        <v>79</v>
      </c>
      <c r="D69" t="s">
        <v>27</v>
      </c>
      <c r="G69">
        <v>0.5</v>
      </c>
      <c r="H69">
        <v>0.5</v>
      </c>
      <c r="I69">
        <v>4753</v>
      </c>
      <c r="J69">
        <v>7857</v>
      </c>
      <c r="L69">
        <v>2851</v>
      </c>
      <c r="M69">
        <v>4.0609999999999999</v>
      </c>
      <c r="N69">
        <v>6.9349999999999996</v>
      </c>
      <c r="O69">
        <v>2.8740000000000001</v>
      </c>
      <c r="Q69">
        <v>0.182</v>
      </c>
      <c r="R69">
        <v>1</v>
      </c>
      <c r="S69">
        <v>0</v>
      </c>
      <c r="T69">
        <v>0</v>
      </c>
      <c r="V69">
        <v>0</v>
      </c>
      <c r="Y69" s="1">
        <v>44586</v>
      </c>
      <c r="Z69" s="6">
        <v>8.2974537037037041E-2</v>
      </c>
      <c r="AB69">
        <v>1</v>
      </c>
      <c r="AD69" s="3">
        <f t="shared" si="1"/>
        <v>4.0293068667488301</v>
      </c>
      <c r="AE69" s="3">
        <f t="shared" si="0"/>
        <v>6.6580135779692675</v>
      </c>
      <c r="AF69" s="3">
        <f t="shared" si="2"/>
        <v>2.6287067112204374</v>
      </c>
      <c r="AG69" s="3">
        <f t="shared" si="3"/>
        <v>0.25278790458598144</v>
      </c>
      <c r="BC69" s="3"/>
      <c r="BD69" s="3"/>
      <c r="BE69" s="3"/>
      <c r="BF69" s="3"/>
    </row>
    <row r="70" spans="1:58" x14ac:dyDescent="0.35">
      <c r="A70">
        <v>47</v>
      </c>
      <c r="B70">
        <v>16</v>
      </c>
      <c r="C70" t="s">
        <v>79</v>
      </c>
      <c r="D70" t="s">
        <v>27</v>
      </c>
      <c r="G70">
        <v>0.5</v>
      </c>
      <c r="H70">
        <v>0.5</v>
      </c>
      <c r="I70">
        <v>4749</v>
      </c>
      <c r="J70">
        <v>7887</v>
      </c>
      <c r="L70">
        <v>2873</v>
      </c>
      <c r="M70">
        <v>4.0579999999999998</v>
      </c>
      <c r="N70">
        <v>6.96</v>
      </c>
      <c r="O70">
        <v>2.9020000000000001</v>
      </c>
      <c r="Q70">
        <v>0.184</v>
      </c>
      <c r="R70">
        <v>1</v>
      </c>
      <c r="S70">
        <v>0</v>
      </c>
      <c r="T70">
        <v>0</v>
      </c>
      <c r="V70">
        <v>0</v>
      </c>
      <c r="Y70" s="1">
        <v>44586</v>
      </c>
      <c r="Z70" s="6">
        <v>9.0266203703703696E-2</v>
      </c>
      <c r="AB70">
        <v>1</v>
      </c>
      <c r="AD70" s="3">
        <f t="shared" si="1"/>
        <v>4.025619231577001</v>
      </c>
      <c r="AE70" s="3">
        <f t="shared" si="0"/>
        <v>6.6850827205677259</v>
      </c>
      <c r="AF70" s="3">
        <f t="shared" si="2"/>
        <v>2.6594634889907249</v>
      </c>
      <c r="AG70" s="3">
        <f t="shared" si="3"/>
        <v>0.25486036951847968</v>
      </c>
      <c r="AJ70">
        <f>ABS(100*(AD70-AD71)/(AVERAGE(AD70:AD71)))</f>
        <v>0.63917990109480005</v>
      </c>
      <c r="AO70">
        <f>ABS(100*(AE70-AE71)/(AVERAGE(AE70:AE71)))</f>
        <v>0.20225455272688925</v>
      </c>
      <c r="AT70">
        <f>ABS(100*(AF70-AF71)/(AVERAGE(AF70:AF71)))</f>
        <v>0.46277328607677026</v>
      </c>
      <c r="AY70">
        <f>ABS(100*(AG70-AG71)/(AVERAGE(AG70:AG71)))</f>
        <v>3.8810231644938193</v>
      </c>
      <c r="BC70" s="3">
        <f>AVERAGE(AD70:AD71)</f>
        <v>4.038525954678402</v>
      </c>
      <c r="BD70" s="3">
        <f>AVERAGE(AE70:AE71)</f>
        <v>6.6918500062173401</v>
      </c>
      <c r="BE70" s="3">
        <f>AVERAGE(AF70:AF71)</f>
        <v>2.6533240515389389</v>
      </c>
      <c r="BF70" s="3">
        <f>AVERAGE(AG70:AG71)</f>
        <v>0.25000891751740434</v>
      </c>
    </row>
    <row r="71" spans="1:58" x14ac:dyDescent="0.35">
      <c r="A71">
        <v>48</v>
      </c>
      <c r="B71">
        <v>16</v>
      </c>
      <c r="C71" t="s">
        <v>79</v>
      </c>
      <c r="D71" t="s">
        <v>27</v>
      </c>
      <c r="G71">
        <v>0.5</v>
      </c>
      <c r="H71">
        <v>0.5</v>
      </c>
      <c r="I71">
        <v>4777</v>
      </c>
      <c r="J71">
        <v>7902</v>
      </c>
      <c r="L71">
        <v>2770</v>
      </c>
      <c r="M71">
        <v>4.08</v>
      </c>
      <c r="N71">
        <v>6.9729999999999999</v>
      </c>
      <c r="O71">
        <v>2.8929999999999998</v>
      </c>
      <c r="Q71">
        <v>0.17399999999999999</v>
      </c>
      <c r="R71">
        <v>1</v>
      </c>
      <c r="S71">
        <v>0</v>
      </c>
      <c r="T71">
        <v>0</v>
      </c>
      <c r="V71">
        <v>0</v>
      </c>
      <c r="Y71" s="1">
        <v>44586</v>
      </c>
      <c r="Z71" s="6">
        <v>9.8032407407407415E-2</v>
      </c>
      <c r="AB71">
        <v>1</v>
      </c>
      <c r="AD71" s="3">
        <f t="shared" si="1"/>
        <v>4.0514326777798022</v>
      </c>
      <c r="AE71" s="3">
        <f t="shared" si="0"/>
        <v>6.6986172918669551</v>
      </c>
      <c r="AF71" s="3">
        <f t="shared" si="2"/>
        <v>2.6471846140871529</v>
      </c>
      <c r="AG71" s="3">
        <f t="shared" si="3"/>
        <v>0.24515746551632897</v>
      </c>
      <c r="BC71" s="3"/>
      <c r="BD71" s="3"/>
      <c r="BE71" s="3"/>
      <c r="BF71" s="3"/>
    </row>
    <row r="72" spans="1:58" x14ac:dyDescent="0.35">
      <c r="A72">
        <v>49</v>
      </c>
      <c r="B72">
        <v>17</v>
      </c>
      <c r="C72" t="s">
        <v>80</v>
      </c>
      <c r="D72" t="s">
        <v>27</v>
      </c>
      <c r="G72">
        <v>0.5</v>
      </c>
      <c r="H72">
        <v>0.5</v>
      </c>
      <c r="I72">
        <v>5005</v>
      </c>
      <c r="J72">
        <v>7378</v>
      </c>
      <c r="L72">
        <v>7357</v>
      </c>
      <c r="M72">
        <v>4.2549999999999999</v>
      </c>
      <c r="N72">
        <v>6.5289999999999999</v>
      </c>
      <c r="O72">
        <v>2.274</v>
      </c>
      <c r="Q72">
        <v>0.65300000000000002</v>
      </c>
      <c r="R72">
        <v>1</v>
      </c>
      <c r="S72">
        <v>0</v>
      </c>
      <c r="T72">
        <v>0</v>
      </c>
      <c r="V72">
        <v>0</v>
      </c>
      <c r="Y72" s="1">
        <v>44586</v>
      </c>
      <c r="Z72" s="6">
        <v>0.1113425925925926</v>
      </c>
      <c r="AB72">
        <v>1</v>
      </c>
      <c r="AD72" s="3">
        <f t="shared" si="1"/>
        <v>4.2616278825740403</v>
      </c>
      <c r="AE72" s="3">
        <f t="shared" si="0"/>
        <v>6.2258096011472217</v>
      </c>
      <c r="AF72" s="3">
        <f t="shared" si="2"/>
        <v>1.9641817185731814</v>
      </c>
      <c r="AG72" s="3">
        <f t="shared" si="3"/>
        <v>0.67726640394220416</v>
      </c>
      <c r="BC72" s="3"/>
      <c r="BD72" s="3"/>
      <c r="BE72" s="3"/>
      <c r="BF72" s="3"/>
    </row>
    <row r="73" spans="1:58" x14ac:dyDescent="0.35">
      <c r="A73">
        <v>50</v>
      </c>
      <c r="B73">
        <v>17</v>
      </c>
      <c r="C73" t="s">
        <v>80</v>
      </c>
      <c r="D73" t="s">
        <v>27</v>
      </c>
      <c r="G73">
        <v>0.5</v>
      </c>
      <c r="H73">
        <v>0.5</v>
      </c>
      <c r="I73">
        <v>5013</v>
      </c>
      <c r="J73">
        <v>7419</v>
      </c>
      <c r="L73">
        <v>7388</v>
      </c>
      <c r="M73">
        <v>4.2610000000000001</v>
      </c>
      <c r="N73">
        <v>6.5629999999999997</v>
      </c>
      <c r="O73">
        <v>2.302</v>
      </c>
      <c r="Q73">
        <v>0.65700000000000003</v>
      </c>
      <c r="R73">
        <v>1</v>
      </c>
      <c r="S73">
        <v>0</v>
      </c>
      <c r="T73">
        <v>0</v>
      </c>
      <c r="V73">
        <v>0</v>
      </c>
      <c r="Y73" s="1">
        <v>44586</v>
      </c>
      <c r="Z73" s="6">
        <v>0.11864583333333334</v>
      </c>
      <c r="AB73">
        <v>1</v>
      </c>
      <c r="AD73" s="3">
        <f t="shared" si="1"/>
        <v>4.2690031529176977</v>
      </c>
      <c r="AE73" s="3">
        <f t="shared" si="0"/>
        <v>6.2628040960317817</v>
      </c>
      <c r="AF73" s="3">
        <f t="shared" si="2"/>
        <v>1.993800943114084</v>
      </c>
      <c r="AG73" s="3">
        <f t="shared" si="3"/>
        <v>0.68018669543799715</v>
      </c>
      <c r="AJ73">
        <f>ABS(100*(AD73-AD74)/(AVERAGE(AD73:AD74)))</f>
        <v>0.79585067756981742</v>
      </c>
      <c r="AO73">
        <f>ABS(100*(AE73-AE74)/(AVERAGE(AE73:AE74)))</f>
        <v>1.2456337115000571</v>
      </c>
      <c r="AT73">
        <f>ABS(100*(AF73-AF74)/(AVERAGE(AF73:AF74)))</f>
        <v>2.2018838668117247</v>
      </c>
      <c r="AY73">
        <f>ABS(100*(AG73-AG74)/(AVERAGE(AG73:AG74)))</f>
        <v>0.52767229274103866</v>
      </c>
      <c r="BC73" s="3">
        <f>AVERAGE(AD73:AD74)</f>
        <v>4.2860584655874057</v>
      </c>
      <c r="BD73" s="3">
        <f>AVERAGE(AE73:AE74)</f>
        <v>6.3020543527995461</v>
      </c>
      <c r="BE73" s="3">
        <f>AVERAGE(AF73:AF74)</f>
        <v>2.01599588721214</v>
      </c>
      <c r="BF73" s="3">
        <f>AVERAGE(AG73:AG74)</f>
        <v>0.67839683935993045</v>
      </c>
    </row>
    <row r="74" spans="1:58" x14ac:dyDescent="0.35">
      <c r="A74">
        <v>51</v>
      </c>
      <c r="B74">
        <v>17</v>
      </c>
      <c r="C74" t="s">
        <v>80</v>
      </c>
      <c r="D74" t="s">
        <v>27</v>
      </c>
      <c r="G74">
        <v>0.5</v>
      </c>
      <c r="H74">
        <v>0.5</v>
      </c>
      <c r="I74">
        <v>5050</v>
      </c>
      <c r="J74">
        <v>7506</v>
      </c>
      <c r="L74">
        <v>7350</v>
      </c>
      <c r="M74">
        <v>4.2889999999999997</v>
      </c>
      <c r="N74">
        <v>6.6369999999999996</v>
      </c>
      <c r="O74">
        <v>2.3479999999999999</v>
      </c>
      <c r="Q74">
        <v>0.65300000000000002</v>
      </c>
      <c r="R74">
        <v>1</v>
      </c>
      <c r="S74">
        <v>0</v>
      </c>
      <c r="T74">
        <v>0</v>
      </c>
      <c r="V74">
        <v>0</v>
      </c>
      <c r="Y74" s="1">
        <v>44586</v>
      </c>
      <c r="Z74" s="6">
        <v>0.12641203703703704</v>
      </c>
      <c r="AB74">
        <v>1</v>
      </c>
      <c r="AD74" s="3">
        <f t="shared" si="1"/>
        <v>4.3031137782571136</v>
      </c>
      <c r="AE74" s="3">
        <f t="shared" si="0"/>
        <v>6.3413046095673096</v>
      </c>
      <c r="AF74" s="3">
        <f t="shared" si="2"/>
        <v>2.038190831310196</v>
      </c>
      <c r="AG74" s="3">
        <f t="shared" si="3"/>
        <v>0.67660698328186386</v>
      </c>
      <c r="BC74" s="3"/>
      <c r="BD74" s="3"/>
      <c r="BE74" s="3"/>
      <c r="BF74" s="3"/>
    </row>
    <row r="75" spans="1:58" x14ac:dyDescent="0.35">
      <c r="A75">
        <v>52</v>
      </c>
      <c r="B75">
        <v>18</v>
      </c>
      <c r="C75" t="s">
        <v>81</v>
      </c>
      <c r="D75" t="s">
        <v>27</v>
      </c>
      <c r="G75">
        <v>0.5</v>
      </c>
      <c r="H75">
        <v>0.5</v>
      </c>
      <c r="I75">
        <v>3507</v>
      </c>
      <c r="J75">
        <v>6606</v>
      </c>
      <c r="L75">
        <v>2410</v>
      </c>
      <c r="M75">
        <v>3.1059999999999999</v>
      </c>
      <c r="N75">
        <v>5.875</v>
      </c>
      <c r="O75">
        <v>2.77</v>
      </c>
      <c r="Q75">
        <v>0.13600000000000001</v>
      </c>
      <c r="R75">
        <v>1</v>
      </c>
      <c r="S75">
        <v>0</v>
      </c>
      <c r="T75">
        <v>0</v>
      </c>
      <c r="V75">
        <v>0</v>
      </c>
      <c r="Y75" s="1">
        <v>44586</v>
      </c>
      <c r="Z75" s="6">
        <v>0.13961805555555554</v>
      </c>
      <c r="AB75">
        <v>1</v>
      </c>
      <c r="AD75" s="3">
        <f t="shared" si="1"/>
        <v>2.8806085107241759</v>
      </c>
      <c r="AE75" s="3">
        <f t="shared" si="0"/>
        <v>5.5292303316135705</v>
      </c>
      <c r="AF75" s="3">
        <f t="shared" si="2"/>
        <v>2.6486218208893946</v>
      </c>
      <c r="AG75" s="3">
        <f t="shared" si="3"/>
        <v>0.2112444029845402</v>
      </c>
      <c r="BC75" s="3"/>
      <c r="BD75" s="3"/>
      <c r="BE75" s="3"/>
      <c r="BF75" s="3"/>
    </row>
    <row r="76" spans="1:58" x14ac:dyDescent="0.35">
      <c r="A76">
        <v>53</v>
      </c>
      <c r="B76">
        <v>18</v>
      </c>
      <c r="C76" t="s">
        <v>81</v>
      </c>
      <c r="D76" t="s">
        <v>27</v>
      </c>
      <c r="G76">
        <v>0.5</v>
      </c>
      <c r="H76">
        <v>0.5</v>
      </c>
      <c r="I76">
        <v>2919</v>
      </c>
      <c r="J76">
        <v>6581</v>
      </c>
      <c r="L76">
        <v>2307</v>
      </c>
      <c r="M76">
        <v>2.6539999999999999</v>
      </c>
      <c r="N76">
        <v>5.8540000000000001</v>
      </c>
      <c r="O76">
        <v>3.2</v>
      </c>
      <c r="Q76">
        <v>0.125</v>
      </c>
      <c r="R76">
        <v>1</v>
      </c>
      <c r="S76">
        <v>0</v>
      </c>
      <c r="T76">
        <v>0</v>
      </c>
      <c r="V76">
        <v>0</v>
      </c>
      <c r="Y76" s="1">
        <v>44586</v>
      </c>
      <c r="Z76" s="6">
        <v>0.14672453703703703</v>
      </c>
      <c r="AB76">
        <v>1</v>
      </c>
      <c r="AD76" s="3">
        <f t="shared" si="1"/>
        <v>2.3385261404653508</v>
      </c>
      <c r="AE76" s="3">
        <f t="shared" si="0"/>
        <v>5.5066727127815218</v>
      </c>
      <c r="AF76" s="3">
        <f t="shared" si="2"/>
        <v>3.168146572316171</v>
      </c>
      <c r="AG76" s="3">
        <f t="shared" si="3"/>
        <v>0.20154149898238952</v>
      </c>
      <c r="AJ76">
        <f>ABS(100*(AD76-AD77)/(AVERAGE(AD76:AD77)))</f>
        <v>3.4896127135640609</v>
      </c>
      <c r="AO76">
        <f>ABS(100*(AE76-AE77)/(AVERAGE(AE76:AE77)))</f>
        <v>2.4759698577396607</v>
      </c>
      <c r="AT76">
        <f>ABS(100*(AF76-AF77)/(AVERAGE(AF76:AF77)))</f>
        <v>6.6597594365376978</v>
      </c>
      <c r="AY76">
        <f>ABS(100*(AG76-AG77)/(AVERAGE(AG76:AG77)))</f>
        <v>0.23343331625361938</v>
      </c>
      <c r="BC76" s="3">
        <f>AVERAGE(AD76:AD77)</f>
        <v>2.298423107971713</v>
      </c>
      <c r="BD76" s="3">
        <f>AVERAGE(AE76:AE77)</f>
        <v>5.5756990264075892</v>
      </c>
      <c r="BE76" s="3">
        <f>AVERAGE(AF76:AF77)</f>
        <v>3.2772759184358762</v>
      </c>
      <c r="BF76" s="3">
        <f>AVERAGE(AG76:AG77)</f>
        <v>0.20177700636108248</v>
      </c>
    </row>
    <row r="77" spans="1:58" x14ac:dyDescent="0.35">
      <c r="A77">
        <v>54</v>
      </c>
      <c r="B77">
        <v>18</v>
      </c>
      <c r="C77" t="s">
        <v>81</v>
      </c>
      <c r="D77" t="s">
        <v>27</v>
      </c>
      <c r="G77">
        <v>0.5</v>
      </c>
      <c r="H77">
        <v>0.5</v>
      </c>
      <c r="I77">
        <v>2832</v>
      </c>
      <c r="J77">
        <v>6734</v>
      </c>
      <c r="L77">
        <v>2312</v>
      </c>
      <c r="M77">
        <v>2.5870000000000002</v>
      </c>
      <c r="N77">
        <v>5.984</v>
      </c>
      <c r="O77">
        <v>3.3959999999999999</v>
      </c>
      <c r="Q77">
        <v>0.126</v>
      </c>
      <c r="R77">
        <v>1</v>
      </c>
      <c r="S77">
        <v>0</v>
      </c>
      <c r="T77">
        <v>0</v>
      </c>
      <c r="V77">
        <v>0</v>
      </c>
      <c r="Y77" s="1">
        <v>44586</v>
      </c>
      <c r="Z77" s="6">
        <v>0.1542476851851852</v>
      </c>
      <c r="AB77">
        <v>1</v>
      </c>
      <c r="AD77" s="3">
        <f t="shared" si="1"/>
        <v>2.2583200754780757</v>
      </c>
      <c r="AE77" s="3">
        <f t="shared" si="0"/>
        <v>5.6447253400336574</v>
      </c>
      <c r="AF77" s="3">
        <f t="shared" si="2"/>
        <v>3.3864052645555818</v>
      </c>
      <c r="AG77" s="3">
        <f t="shared" si="3"/>
        <v>0.20201251373977547</v>
      </c>
      <c r="BC77" s="3"/>
      <c r="BD77" s="3"/>
      <c r="BE77" s="3"/>
      <c r="BF77" s="3"/>
    </row>
    <row r="78" spans="1:58" x14ac:dyDescent="0.35">
      <c r="A78">
        <v>55</v>
      </c>
      <c r="B78">
        <v>19</v>
      </c>
      <c r="C78" t="s">
        <v>82</v>
      </c>
      <c r="D78" t="s">
        <v>27</v>
      </c>
      <c r="G78">
        <v>0.5</v>
      </c>
      <c r="H78">
        <v>0.5</v>
      </c>
      <c r="I78">
        <v>9081</v>
      </c>
      <c r="J78">
        <v>16805</v>
      </c>
      <c r="L78">
        <v>14719</v>
      </c>
      <c r="M78">
        <v>7.3819999999999997</v>
      </c>
      <c r="N78">
        <v>14.515000000000001</v>
      </c>
      <c r="O78">
        <v>7.133</v>
      </c>
      <c r="Q78">
        <v>1.423</v>
      </c>
      <c r="R78">
        <v>1</v>
      </c>
      <c r="S78">
        <v>0</v>
      </c>
      <c r="T78">
        <v>0</v>
      </c>
      <c r="V78">
        <v>0</v>
      </c>
      <c r="Y78" s="1">
        <v>44586</v>
      </c>
      <c r="Z78" s="6">
        <v>0.16817129629629632</v>
      </c>
      <c r="AB78">
        <v>1</v>
      </c>
      <c r="AD78" s="3">
        <f t="shared" si="1"/>
        <v>8.019328122667531</v>
      </c>
      <c r="AE78" s="3">
        <f t="shared" si="0"/>
        <v>14.731836510336002</v>
      </c>
      <c r="AF78" s="3">
        <f t="shared" si="2"/>
        <v>6.7125083876684712</v>
      </c>
      <c r="AG78" s="3">
        <f t="shared" si="3"/>
        <v>1.3707885327172846</v>
      </c>
      <c r="BC78" s="3"/>
      <c r="BD78" s="3"/>
      <c r="BE78" s="3"/>
      <c r="BF78" s="3"/>
    </row>
    <row r="79" spans="1:58" x14ac:dyDescent="0.35">
      <c r="A79">
        <v>56</v>
      </c>
      <c r="B79">
        <v>19</v>
      </c>
      <c r="C79" t="s">
        <v>82</v>
      </c>
      <c r="D79" t="s">
        <v>27</v>
      </c>
      <c r="G79">
        <v>0.5</v>
      </c>
      <c r="H79">
        <v>0.5</v>
      </c>
      <c r="I79">
        <v>11401</v>
      </c>
      <c r="J79">
        <v>16990</v>
      </c>
      <c r="L79">
        <v>15081</v>
      </c>
      <c r="M79">
        <v>9.1620000000000008</v>
      </c>
      <c r="N79">
        <v>14.672000000000001</v>
      </c>
      <c r="O79">
        <v>5.51</v>
      </c>
      <c r="Q79">
        <v>1.4610000000000001</v>
      </c>
      <c r="R79">
        <v>1</v>
      </c>
      <c r="S79">
        <v>0</v>
      </c>
      <c r="T79">
        <v>0</v>
      </c>
      <c r="V79">
        <v>0</v>
      </c>
      <c r="Y79" s="1">
        <v>44586</v>
      </c>
      <c r="Z79" s="6">
        <v>0.17579861111111109</v>
      </c>
      <c r="AB79">
        <v>1</v>
      </c>
      <c r="AD79" s="3">
        <f t="shared" si="1"/>
        <v>10.158156522328204</v>
      </c>
      <c r="AE79" s="3">
        <f t="shared" si="0"/>
        <v>14.898762889693161</v>
      </c>
      <c r="AF79" s="3">
        <f t="shared" si="2"/>
        <v>4.7406063673649577</v>
      </c>
      <c r="AG79" s="3">
        <f t="shared" si="3"/>
        <v>1.4048900011520278</v>
      </c>
      <c r="AJ79">
        <f>ABS(100*(AD79-AD80)/(AVERAGE(AD79:AD80)))</f>
        <v>0.53402783077945803</v>
      </c>
      <c r="AL79">
        <f>100*((AVERAGE(AD79:AD80)*25.24)-(AVERAGE(AD61:AD62)*25))/(1000*0.08)</f>
        <v>125.02125819277384</v>
      </c>
      <c r="AO79">
        <f>ABS(100*(AE79-AE80)/(AVERAGE(AE79:AE80)))</f>
        <v>0.46133590203208308</v>
      </c>
      <c r="AQ79">
        <f>100*((AVERAGE(AE79:AE80)*25.24)-(AVERAGE(AE61:AE62)*25))/(2000*0.08)</f>
        <v>108.43376045999779</v>
      </c>
      <c r="AT79">
        <f>ABS(100*(AF79-AF80)/(AVERAGE(AF79:AF80)))</f>
        <v>2.6280094318794696</v>
      </c>
      <c r="AV79">
        <f>100*((AVERAGE(AF79:AF80)*25.24)-(AVERAGE(AF61:AF62)*25))/(1000*0.08)</f>
        <v>91.846262727221699</v>
      </c>
      <c r="AY79">
        <f>ABS(100*(AG79-AG80)/(AVERAGE(AG79:AG80)))</f>
        <v>0.46827630948667992</v>
      </c>
      <c r="BA79">
        <f>100*((AVERAGE(AG79:AG80)*25.24)-(AVERAGE(AG61:AG62)*25))/(100*0.08)</f>
        <v>86.607986222398466</v>
      </c>
      <c r="BC79" s="3">
        <f>AVERAGE(AD79:AD80)</f>
        <v>10.18535283172044</v>
      </c>
      <c r="BD79" s="3">
        <f>AVERAGE(AE79:AE80)</f>
        <v>14.864475309068448</v>
      </c>
      <c r="BE79" s="3">
        <f>AVERAGE(AF79:AF80)</f>
        <v>4.6791224773480087</v>
      </c>
      <c r="BF79" s="3">
        <f>AVERAGE(AG79:AG80)</f>
        <v>1.4081871044537295</v>
      </c>
    </row>
    <row r="80" spans="1:58" x14ac:dyDescent="0.35">
      <c r="A80">
        <v>57</v>
      </c>
      <c r="B80">
        <v>19</v>
      </c>
      <c r="C80" t="s">
        <v>82</v>
      </c>
      <c r="D80" t="s">
        <v>27</v>
      </c>
      <c r="G80">
        <v>0.5</v>
      </c>
      <c r="H80">
        <v>0.5</v>
      </c>
      <c r="I80">
        <v>11460</v>
      </c>
      <c r="J80">
        <v>16914</v>
      </c>
      <c r="L80">
        <v>15151</v>
      </c>
      <c r="M80">
        <v>9.2070000000000007</v>
      </c>
      <c r="N80">
        <v>14.608000000000001</v>
      </c>
      <c r="O80">
        <v>5.4009999999999998</v>
      </c>
      <c r="Q80">
        <v>1.4690000000000001</v>
      </c>
      <c r="R80">
        <v>1</v>
      </c>
      <c r="S80">
        <v>0</v>
      </c>
      <c r="T80">
        <v>0</v>
      </c>
      <c r="V80">
        <v>0</v>
      </c>
      <c r="Y80" s="1">
        <v>44586</v>
      </c>
      <c r="Z80" s="6">
        <v>0.18388888888888888</v>
      </c>
      <c r="AB80">
        <v>1</v>
      </c>
      <c r="AD80" s="3">
        <f t="shared" si="1"/>
        <v>10.212549141112675</v>
      </c>
      <c r="AE80" s="3">
        <f t="shared" si="0"/>
        <v>14.830187728443734</v>
      </c>
      <c r="AF80" s="3">
        <f t="shared" si="2"/>
        <v>4.6176385873310597</v>
      </c>
      <c r="AG80" s="3">
        <f t="shared" si="3"/>
        <v>1.411484207755431</v>
      </c>
    </row>
    <row r="81" spans="1:58" x14ac:dyDescent="0.35">
      <c r="A81">
        <v>58</v>
      </c>
      <c r="B81">
        <v>20</v>
      </c>
      <c r="C81" t="s">
        <v>65</v>
      </c>
      <c r="D81" t="s">
        <v>27</v>
      </c>
      <c r="G81">
        <v>0.5</v>
      </c>
      <c r="H81">
        <v>0.5</v>
      </c>
      <c r="I81">
        <v>5552</v>
      </c>
      <c r="J81">
        <v>7064</v>
      </c>
      <c r="L81">
        <v>2688</v>
      </c>
      <c r="M81">
        <v>4.6740000000000004</v>
      </c>
      <c r="N81">
        <v>6.2629999999999999</v>
      </c>
      <c r="O81">
        <v>1.589</v>
      </c>
      <c r="Q81">
        <v>0.16500000000000001</v>
      </c>
      <c r="R81">
        <v>1</v>
      </c>
      <c r="S81">
        <v>0</v>
      </c>
      <c r="T81">
        <v>0</v>
      </c>
      <c r="V81">
        <v>0</v>
      </c>
      <c r="Y81" s="1">
        <v>44586</v>
      </c>
      <c r="Z81" s="6">
        <v>0.19751157407407408</v>
      </c>
      <c r="AB81">
        <v>1</v>
      </c>
      <c r="AD81" s="3">
        <f t="shared" si="1"/>
        <v>4.7659119923216213</v>
      </c>
      <c r="AE81" s="3">
        <f t="shared" si="0"/>
        <v>5.9424859086166961</v>
      </c>
      <c r="AF81" s="3">
        <f t="shared" si="2"/>
        <v>1.1765739162950748</v>
      </c>
      <c r="AG81" s="3">
        <f t="shared" si="3"/>
        <v>0.23743282349519931</v>
      </c>
      <c r="BC81" s="3"/>
      <c r="BD81" s="3"/>
      <c r="BE81" s="3"/>
      <c r="BF81" s="3"/>
    </row>
    <row r="82" spans="1:58" x14ac:dyDescent="0.35">
      <c r="A82">
        <v>59</v>
      </c>
      <c r="B82">
        <v>20</v>
      </c>
      <c r="C82" t="s">
        <v>65</v>
      </c>
      <c r="D82" t="s">
        <v>27</v>
      </c>
      <c r="G82">
        <v>0.5</v>
      </c>
      <c r="H82">
        <v>0.5</v>
      </c>
      <c r="I82">
        <v>3166</v>
      </c>
      <c r="J82">
        <v>7018</v>
      </c>
      <c r="L82">
        <v>2541</v>
      </c>
      <c r="M82">
        <v>2.8439999999999999</v>
      </c>
      <c r="N82">
        <v>6.2240000000000002</v>
      </c>
      <c r="O82">
        <v>3.38</v>
      </c>
      <c r="Q82">
        <v>0.15</v>
      </c>
      <c r="R82">
        <v>1</v>
      </c>
      <c r="S82">
        <v>0</v>
      </c>
      <c r="T82">
        <v>0</v>
      </c>
      <c r="V82">
        <v>0</v>
      </c>
      <c r="Y82" s="1">
        <v>44586</v>
      </c>
      <c r="Z82" s="6">
        <v>0.20467592592592596</v>
      </c>
      <c r="AB82">
        <v>1</v>
      </c>
      <c r="AD82" s="3">
        <f t="shared" si="1"/>
        <v>2.5662376123257755</v>
      </c>
      <c r="AE82" s="3">
        <f t="shared" si="0"/>
        <v>5.9009798899657264</v>
      </c>
      <c r="AF82" s="3">
        <f t="shared" si="2"/>
        <v>3.3347422776399509</v>
      </c>
      <c r="AG82" s="3">
        <f t="shared" si="3"/>
        <v>0.22358498962805223</v>
      </c>
      <c r="AJ82">
        <f>ABS(100*(AD82-AD83)/(AVERAGE(AD82:AD83)))</f>
        <v>2.841930370492856</v>
      </c>
      <c r="AK82">
        <f>ABS(100*((AVERAGE(AD82:AD83)-AVERAGE(AD76:AD77))/(AVERAGE(AD76:AD77,AD82:AD83))))</f>
        <v>9.6034029866448467</v>
      </c>
      <c r="AO82">
        <f>ABS(100*(AE82-AE83)/(AVERAGE(AE82:AE83)))</f>
        <v>0.32162236303872926</v>
      </c>
      <c r="AP82">
        <f>ABS(100*((AVERAGE(AE82:AE83)-AVERAGE(AE76:AE77))/(AVERAGE(AE76:AE77,AE82:AE83))))</f>
        <v>5.5079973098459343</v>
      </c>
      <c r="AT82">
        <f>ABS(100*(AF82-AF83)/(AVERAGE(AF82:AF83)))</f>
        <v>1.5756316550386249</v>
      </c>
      <c r="AU82">
        <f>ABS(100*((AVERAGE(AF82:AF83)-AVERAGE(AF76:AF77))/(AVERAGE(AF76:AF77,AF82:AF83))))</f>
        <v>2.5290840388125777</v>
      </c>
      <c r="AY82">
        <f>ABS(100*(AG82-AG83)/(AVERAGE(AG82:AG83)))</f>
        <v>1.9195144858326811</v>
      </c>
      <c r="AZ82">
        <f>ABS(100*((AVERAGE(AG82:AG83)-AVERAGE(AG76:AG77))/(AVERAGE(AG76:AG77,AG82:AG83))))</f>
        <v>11.215459068288704</v>
      </c>
      <c r="BC82" s="3">
        <f>AVERAGE(AD82:AD83)</f>
        <v>2.5302831694004455</v>
      </c>
      <c r="BD82" s="3">
        <f>AVERAGE(AE82:AE83)</f>
        <v>5.8915056900562668</v>
      </c>
      <c r="BE82" s="3">
        <f>AVERAGE(AF82:AF83)</f>
        <v>3.3612225206558213</v>
      </c>
      <c r="BF82" s="3">
        <f>AVERAGE(AG82:AG83)</f>
        <v>0.22575165751202761</v>
      </c>
    </row>
    <row r="83" spans="1:58" x14ac:dyDescent="0.35">
      <c r="A83">
        <v>60</v>
      </c>
      <c r="B83">
        <v>20</v>
      </c>
      <c r="C83" t="s">
        <v>65</v>
      </c>
      <c r="D83" t="s">
        <v>27</v>
      </c>
      <c r="G83">
        <v>0.5</v>
      </c>
      <c r="H83">
        <v>0.5</v>
      </c>
      <c r="I83">
        <v>3088</v>
      </c>
      <c r="J83">
        <v>6997</v>
      </c>
      <c r="L83">
        <v>2587</v>
      </c>
      <c r="M83">
        <v>2.7839999999999998</v>
      </c>
      <c r="N83">
        <v>6.2060000000000004</v>
      </c>
      <c r="O83">
        <v>3.4220000000000002</v>
      </c>
      <c r="Q83">
        <v>0.155</v>
      </c>
      <c r="R83">
        <v>1</v>
      </c>
      <c r="S83">
        <v>0</v>
      </c>
      <c r="T83">
        <v>0</v>
      </c>
      <c r="V83">
        <v>0</v>
      </c>
      <c r="Y83" s="1">
        <v>44586</v>
      </c>
      <c r="Z83" s="6">
        <v>0.21231481481481482</v>
      </c>
      <c r="AB83">
        <v>1</v>
      </c>
      <c r="AD83" s="3">
        <f t="shared" si="1"/>
        <v>2.4943287264751151</v>
      </c>
      <c r="AE83" s="3">
        <f t="shared" si="0"/>
        <v>5.8820314901468063</v>
      </c>
      <c r="AF83" s="3">
        <f t="shared" si="2"/>
        <v>3.3877027636716912</v>
      </c>
      <c r="AG83" s="3">
        <f t="shared" si="3"/>
        <v>0.22791832539600299</v>
      </c>
    </row>
    <row r="84" spans="1:58" x14ac:dyDescent="0.35">
      <c r="A84">
        <v>61</v>
      </c>
      <c r="B84">
        <v>3</v>
      </c>
      <c r="C84" t="s">
        <v>28</v>
      </c>
      <c r="D84" t="s">
        <v>27</v>
      </c>
      <c r="G84">
        <v>0.5</v>
      </c>
      <c r="H84">
        <v>0.5</v>
      </c>
      <c r="I84">
        <v>1031</v>
      </c>
      <c r="J84">
        <v>629</v>
      </c>
      <c r="L84">
        <v>482</v>
      </c>
      <c r="M84">
        <v>1.206</v>
      </c>
      <c r="N84">
        <v>0.81100000000000005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1">
        <v>44586</v>
      </c>
      <c r="Z84" s="6">
        <v>0.22445601851851851</v>
      </c>
      <c r="AB84">
        <v>1</v>
      </c>
      <c r="AD84" s="3">
        <f t="shared" si="1"/>
        <v>0.59796233936218368</v>
      </c>
      <c r="AE84" s="3">
        <f t="shared" si="0"/>
        <v>0.13615482124745773</v>
      </c>
      <c r="AF84" s="3">
        <f t="shared" si="2"/>
        <v>-0.46180751811472598</v>
      </c>
      <c r="AG84" s="3">
        <f t="shared" si="3"/>
        <v>2.9621112536515892E-2</v>
      </c>
      <c r="BC84" s="3"/>
      <c r="BD84" s="3"/>
      <c r="BE84" s="3"/>
      <c r="BF84" s="3"/>
    </row>
    <row r="85" spans="1:58" x14ac:dyDescent="0.35">
      <c r="A85">
        <v>62</v>
      </c>
      <c r="B85">
        <v>3</v>
      </c>
      <c r="C85" t="s">
        <v>28</v>
      </c>
      <c r="D85" t="s">
        <v>27</v>
      </c>
      <c r="G85">
        <v>0.5</v>
      </c>
      <c r="H85">
        <v>0.5</v>
      </c>
      <c r="I85">
        <v>231</v>
      </c>
      <c r="J85">
        <v>604</v>
      </c>
      <c r="L85">
        <v>440</v>
      </c>
      <c r="M85">
        <v>0.59199999999999997</v>
      </c>
      <c r="N85">
        <v>0.79</v>
      </c>
      <c r="O85">
        <v>0.19800000000000001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44586</v>
      </c>
      <c r="Z85" s="6">
        <v>0.23053240740740741</v>
      </c>
      <c r="AB85">
        <v>1</v>
      </c>
      <c r="AD85" s="3">
        <f t="shared" si="1"/>
        <v>-0.13956469500356505</v>
      </c>
      <c r="AE85" s="3">
        <f t="shared" si="0"/>
        <v>0.11359720241540941</v>
      </c>
      <c r="AF85" s="3">
        <f t="shared" si="2"/>
        <v>0.25316189741897444</v>
      </c>
      <c r="AG85" s="3">
        <f t="shared" si="3"/>
        <v>2.566458857447387E-2</v>
      </c>
      <c r="AJ85">
        <f>ABS(100*(AD85-AD86)/(AVERAGE(AD85:AD86)))</f>
        <v>32.15315328632451</v>
      </c>
      <c r="AO85">
        <f>ABS(100*(AE85-AE86)/(AVERAGE(AE85:AE86)))</f>
        <v>24.022054843500918</v>
      </c>
      <c r="AT85">
        <f>ABS(100*(AF85-AF86)/(AVERAGE(AF85:AF86)))</f>
        <v>10.872890160330792</v>
      </c>
      <c r="AY85">
        <f>ABS(100*(AG85-AG86)/(AVERAGE(AG85:AG86)))</f>
        <v>14.570409646327859</v>
      </c>
      <c r="BC85" s="3">
        <f>AVERAGE(AD85:AD86)</f>
        <v>-0.16630004999932343</v>
      </c>
      <c r="BD85" s="3">
        <f>AVERAGE(AE85:AE86)</f>
        <v>0.10141608824610329</v>
      </c>
      <c r="BE85" s="3">
        <f>AVERAGE(AF85:AF86)</f>
        <v>0.26771613824542673</v>
      </c>
      <c r="BF85" s="3">
        <f>AVERAGE(AG85:AG86)</f>
        <v>2.3921833972145833E-2</v>
      </c>
    </row>
    <row r="86" spans="1:58" x14ac:dyDescent="0.35">
      <c r="A86">
        <v>63</v>
      </c>
      <c r="B86">
        <v>3</v>
      </c>
      <c r="C86" t="s">
        <v>28</v>
      </c>
      <c r="D86" t="s">
        <v>27</v>
      </c>
      <c r="G86">
        <v>0.5</v>
      </c>
      <c r="H86">
        <v>0.5</v>
      </c>
      <c r="I86">
        <v>173</v>
      </c>
      <c r="J86">
        <v>577</v>
      </c>
      <c r="L86">
        <v>403</v>
      </c>
      <c r="M86">
        <v>0.54700000000000004</v>
      </c>
      <c r="N86">
        <v>0.76700000000000002</v>
      </c>
      <c r="O86">
        <v>0.22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44586</v>
      </c>
      <c r="Z86" s="6">
        <v>0.23711805555555557</v>
      </c>
      <c r="AB86">
        <v>1</v>
      </c>
      <c r="AD86" s="3">
        <f t="shared" si="1"/>
        <v>-0.19303540499508182</v>
      </c>
      <c r="AE86" s="3">
        <f t="shared" si="0"/>
        <v>8.9234974076797188E-2</v>
      </c>
      <c r="AF86" s="3">
        <f t="shared" si="2"/>
        <v>0.28227037907187902</v>
      </c>
      <c r="AG86" s="3">
        <f t="shared" si="3"/>
        <v>2.2179079369817799E-2</v>
      </c>
      <c r="BC86" s="3"/>
      <c r="BD86" s="3"/>
      <c r="BE86" s="3"/>
      <c r="BF86" s="3"/>
    </row>
    <row r="87" spans="1:58" x14ac:dyDescent="0.35">
      <c r="A87">
        <v>64</v>
      </c>
      <c r="B87">
        <v>4</v>
      </c>
      <c r="C87" t="s">
        <v>63</v>
      </c>
      <c r="D87" t="s">
        <v>27</v>
      </c>
      <c r="G87">
        <v>0.6</v>
      </c>
      <c r="H87">
        <v>0.6</v>
      </c>
      <c r="I87">
        <v>4062</v>
      </c>
      <c r="J87">
        <v>9450</v>
      </c>
      <c r="L87">
        <v>3502</v>
      </c>
      <c r="M87">
        <v>2.9430000000000001</v>
      </c>
      <c r="N87">
        <v>6.9039999999999999</v>
      </c>
      <c r="O87">
        <v>3.9609999999999999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1">
        <v>44586</v>
      </c>
      <c r="Z87" s="6">
        <v>0.25026620370370373</v>
      </c>
      <c r="AB87">
        <v>1</v>
      </c>
      <c r="AD87" s="3">
        <f t="shared" si="1"/>
        <v>2.8268899090128454</v>
      </c>
      <c r="AE87" s="3">
        <f t="shared" si="0"/>
        <v>6.7461542082894894</v>
      </c>
      <c r="AF87" s="3">
        <f t="shared" si="2"/>
        <v>3.919264299276644</v>
      </c>
      <c r="AG87" s="3">
        <f t="shared" si="3"/>
        <v>0.26176168833136071</v>
      </c>
    </row>
    <row r="88" spans="1:58" x14ac:dyDescent="0.35">
      <c r="A88">
        <v>65</v>
      </c>
      <c r="B88">
        <v>4</v>
      </c>
      <c r="C88" t="s">
        <v>63</v>
      </c>
      <c r="D88" t="s">
        <v>27</v>
      </c>
      <c r="G88">
        <v>0.6</v>
      </c>
      <c r="H88">
        <v>0.6</v>
      </c>
      <c r="I88">
        <v>5470</v>
      </c>
      <c r="J88">
        <v>9471</v>
      </c>
      <c r="L88">
        <v>3459</v>
      </c>
      <c r="M88">
        <v>3.843</v>
      </c>
      <c r="N88">
        <v>6.9180000000000001</v>
      </c>
      <c r="O88">
        <v>3.0760000000000001</v>
      </c>
      <c r="Q88">
        <v>0.20499999999999999</v>
      </c>
      <c r="R88">
        <v>1</v>
      </c>
      <c r="S88">
        <v>0</v>
      </c>
      <c r="T88">
        <v>0</v>
      </c>
      <c r="V88">
        <v>0</v>
      </c>
      <c r="Y88" s="1">
        <v>44586</v>
      </c>
      <c r="Z88" s="6">
        <v>0.25791666666666668</v>
      </c>
      <c r="AB88">
        <v>1</v>
      </c>
      <c r="AD88" s="3">
        <f t="shared" si="1"/>
        <v>3.9085962260826101</v>
      </c>
      <c r="AE88" s="3">
        <f t="shared" si="0"/>
        <v>6.7619445414719239</v>
      </c>
      <c r="AF88" s="3">
        <f t="shared" si="2"/>
        <v>2.8533483153893138</v>
      </c>
      <c r="AG88" s="3">
        <f t="shared" si="3"/>
        <v>0.25838608257009466</v>
      </c>
      <c r="AI88">
        <f>ABS(100*(AD88-3)/3)</f>
        <v>30.286540869420339</v>
      </c>
      <c r="AJ88">
        <f>ABS(100*(AD88-AD89)/(AVERAGE(AD88:AD89)))</f>
        <v>1.7447808566169709</v>
      </c>
      <c r="AN88">
        <f t="shared" ref="AN88" si="12">ABS(100*(AE88-6)/6)</f>
        <v>12.699075691198731</v>
      </c>
      <c r="AO88">
        <f>ABS(100*(AE88-AE89)/(AVERAGE(AE88:AE89)))</f>
        <v>0.73122928502086415</v>
      </c>
      <c r="AS88">
        <f>ABS(100*(AF88-3)/3)</f>
        <v>4.8883894870228746</v>
      </c>
      <c r="AT88">
        <f>ABS(100*(AF88-AF89)/(AVERAGE(AF88:AF89)))</f>
        <v>4.0259208301627085</v>
      </c>
      <c r="AX88">
        <f t="shared" ref="AX88" si="13">ABS(100*(AG88-0.3)/0.3)</f>
        <v>13.871305809968444</v>
      </c>
      <c r="AY88">
        <f>ABS(100*(AG88-AG89)/(AVERAGE(AG88:AG89)))</f>
        <v>0.4849308752437636</v>
      </c>
      <c r="BC88" s="3">
        <f>AVERAGE(AD88:AD89)</f>
        <v>3.8747929036741802</v>
      </c>
      <c r="BD88" s="3">
        <f>AVERAGE(AE88:AE89)</f>
        <v>6.786757922187177</v>
      </c>
      <c r="BE88" s="3">
        <f>AVERAGE(AF88:AF89)</f>
        <v>2.9119650185129968</v>
      </c>
      <c r="BF88" s="3">
        <f>AVERAGE(AG88:AG89)</f>
        <v>0.25901410224660926</v>
      </c>
    </row>
    <row r="89" spans="1:58" x14ac:dyDescent="0.35">
      <c r="A89">
        <v>66</v>
      </c>
      <c r="B89">
        <v>4</v>
      </c>
      <c r="C89" t="s">
        <v>63</v>
      </c>
      <c r="D89" t="s">
        <v>27</v>
      </c>
      <c r="G89">
        <v>0.6</v>
      </c>
      <c r="H89">
        <v>0.6</v>
      </c>
      <c r="I89">
        <v>5382</v>
      </c>
      <c r="J89">
        <v>9537</v>
      </c>
      <c r="L89">
        <v>3475</v>
      </c>
      <c r="M89">
        <v>3.7869999999999999</v>
      </c>
      <c r="N89">
        <v>6.9649999999999999</v>
      </c>
      <c r="O89">
        <v>3.1779999999999999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1">
        <v>44586</v>
      </c>
      <c r="Z89" s="6">
        <v>0.2661574074074074</v>
      </c>
      <c r="AB89">
        <v>1</v>
      </c>
      <c r="AD89" s="3">
        <f t="shared" si="1"/>
        <v>3.8409895812657502</v>
      </c>
      <c r="AE89" s="3">
        <f t="shared" si="0"/>
        <v>6.8115713029024301</v>
      </c>
      <c r="AF89" s="3">
        <f t="shared" si="2"/>
        <v>2.9705817216366799</v>
      </c>
      <c r="AG89" s="3">
        <f t="shared" si="3"/>
        <v>0.25964212192312391</v>
      </c>
    </row>
    <row r="90" spans="1:58" x14ac:dyDescent="0.35">
      <c r="A90">
        <v>67</v>
      </c>
      <c r="B90">
        <v>21</v>
      </c>
      <c r="C90" t="s">
        <v>83</v>
      </c>
      <c r="D90" t="s">
        <v>27</v>
      </c>
      <c r="G90">
        <v>0.5</v>
      </c>
      <c r="H90">
        <v>0.5</v>
      </c>
      <c r="I90">
        <v>5782</v>
      </c>
      <c r="J90">
        <v>8122</v>
      </c>
      <c r="L90">
        <v>8535</v>
      </c>
      <c r="M90">
        <v>4.851</v>
      </c>
      <c r="N90">
        <v>7.1589999999999998</v>
      </c>
      <c r="O90">
        <v>2.3079999999999998</v>
      </c>
      <c r="Q90">
        <v>0.77700000000000002</v>
      </c>
      <c r="R90">
        <v>1</v>
      </c>
      <c r="S90">
        <v>0</v>
      </c>
      <c r="T90">
        <v>0</v>
      </c>
      <c r="V90">
        <v>0</v>
      </c>
      <c r="Y90" s="1">
        <v>44586</v>
      </c>
      <c r="Z90" s="6">
        <v>0.27964120370370371</v>
      </c>
      <c r="AB90">
        <v>1</v>
      </c>
      <c r="AD90" s="3">
        <f t="shared" si="1"/>
        <v>4.977951014701774</v>
      </c>
      <c r="AE90" s="3">
        <f t="shared" si="0"/>
        <v>6.8971243375889806</v>
      </c>
      <c r="AF90" s="3">
        <f t="shared" si="2"/>
        <v>1.9191733228872065</v>
      </c>
      <c r="AG90" s="3">
        <f t="shared" si="3"/>
        <v>0.78823748078233513</v>
      </c>
    </row>
    <row r="91" spans="1:58" x14ac:dyDescent="0.35">
      <c r="A91">
        <v>68</v>
      </c>
      <c r="B91">
        <v>21</v>
      </c>
      <c r="C91" t="s">
        <v>83</v>
      </c>
      <c r="D91" t="s">
        <v>27</v>
      </c>
      <c r="G91">
        <v>0.5</v>
      </c>
      <c r="H91">
        <v>0.5</v>
      </c>
      <c r="I91">
        <v>6329</v>
      </c>
      <c r="J91">
        <v>8077</v>
      </c>
      <c r="L91">
        <v>8548</v>
      </c>
      <c r="M91">
        <v>5.2709999999999999</v>
      </c>
      <c r="N91">
        <v>7.1210000000000004</v>
      </c>
      <c r="O91">
        <v>1.85</v>
      </c>
      <c r="Q91">
        <v>0.77800000000000002</v>
      </c>
      <c r="R91">
        <v>1</v>
      </c>
      <c r="S91">
        <v>0</v>
      </c>
      <c r="T91">
        <v>0</v>
      </c>
      <c r="V91">
        <v>0</v>
      </c>
      <c r="Y91" s="1">
        <v>44586</v>
      </c>
      <c r="Z91" s="6">
        <v>0.28699074074074077</v>
      </c>
      <c r="AB91">
        <v>1</v>
      </c>
      <c r="AD91" s="3">
        <f t="shared" si="1"/>
        <v>5.482235124449355</v>
      </c>
      <c r="AE91" s="3">
        <f t="shared" ref="AE91:AE128" si="14">((J91*$G$20)+$G$21)*1000/H91</f>
        <v>6.8565206236912939</v>
      </c>
      <c r="AF91" s="3">
        <f t="shared" si="2"/>
        <v>1.3742854992419389</v>
      </c>
      <c r="AG91" s="3">
        <f t="shared" si="3"/>
        <v>0.78946211915153863</v>
      </c>
      <c r="AJ91">
        <f>ABS(100*(AD91-AD92)/(AVERAGE(AD91:AD92)))</f>
        <v>0.55340219329260765</v>
      </c>
      <c r="AO91">
        <f>ABS(100*(AE91-AE92)/(AVERAGE(AE91:AE92)))</f>
        <v>0.3022181479869922</v>
      </c>
      <c r="AT91">
        <f>ABS(100*(AF91-AF92)/(AVERAGE(AF91:AF92)))</f>
        <v>0.70612123474467203</v>
      </c>
      <c r="AY91">
        <f>ABS(100*(AG91-AG92)/(AVERAGE(AG91:AG92)))</f>
        <v>0.46428906790934626</v>
      </c>
      <c r="BC91" s="3">
        <f>AVERAGE(AD91:AD92)</f>
        <v>5.4974466195331484</v>
      </c>
      <c r="BD91" s="3">
        <f>AVERAGE(AE91:AE92)</f>
        <v>6.8668971283540357</v>
      </c>
      <c r="BE91" s="3">
        <f>AVERAGE(AF91:AF92)</f>
        <v>1.3694505088208873</v>
      </c>
      <c r="BF91" s="3">
        <f>AVERAGE(AG91:AG92)</f>
        <v>0.79129907670534383</v>
      </c>
    </row>
    <row r="92" spans="1:58" x14ac:dyDescent="0.35">
      <c r="A92">
        <v>69</v>
      </c>
      <c r="B92">
        <v>21</v>
      </c>
      <c r="C92" t="s">
        <v>83</v>
      </c>
      <c r="D92" t="s">
        <v>27</v>
      </c>
      <c r="G92">
        <v>0.5</v>
      </c>
      <c r="H92">
        <v>0.5</v>
      </c>
      <c r="I92">
        <v>6362</v>
      </c>
      <c r="J92">
        <v>8100</v>
      </c>
      <c r="L92">
        <v>8587</v>
      </c>
      <c r="M92">
        <v>5.2960000000000003</v>
      </c>
      <c r="N92">
        <v>7.141</v>
      </c>
      <c r="O92">
        <v>1.845</v>
      </c>
      <c r="Q92">
        <v>0.78200000000000003</v>
      </c>
      <c r="R92">
        <v>1</v>
      </c>
      <c r="S92">
        <v>0</v>
      </c>
      <c r="T92">
        <v>0</v>
      </c>
      <c r="V92">
        <v>0</v>
      </c>
      <c r="Y92" s="1">
        <v>44586</v>
      </c>
      <c r="Z92" s="6">
        <v>0.2946759259259259</v>
      </c>
      <c r="AB92">
        <v>1</v>
      </c>
      <c r="AD92" s="3">
        <f t="shared" ref="AD92:AD128" si="15">((I92*$E$20)+$E$21)*1000/G92</f>
        <v>5.5126581146169418</v>
      </c>
      <c r="AE92" s="3">
        <f t="shared" si="14"/>
        <v>6.8772736330167774</v>
      </c>
      <c r="AF92" s="3">
        <f t="shared" ref="AF92:AF128" si="16">AE92-AD92</f>
        <v>1.3646155183998356</v>
      </c>
      <c r="AG92" s="3">
        <f t="shared" ref="AG92:AG128" si="17">((L92*$I$20)+$I$21)*1000/H92</f>
        <v>0.79313603425914914</v>
      </c>
      <c r="BC92" s="3"/>
      <c r="BD92" s="3"/>
      <c r="BE92" s="3"/>
      <c r="BF92" s="3"/>
    </row>
    <row r="93" spans="1:58" x14ac:dyDescent="0.35">
      <c r="A93">
        <v>70</v>
      </c>
      <c r="B93">
        <v>22</v>
      </c>
      <c r="C93" t="s">
        <v>84</v>
      </c>
      <c r="D93" t="s">
        <v>27</v>
      </c>
      <c r="G93">
        <v>0.5</v>
      </c>
      <c r="H93">
        <v>0.5</v>
      </c>
      <c r="I93">
        <v>5696</v>
      </c>
      <c r="J93">
        <v>7653</v>
      </c>
      <c r="L93">
        <v>1549</v>
      </c>
      <c r="M93">
        <v>4.7850000000000001</v>
      </c>
      <c r="N93">
        <v>6.7619999999999996</v>
      </c>
      <c r="O93">
        <v>1.9770000000000001</v>
      </c>
      <c r="Q93">
        <v>4.5999999999999999E-2</v>
      </c>
      <c r="R93">
        <v>1</v>
      </c>
      <c r="S93">
        <v>0</v>
      </c>
      <c r="T93">
        <v>0</v>
      </c>
      <c r="V93">
        <v>0</v>
      </c>
      <c r="Y93" s="1">
        <v>44586</v>
      </c>
      <c r="Z93" s="6">
        <v>0.30814814814814812</v>
      </c>
      <c r="AB93">
        <v>1</v>
      </c>
      <c r="AD93" s="3">
        <f t="shared" si="15"/>
        <v>4.8986668585074566</v>
      </c>
      <c r="AE93" s="3">
        <f t="shared" si="14"/>
        <v>6.4739434082997533</v>
      </c>
      <c r="AF93" s="3">
        <f t="shared" si="16"/>
        <v>1.5752765497922967</v>
      </c>
      <c r="AG93" s="3">
        <f t="shared" si="17"/>
        <v>0.13013566176267874</v>
      </c>
      <c r="BC93" s="3"/>
      <c r="BD93" s="3"/>
      <c r="BE93" s="3"/>
      <c r="BF93" s="3"/>
    </row>
    <row r="94" spans="1:58" x14ac:dyDescent="0.35">
      <c r="A94">
        <v>71</v>
      </c>
      <c r="B94">
        <v>22</v>
      </c>
      <c r="C94" t="s">
        <v>84</v>
      </c>
      <c r="D94" t="s">
        <v>27</v>
      </c>
      <c r="G94">
        <v>0.5</v>
      </c>
      <c r="H94">
        <v>0.5</v>
      </c>
      <c r="I94">
        <v>5391</v>
      </c>
      <c r="J94">
        <v>7607</v>
      </c>
      <c r="L94">
        <v>1460</v>
      </c>
      <c r="M94">
        <v>4.5510000000000002</v>
      </c>
      <c r="N94">
        <v>6.7229999999999999</v>
      </c>
      <c r="O94">
        <v>2.173</v>
      </c>
      <c r="Q94">
        <v>3.6999999999999998E-2</v>
      </c>
      <c r="R94">
        <v>1</v>
      </c>
      <c r="S94">
        <v>0</v>
      </c>
      <c r="T94">
        <v>0</v>
      </c>
      <c r="V94">
        <v>0</v>
      </c>
      <c r="Y94" s="1">
        <v>44586</v>
      </c>
      <c r="Z94" s="6">
        <v>0.31554398148148149</v>
      </c>
      <c r="AB94">
        <v>1</v>
      </c>
      <c r="AD94" s="3">
        <f t="shared" si="15"/>
        <v>4.6174846766555149</v>
      </c>
      <c r="AE94" s="3">
        <f t="shared" si="14"/>
        <v>6.4324373896487845</v>
      </c>
      <c r="AF94" s="3">
        <f t="shared" si="16"/>
        <v>1.8149527129932697</v>
      </c>
      <c r="AG94" s="3">
        <f t="shared" si="17"/>
        <v>0.12175159908120871</v>
      </c>
      <c r="AJ94">
        <f>ABS(100*(AD94-AD95)/(AVERAGE(AD94:AD95)))</f>
        <v>0.5204566134689248</v>
      </c>
      <c r="AO94">
        <f>ABS(100*(AE94-AE95)/(AVERAGE(AE94:AE95)))</f>
        <v>0.44787211468720711</v>
      </c>
      <c r="AT94">
        <f>ABS(100*(AF94-AF95)/(AVERAGE(AF94:AF95)))</f>
        <v>2.8697792597556733</v>
      </c>
      <c r="AY94">
        <f>ABS(100*(AG94-AG95)/(AVERAGE(AG94:AG95)))</f>
        <v>4.1060001017737786</v>
      </c>
      <c r="BC94" s="3">
        <f>AVERAGE(AD94:AD95)</f>
        <v>4.6054998623470711</v>
      </c>
      <c r="BD94" s="3">
        <f>AVERAGE(AE94:AE95)</f>
        <v>6.446874265701295</v>
      </c>
      <c r="BE94" s="3">
        <f>AVERAGE(AF94:AF95)</f>
        <v>1.8413744033542243</v>
      </c>
      <c r="BF94" s="3">
        <f>AVERAGE(AG94:AG95)</f>
        <v>0.11930232234280175</v>
      </c>
    </row>
    <row r="95" spans="1:58" x14ac:dyDescent="0.35">
      <c r="A95">
        <v>72</v>
      </c>
      <c r="B95">
        <v>22</v>
      </c>
      <c r="C95" t="s">
        <v>84</v>
      </c>
      <c r="D95" t="s">
        <v>27</v>
      </c>
      <c r="G95">
        <v>0.5</v>
      </c>
      <c r="H95">
        <v>0.5</v>
      </c>
      <c r="I95">
        <v>5365</v>
      </c>
      <c r="J95">
        <v>7639</v>
      </c>
      <c r="L95">
        <v>1408</v>
      </c>
      <c r="M95">
        <v>4.5309999999999997</v>
      </c>
      <c r="N95">
        <v>6.75</v>
      </c>
      <c r="O95">
        <v>2.2189999999999999</v>
      </c>
      <c r="Q95">
        <v>3.1E-2</v>
      </c>
      <c r="R95">
        <v>1</v>
      </c>
      <c r="S95">
        <v>0</v>
      </c>
      <c r="T95">
        <v>0</v>
      </c>
      <c r="V95">
        <v>0</v>
      </c>
      <c r="Y95" s="1">
        <v>44586</v>
      </c>
      <c r="Z95" s="6">
        <v>0.32335648148148149</v>
      </c>
      <c r="AB95">
        <v>1</v>
      </c>
      <c r="AD95" s="3">
        <f t="shared" si="15"/>
        <v>4.5935150480386273</v>
      </c>
      <c r="AE95" s="3">
        <f t="shared" si="14"/>
        <v>6.4613111417538063</v>
      </c>
      <c r="AF95" s="3">
        <f t="shared" si="16"/>
        <v>1.867796093715179</v>
      </c>
      <c r="AG95" s="3">
        <f t="shared" si="17"/>
        <v>0.11685304560439479</v>
      </c>
      <c r="BC95" s="3"/>
      <c r="BD95" s="3"/>
      <c r="BE95" s="3"/>
      <c r="BF95" s="3"/>
    </row>
    <row r="96" spans="1:58" x14ac:dyDescent="0.35">
      <c r="A96">
        <v>73</v>
      </c>
      <c r="B96">
        <v>23</v>
      </c>
      <c r="C96" t="s">
        <v>85</v>
      </c>
      <c r="D96" t="s">
        <v>27</v>
      </c>
      <c r="G96">
        <v>0.5</v>
      </c>
      <c r="H96">
        <v>0.5</v>
      </c>
      <c r="I96">
        <v>3899</v>
      </c>
      <c r="J96">
        <v>7170</v>
      </c>
      <c r="L96">
        <v>2965</v>
      </c>
      <c r="M96">
        <v>3.4060000000000001</v>
      </c>
      <c r="N96">
        <v>6.3529999999999998</v>
      </c>
      <c r="O96">
        <v>2.9470000000000001</v>
      </c>
      <c r="Q96">
        <v>0.19400000000000001</v>
      </c>
      <c r="R96">
        <v>1</v>
      </c>
      <c r="S96">
        <v>0</v>
      </c>
      <c r="T96">
        <v>0</v>
      </c>
      <c r="V96">
        <v>0</v>
      </c>
      <c r="Y96" s="1">
        <v>44586</v>
      </c>
      <c r="Z96" s="6">
        <v>0.33650462962962963</v>
      </c>
      <c r="AB96">
        <v>1</v>
      </c>
      <c r="AD96" s="3">
        <f t="shared" si="15"/>
        <v>3.2419967575633932</v>
      </c>
      <c r="AE96" s="3">
        <f t="shared" si="14"/>
        <v>6.0381302124645799</v>
      </c>
      <c r="AF96" s="3">
        <f t="shared" si="16"/>
        <v>2.7961334549011867</v>
      </c>
      <c r="AG96" s="3">
        <f t="shared" si="17"/>
        <v>0.26352704105438118</v>
      </c>
      <c r="BC96" s="3"/>
      <c r="BD96" s="3"/>
      <c r="BE96" s="3"/>
      <c r="BF96" s="3"/>
    </row>
    <row r="97" spans="1:58" x14ac:dyDescent="0.35">
      <c r="A97">
        <v>74</v>
      </c>
      <c r="B97">
        <v>23</v>
      </c>
      <c r="C97" t="s">
        <v>85</v>
      </c>
      <c r="D97" t="s">
        <v>27</v>
      </c>
      <c r="G97">
        <v>0.5</v>
      </c>
      <c r="H97">
        <v>0.5</v>
      </c>
      <c r="I97">
        <v>3404</v>
      </c>
      <c r="J97">
        <v>7157</v>
      </c>
      <c r="L97">
        <v>2932</v>
      </c>
      <c r="M97">
        <v>3.0270000000000001</v>
      </c>
      <c r="N97">
        <v>6.3410000000000002</v>
      </c>
      <c r="O97">
        <v>3.3149999999999999</v>
      </c>
      <c r="Q97">
        <v>0.191</v>
      </c>
      <c r="R97">
        <v>1</v>
      </c>
      <c r="S97">
        <v>0</v>
      </c>
      <c r="T97">
        <v>0</v>
      </c>
      <c r="V97">
        <v>0</v>
      </c>
      <c r="Y97" s="1">
        <v>44586</v>
      </c>
      <c r="Z97" s="6">
        <v>0.34363425925925922</v>
      </c>
      <c r="AB97">
        <v>1</v>
      </c>
      <c r="AD97" s="3">
        <f t="shared" si="15"/>
        <v>2.7856519050495856</v>
      </c>
      <c r="AE97" s="3">
        <f t="shared" si="14"/>
        <v>6.026400250671915</v>
      </c>
      <c r="AF97" s="3">
        <f t="shared" si="16"/>
        <v>3.2407483456223294</v>
      </c>
      <c r="AG97" s="3">
        <f t="shared" si="17"/>
        <v>0.26041834365563388</v>
      </c>
      <c r="AJ97">
        <f>ABS(100*(AD97-AD98)/(AVERAGE(AD97:AD98)))</f>
        <v>3.0576792504404091</v>
      </c>
      <c r="AO97">
        <f>ABS(100*(AE97-AE98)/(AVERAGE(AE97:AE98)))</f>
        <v>0.65662853623320216</v>
      </c>
      <c r="AT97">
        <f>ABS(100*(AF97-AF98)/(AVERAGE(AF97:AF98)))</f>
        <v>3.7424191225699976</v>
      </c>
      <c r="AY97">
        <f>ABS(100*(AG97-AG98)/(AVERAGE(AG97:AG98)))</f>
        <v>2.0762935306121562</v>
      </c>
      <c r="BC97" s="3">
        <f>AVERAGE(AD97:AD98)</f>
        <v>2.7437050549700341</v>
      </c>
      <c r="BD97" s="3">
        <f>AVERAGE(AE97:AE98)</f>
        <v>6.0462509552441173</v>
      </c>
      <c r="BE97" s="3">
        <f>AVERAGE(AF97:AF98)</f>
        <v>3.302545900274084</v>
      </c>
      <c r="BF97" s="3">
        <f>AVERAGE(AG97:AG98)</f>
        <v>0.26315022924847242</v>
      </c>
    </row>
    <row r="98" spans="1:58" x14ac:dyDescent="0.35">
      <c r="A98">
        <v>75</v>
      </c>
      <c r="B98">
        <v>23</v>
      </c>
      <c r="C98" t="s">
        <v>85</v>
      </c>
      <c r="D98" t="s">
        <v>27</v>
      </c>
      <c r="G98">
        <v>0.5</v>
      </c>
      <c r="H98">
        <v>0.5</v>
      </c>
      <c r="I98">
        <v>3313</v>
      </c>
      <c r="J98">
        <v>7201</v>
      </c>
      <c r="L98">
        <v>2990</v>
      </c>
      <c r="M98">
        <v>2.956</v>
      </c>
      <c r="N98">
        <v>6.3789999999999996</v>
      </c>
      <c r="O98">
        <v>3.423</v>
      </c>
      <c r="Q98">
        <v>0.19700000000000001</v>
      </c>
      <c r="R98">
        <v>1</v>
      </c>
      <c r="S98">
        <v>0</v>
      </c>
      <c r="T98">
        <v>0</v>
      </c>
      <c r="V98">
        <v>0</v>
      </c>
      <c r="Y98" s="1">
        <v>44586</v>
      </c>
      <c r="Z98" s="6">
        <v>0.35128472222222223</v>
      </c>
      <c r="AB98">
        <v>1</v>
      </c>
      <c r="AD98" s="3">
        <f t="shared" si="15"/>
        <v>2.7017582048904822</v>
      </c>
      <c r="AE98" s="3">
        <f t="shared" si="14"/>
        <v>6.0661016598163204</v>
      </c>
      <c r="AF98" s="3">
        <f t="shared" si="16"/>
        <v>3.3643434549258382</v>
      </c>
      <c r="AG98" s="3">
        <f t="shared" si="17"/>
        <v>0.26588211484131097</v>
      </c>
      <c r="BC98" s="3"/>
      <c r="BD98" s="3"/>
      <c r="BE98" s="3"/>
      <c r="BF98" s="3"/>
    </row>
    <row r="99" spans="1:58" x14ac:dyDescent="0.35">
      <c r="A99">
        <v>76</v>
      </c>
      <c r="B99">
        <v>24</v>
      </c>
      <c r="C99" t="s">
        <v>86</v>
      </c>
      <c r="D99" t="s">
        <v>27</v>
      </c>
      <c r="G99">
        <v>0.5</v>
      </c>
      <c r="H99">
        <v>0.5</v>
      </c>
      <c r="I99">
        <v>2191</v>
      </c>
      <c r="J99">
        <v>5796</v>
      </c>
      <c r="L99">
        <v>2011</v>
      </c>
      <c r="M99">
        <v>2.0960000000000001</v>
      </c>
      <c r="N99">
        <v>5.1890000000000001</v>
      </c>
      <c r="O99">
        <v>3.093</v>
      </c>
      <c r="Q99">
        <v>9.4E-2</v>
      </c>
      <c r="R99">
        <v>1</v>
      </c>
      <c r="S99">
        <v>0</v>
      </c>
      <c r="T99">
        <v>0</v>
      </c>
      <c r="V99">
        <v>0</v>
      </c>
      <c r="Y99" s="1">
        <v>44586</v>
      </c>
      <c r="Z99" s="6">
        <v>0.36407407407407405</v>
      </c>
      <c r="AB99">
        <v>1</v>
      </c>
      <c r="AD99" s="3">
        <f t="shared" si="15"/>
        <v>1.6673765391925195</v>
      </c>
      <c r="AE99" s="3">
        <f t="shared" si="14"/>
        <v>4.7983634814552047</v>
      </c>
      <c r="AF99" s="3">
        <f t="shared" si="16"/>
        <v>3.1309869422626853</v>
      </c>
      <c r="AG99" s="3">
        <f t="shared" si="17"/>
        <v>0.17365742534514098</v>
      </c>
      <c r="BC99" s="3"/>
      <c r="BD99" s="3"/>
      <c r="BE99" s="3"/>
      <c r="BF99" s="3"/>
    </row>
    <row r="100" spans="1:58" x14ac:dyDescent="0.35">
      <c r="A100">
        <v>77</v>
      </c>
      <c r="B100">
        <v>24</v>
      </c>
      <c r="C100" t="s">
        <v>86</v>
      </c>
      <c r="D100" t="s">
        <v>27</v>
      </c>
      <c r="G100">
        <v>0.5</v>
      </c>
      <c r="H100">
        <v>0.5</v>
      </c>
      <c r="I100">
        <v>1810</v>
      </c>
      <c r="J100">
        <v>5748</v>
      </c>
      <c r="L100">
        <v>1881</v>
      </c>
      <c r="M100">
        <v>1.804</v>
      </c>
      <c r="N100">
        <v>5.149</v>
      </c>
      <c r="O100">
        <v>3.3450000000000002</v>
      </c>
      <c r="Q100">
        <v>8.1000000000000003E-2</v>
      </c>
      <c r="R100">
        <v>1</v>
      </c>
      <c r="S100">
        <v>0</v>
      </c>
      <c r="T100">
        <v>0</v>
      </c>
      <c r="V100">
        <v>0</v>
      </c>
      <c r="Y100" s="1">
        <v>44586</v>
      </c>
      <c r="Z100" s="6">
        <v>0.37105324074074075</v>
      </c>
      <c r="AB100">
        <v>1</v>
      </c>
      <c r="AD100" s="3">
        <f t="shared" si="15"/>
        <v>1.3161292890758316</v>
      </c>
      <c r="AE100" s="3">
        <f t="shared" si="14"/>
        <v>4.7550528532976726</v>
      </c>
      <c r="AF100" s="3">
        <f t="shared" si="16"/>
        <v>3.4389235642218408</v>
      </c>
      <c r="AG100" s="3">
        <f t="shared" si="17"/>
        <v>0.16141104165310613</v>
      </c>
      <c r="AJ100">
        <f>ABS(100*(AD100-AD101)/(AVERAGE(AD100:AD101)))</f>
        <v>2.0522062331400512</v>
      </c>
      <c r="AO100">
        <f>ABS(100*(AE100-AE101)/(AVERAGE(AE100:AE101)))</f>
        <v>7.5874020639647932E-2</v>
      </c>
      <c r="AT100">
        <f>ABS(100*(AF100-AF101)/(AVERAGE(AF100:AF101)))</f>
        <v>0.87850990001080076</v>
      </c>
      <c r="AY100">
        <f>ABS(100*(AG100-AG101)/(AVERAGE(AG100:AG101)))</f>
        <v>0.46580975994496548</v>
      </c>
      <c r="BC100" s="3">
        <f>AVERAGE(AD100:AD101)</f>
        <v>1.3027616115779523</v>
      </c>
      <c r="BD100" s="3">
        <f>AVERAGE(AE100:AE101)</f>
        <v>4.7568574628042359</v>
      </c>
      <c r="BE100" s="3">
        <f>AVERAGE(AF100:AF101)</f>
        <v>3.4540958512262834</v>
      </c>
      <c r="BF100" s="3">
        <f>AVERAGE(AG100:AG101)</f>
        <v>0.16178785345901492</v>
      </c>
    </row>
    <row r="101" spans="1:58" x14ac:dyDescent="0.35">
      <c r="A101">
        <v>78</v>
      </c>
      <c r="B101">
        <v>24</v>
      </c>
      <c r="C101" t="s">
        <v>86</v>
      </c>
      <c r="D101" t="s">
        <v>27</v>
      </c>
      <c r="G101">
        <v>0.5</v>
      </c>
      <c r="H101">
        <v>0.5</v>
      </c>
      <c r="I101">
        <v>1781</v>
      </c>
      <c r="J101">
        <v>5752</v>
      </c>
      <c r="L101">
        <v>1889</v>
      </c>
      <c r="M101">
        <v>1.7809999999999999</v>
      </c>
      <c r="N101">
        <v>5.1509999999999998</v>
      </c>
      <c r="O101">
        <v>3.37</v>
      </c>
      <c r="Q101">
        <v>8.2000000000000003E-2</v>
      </c>
      <c r="R101">
        <v>1</v>
      </c>
      <c r="S101">
        <v>0</v>
      </c>
      <c r="T101">
        <v>0</v>
      </c>
      <c r="V101">
        <v>0</v>
      </c>
      <c r="Y101" s="1">
        <v>44586</v>
      </c>
      <c r="Z101" s="6">
        <v>0.3784837962962963</v>
      </c>
      <c r="AB101">
        <v>1</v>
      </c>
      <c r="AD101" s="3">
        <f t="shared" si="15"/>
        <v>1.2893939340800731</v>
      </c>
      <c r="AE101" s="3">
        <f t="shared" si="14"/>
        <v>4.7586620723107993</v>
      </c>
      <c r="AF101" s="3">
        <f t="shared" si="16"/>
        <v>3.469268138230726</v>
      </c>
      <c r="AG101" s="3">
        <f t="shared" si="17"/>
        <v>0.16216466526492368</v>
      </c>
      <c r="BC101" s="3"/>
      <c r="BD101" s="3"/>
      <c r="BE101" s="3"/>
      <c r="BF101" s="3"/>
    </row>
    <row r="102" spans="1:58" x14ac:dyDescent="0.35">
      <c r="A102">
        <v>79</v>
      </c>
      <c r="B102">
        <v>25</v>
      </c>
      <c r="C102" t="s">
        <v>87</v>
      </c>
      <c r="D102" t="s">
        <v>27</v>
      </c>
      <c r="G102">
        <v>0.5</v>
      </c>
      <c r="H102">
        <v>0.5</v>
      </c>
      <c r="I102">
        <v>5484</v>
      </c>
      <c r="J102">
        <v>8605</v>
      </c>
      <c r="L102">
        <v>10891</v>
      </c>
      <c r="M102">
        <v>4.6219999999999999</v>
      </c>
      <c r="N102">
        <v>7.5679999999999996</v>
      </c>
      <c r="O102">
        <v>2.9460000000000002</v>
      </c>
      <c r="Q102">
        <v>1.0229999999999999</v>
      </c>
      <c r="R102">
        <v>1</v>
      </c>
      <c r="S102">
        <v>0</v>
      </c>
      <c r="T102">
        <v>0</v>
      </c>
      <c r="V102">
        <v>0</v>
      </c>
      <c r="Y102" s="1">
        <v>44586</v>
      </c>
      <c r="Z102" s="6">
        <v>0.39155092592592594</v>
      </c>
      <c r="AB102">
        <v>1</v>
      </c>
      <c r="AD102" s="3">
        <f t="shared" si="15"/>
        <v>4.7032221944005332</v>
      </c>
      <c r="AE102" s="3">
        <f t="shared" si="14"/>
        <v>7.332937533424154</v>
      </c>
      <c r="AF102" s="3">
        <f t="shared" si="16"/>
        <v>2.6297153390236208</v>
      </c>
      <c r="AG102" s="3">
        <f t="shared" si="17"/>
        <v>1.0101796344625973</v>
      </c>
      <c r="BC102" s="3"/>
      <c r="BD102" s="3"/>
      <c r="BE102" s="3"/>
      <c r="BF102" s="3"/>
    </row>
    <row r="103" spans="1:58" x14ac:dyDescent="0.35">
      <c r="A103">
        <v>80</v>
      </c>
      <c r="B103">
        <v>25</v>
      </c>
      <c r="C103" t="s">
        <v>87</v>
      </c>
      <c r="D103" t="s">
        <v>27</v>
      </c>
      <c r="G103">
        <v>0.5</v>
      </c>
      <c r="H103">
        <v>0.5</v>
      </c>
      <c r="I103">
        <v>6888</v>
      </c>
      <c r="J103">
        <v>8619</v>
      </c>
      <c r="L103">
        <v>11079</v>
      </c>
      <c r="M103">
        <v>5.6989999999999998</v>
      </c>
      <c r="N103">
        <v>7.58</v>
      </c>
      <c r="O103">
        <v>1.881</v>
      </c>
      <c r="Q103">
        <v>1.0429999999999999</v>
      </c>
      <c r="R103">
        <v>1</v>
      </c>
      <c r="S103">
        <v>0</v>
      </c>
      <c r="T103">
        <v>0</v>
      </c>
      <c r="V103">
        <v>0</v>
      </c>
      <c r="Y103" s="1">
        <v>44586</v>
      </c>
      <c r="Z103" s="6">
        <v>0.39893518518518517</v>
      </c>
      <c r="AB103">
        <v>1</v>
      </c>
      <c r="AD103" s="3">
        <f t="shared" si="15"/>
        <v>5.9975821397124216</v>
      </c>
      <c r="AE103" s="3">
        <f t="shared" si="14"/>
        <v>7.3455697999701011</v>
      </c>
      <c r="AF103" s="3">
        <f t="shared" si="16"/>
        <v>1.3479876602576795</v>
      </c>
      <c r="AG103" s="3">
        <f t="shared" si="17"/>
        <v>1.0278897893403092</v>
      </c>
      <c r="AJ103">
        <f>ABS(100*(AD103-AD104)/(AVERAGE(AD103:AD104)))</f>
        <v>1.7371128562929044</v>
      </c>
      <c r="AO103">
        <f>ABS(100*(AE103-AE104)/(AVERAGE(AE103:AE104)))</f>
        <v>0.26987584331577374</v>
      </c>
      <c r="AT103">
        <f>ABS(100*(AF103-AF104)/(AVERAGE(AF103:AF104)))</f>
        <v>6.5305067416447322</v>
      </c>
      <c r="AY103">
        <f>ABS(100*(AG103-AG104)/(AVERAGE(AG103:AG104)))</f>
        <v>0.69895088135301764</v>
      </c>
      <c r="BC103" s="3">
        <f>AVERAGE(AD103:AD104)</f>
        <v>6.0501309409109814</v>
      </c>
      <c r="BD103" s="3">
        <f>AVERAGE(AE103:AE104)</f>
        <v>7.3554951522562018</v>
      </c>
      <c r="BE103" s="3">
        <f>AVERAGE(AF103:AF104)</f>
        <v>1.3053642113452208</v>
      </c>
      <c r="BF103" s="3">
        <f>AVERAGE(AG103:AG104)</f>
        <v>1.0243100771841758</v>
      </c>
    </row>
    <row r="104" spans="1:58" x14ac:dyDescent="0.35">
      <c r="A104">
        <v>81</v>
      </c>
      <c r="B104">
        <v>25</v>
      </c>
      <c r="C104" t="s">
        <v>87</v>
      </c>
      <c r="D104" t="s">
        <v>27</v>
      </c>
      <c r="G104">
        <v>0.5</v>
      </c>
      <c r="H104">
        <v>0.5</v>
      </c>
      <c r="I104">
        <v>7002</v>
      </c>
      <c r="J104">
        <v>8641</v>
      </c>
      <c r="L104">
        <v>11003</v>
      </c>
      <c r="M104">
        <v>5.7869999999999999</v>
      </c>
      <c r="N104">
        <v>7.5990000000000002</v>
      </c>
      <c r="O104">
        <v>1.8120000000000001</v>
      </c>
      <c r="Q104">
        <v>1.0349999999999999</v>
      </c>
      <c r="R104">
        <v>1</v>
      </c>
      <c r="S104">
        <v>0</v>
      </c>
      <c r="T104">
        <v>0</v>
      </c>
      <c r="V104">
        <v>0</v>
      </c>
      <c r="Y104" s="1">
        <v>44586</v>
      </c>
      <c r="Z104" s="6">
        <v>0.40673611111111113</v>
      </c>
      <c r="AB104">
        <v>1</v>
      </c>
      <c r="AD104" s="3">
        <f t="shared" si="15"/>
        <v>6.1026797421095411</v>
      </c>
      <c r="AE104" s="3">
        <f t="shared" si="14"/>
        <v>7.3654205045423033</v>
      </c>
      <c r="AF104" s="3">
        <f t="shared" si="16"/>
        <v>1.2627407624327622</v>
      </c>
      <c r="AG104" s="3">
        <f t="shared" si="17"/>
        <v>1.0207303650280426</v>
      </c>
      <c r="BC104" s="3"/>
      <c r="BD104" s="3"/>
      <c r="BE104" s="3"/>
      <c r="BF104" s="3"/>
    </row>
    <row r="105" spans="1:58" x14ac:dyDescent="0.35">
      <c r="A105">
        <v>82</v>
      </c>
      <c r="B105">
        <v>26</v>
      </c>
      <c r="C105" t="s">
        <v>88</v>
      </c>
      <c r="D105" t="s">
        <v>27</v>
      </c>
      <c r="G105">
        <v>0.5</v>
      </c>
      <c r="H105">
        <v>0.5</v>
      </c>
      <c r="I105">
        <v>6838</v>
      </c>
      <c r="J105">
        <v>8748</v>
      </c>
      <c r="L105">
        <v>10352</v>
      </c>
      <c r="M105">
        <v>5.6609999999999996</v>
      </c>
      <c r="N105">
        <v>7.69</v>
      </c>
      <c r="O105">
        <v>2.0289999999999999</v>
      </c>
      <c r="Q105">
        <v>0.96699999999999997</v>
      </c>
      <c r="R105">
        <v>1</v>
      </c>
      <c r="S105">
        <v>0</v>
      </c>
      <c r="T105">
        <v>0</v>
      </c>
      <c r="V105">
        <v>0</v>
      </c>
      <c r="Y105" s="1">
        <v>44586</v>
      </c>
      <c r="Z105" s="6">
        <v>0.42037037037037034</v>
      </c>
      <c r="AB105">
        <v>1</v>
      </c>
      <c r="AD105" s="3">
        <f t="shared" si="15"/>
        <v>5.9514867000645628</v>
      </c>
      <c r="AE105" s="3">
        <f t="shared" si="14"/>
        <v>7.4619671131434702</v>
      </c>
      <c r="AF105" s="3">
        <f t="shared" si="16"/>
        <v>1.5104804130789073</v>
      </c>
      <c r="AG105" s="3">
        <f t="shared" si="17"/>
        <v>0.95940424361639132</v>
      </c>
      <c r="BC105" s="3"/>
      <c r="BD105" s="3"/>
      <c r="BE105" s="3"/>
      <c r="BF105" s="3"/>
    </row>
    <row r="106" spans="1:58" x14ac:dyDescent="0.35">
      <c r="A106">
        <v>83</v>
      </c>
      <c r="B106">
        <v>26</v>
      </c>
      <c r="C106" t="s">
        <v>88</v>
      </c>
      <c r="D106" t="s">
        <v>27</v>
      </c>
      <c r="G106">
        <v>0.5</v>
      </c>
      <c r="H106">
        <v>0.5</v>
      </c>
      <c r="I106">
        <v>6782</v>
      </c>
      <c r="J106">
        <v>8734</v>
      </c>
      <c r="L106">
        <v>10291</v>
      </c>
      <c r="M106">
        <v>5.6180000000000003</v>
      </c>
      <c r="N106">
        <v>7.6779999999999999</v>
      </c>
      <c r="O106">
        <v>2.06</v>
      </c>
      <c r="Q106">
        <v>0.96</v>
      </c>
      <c r="R106">
        <v>1</v>
      </c>
      <c r="S106">
        <v>0</v>
      </c>
      <c r="T106">
        <v>0</v>
      </c>
      <c r="V106">
        <v>0</v>
      </c>
      <c r="Y106" s="1">
        <v>44586</v>
      </c>
      <c r="Z106" s="6">
        <v>0.42776620370370372</v>
      </c>
      <c r="AB106">
        <v>1</v>
      </c>
      <c r="AD106" s="3">
        <f t="shared" si="15"/>
        <v>5.8998598076589603</v>
      </c>
      <c r="AE106" s="3">
        <f t="shared" si="14"/>
        <v>7.4493348465975231</v>
      </c>
      <c r="AF106" s="3">
        <f t="shared" si="16"/>
        <v>1.5494750389385628</v>
      </c>
      <c r="AG106" s="3">
        <f t="shared" si="17"/>
        <v>0.95365786357628268</v>
      </c>
      <c r="AJ106">
        <f>ABS(100*(AD106-AD107)/(AVERAGE(AD106:AD107)))</f>
        <v>6.2523315942781266E-2</v>
      </c>
      <c r="AO106">
        <f>ABS(100*(AE106-AE107)/(AVERAGE(AE106:AE107)))</f>
        <v>0.48333131004346985</v>
      </c>
      <c r="AT106">
        <f>ABS(100*(AF106-AF107)/(AVERAGE(AF106:AF107)))</f>
        <v>2.5347721231317339</v>
      </c>
      <c r="AY106">
        <f>ABS(100*(AG106-AG107)/(AVERAGE(AG106:AG107)))</f>
        <v>2.3043636006218673</v>
      </c>
      <c r="BC106" s="3">
        <f>AVERAGE(AD106:AD107)</f>
        <v>5.8980159900730458</v>
      </c>
      <c r="BD106" s="3">
        <f>AVERAGE(AE106:AE107)</f>
        <v>7.467380941663162</v>
      </c>
      <c r="BE106" s="3">
        <f>AVERAGE(AF106:AF107)</f>
        <v>1.5693649515901158</v>
      </c>
      <c r="BF106" s="3">
        <f>AVERAGE(AG106:AG107)</f>
        <v>0.9647738118505913</v>
      </c>
    </row>
    <row r="107" spans="1:58" x14ac:dyDescent="0.35">
      <c r="A107">
        <v>84</v>
      </c>
      <c r="B107">
        <v>26</v>
      </c>
      <c r="C107" t="s">
        <v>88</v>
      </c>
      <c r="D107" t="s">
        <v>27</v>
      </c>
      <c r="G107">
        <v>0.5</v>
      </c>
      <c r="H107">
        <v>0.5</v>
      </c>
      <c r="I107">
        <v>6778</v>
      </c>
      <c r="J107">
        <v>8774</v>
      </c>
      <c r="L107">
        <v>10527</v>
      </c>
      <c r="M107">
        <v>5.6150000000000002</v>
      </c>
      <c r="N107">
        <v>7.7119999999999997</v>
      </c>
      <c r="O107">
        <v>2.097</v>
      </c>
      <c r="Q107">
        <v>0.98499999999999999</v>
      </c>
      <c r="R107">
        <v>1</v>
      </c>
      <c r="S107">
        <v>0</v>
      </c>
      <c r="T107">
        <v>0</v>
      </c>
      <c r="V107">
        <v>0</v>
      </c>
      <c r="Y107" s="1">
        <v>44586</v>
      </c>
      <c r="Z107" s="6">
        <v>0.43554398148148149</v>
      </c>
      <c r="AB107">
        <v>1</v>
      </c>
      <c r="AD107" s="3">
        <f t="shared" si="15"/>
        <v>5.8961721724871312</v>
      </c>
      <c r="AE107" s="3">
        <f t="shared" si="14"/>
        <v>7.4854270367288001</v>
      </c>
      <c r="AF107" s="3">
        <f t="shared" si="16"/>
        <v>1.5892548642416688</v>
      </c>
      <c r="AG107" s="3">
        <f t="shared" si="17"/>
        <v>0.97588976012489981</v>
      </c>
      <c r="BC107" s="3"/>
      <c r="BD107" s="3"/>
      <c r="BE107" s="3"/>
      <c r="BF107" s="3"/>
    </row>
    <row r="108" spans="1:58" x14ac:dyDescent="0.35">
      <c r="A108">
        <v>85</v>
      </c>
      <c r="B108">
        <v>27</v>
      </c>
      <c r="C108" t="s">
        <v>89</v>
      </c>
      <c r="D108" t="s">
        <v>27</v>
      </c>
      <c r="G108">
        <v>0.5</v>
      </c>
      <c r="H108">
        <v>0.5</v>
      </c>
      <c r="I108">
        <v>6191</v>
      </c>
      <c r="J108">
        <v>8428</v>
      </c>
      <c r="L108">
        <v>1881</v>
      </c>
      <c r="M108">
        <v>5.165</v>
      </c>
      <c r="N108">
        <v>7.4189999999999996</v>
      </c>
      <c r="O108">
        <v>2.254</v>
      </c>
      <c r="Q108">
        <v>8.1000000000000003E-2</v>
      </c>
      <c r="R108">
        <v>1</v>
      </c>
      <c r="S108">
        <v>0</v>
      </c>
      <c r="T108">
        <v>0</v>
      </c>
      <c r="V108">
        <v>0</v>
      </c>
      <c r="Y108" s="1">
        <v>44586</v>
      </c>
      <c r="Z108" s="6">
        <v>0.44901620370370371</v>
      </c>
      <c r="AB108">
        <v>1</v>
      </c>
      <c r="AD108" s="3">
        <f t="shared" si="15"/>
        <v>5.3550117110212634</v>
      </c>
      <c r="AE108" s="3">
        <f t="shared" si="14"/>
        <v>7.1732295920932518</v>
      </c>
      <c r="AF108" s="3">
        <f t="shared" si="16"/>
        <v>1.8182178810719885</v>
      </c>
      <c r="AG108" s="3">
        <f t="shared" si="17"/>
        <v>0.16141104165310613</v>
      </c>
      <c r="BC108" s="3"/>
      <c r="BD108" s="3"/>
      <c r="BE108" s="3"/>
      <c r="BF108" s="3"/>
    </row>
    <row r="109" spans="1:58" x14ac:dyDescent="0.35">
      <c r="A109">
        <v>86</v>
      </c>
      <c r="B109">
        <v>27</v>
      </c>
      <c r="C109" t="s">
        <v>89</v>
      </c>
      <c r="D109" t="s">
        <v>27</v>
      </c>
      <c r="G109">
        <v>0.5</v>
      </c>
      <c r="H109">
        <v>0.5</v>
      </c>
      <c r="I109">
        <v>5992</v>
      </c>
      <c r="J109">
        <v>8480</v>
      </c>
      <c r="L109">
        <v>1801</v>
      </c>
      <c r="M109">
        <v>5.0110000000000001</v>
      </c>
      <c r="N109">
        <v>7.4619999999999997</v>
      </c>
      <c r="O109">
        <v>2.4510000000000001</v>
      </c>
      <c r="Q109">
        <v>7.1999999999999995E-2</v>
      </c>
      <c r="R109">
        <v>1</v>
      </c>
      <c r="S109">
        <v>0</v>
      </c>
      <c r="T109">
        <v>0</v>
      </c>
      <c r="V109">
        <v>0</v>
      </c>
      <c r="Y109" s="1">
        <v>44586</v>
      </c>
      <c r="Z109" s="6">
        <v>0.45640046296296299</v>
      </c>
      <c r="AB109">
        <v>1</v>
      </c>
      <c r="AD109" s="3">
        <f t="shared" si="15"/>
        <v>5.1715518612227829</v>
      </c>
      <c r="AE109" s="3">
        <f t="shared" si="14"/>
        <v>7.2201494392639116</v>
      </c>
      <c r="AF109" s="3">
        <f t="shared" si="16"/>
        <v>2.0485975780411287</v>
      </c>
      <c r="AG109" s="3">
        <f t="shared" si="17"/>
        <v>0.15387480553493085</v>
      </c>
      <c r="AJ109">
        <f>ABS(100*(AD109-AD110)/(AVERAGE(AD109:AD110)))</f>
        <v>1.1113872972646059</v>
      </c>
      <c r="AO109">
        <f>ABS(100*(AE109-AE110)/(AVERAGE(AE109:AE110)))</f>
        <v>0.50113402163758858</v>
      </c>
      <c r="AT109">
        <f>ABS(100*(AF109-AF110)/(AVERAGE(AF109:AF110)))</f>
        <v>1.0230606287763266</v>
      </c>
      <c r="AY109">
        <f>ABS(100*(AG109-AG110)/(AVERAGE(AG109:AG110)))</f>
        <v>2.9824050670988362</v>
      </c>
      <c r="BC109" s="3">
        <f>AVERAGE(AD109:AD110)</f>
        <v>5.1429726886411107</v>
      </c>
      <c r="BD109" s="3">
        <f>AVERAGE(AE109:AE110)</f>
        <v>7.2021033441982736</v>
      </c>
      <c r="BE109" s="3">
        <f>AVERAGE(AF109:AF110)</f>
        <v>2.0591306555571633</v>
      </c>
      <c r="BF109" s="3">
        <f>AVERAGE(AG109:AG110)</f>
        <v>0.15161393469947826</v>
      </c>
    </row>
    <row r="110" spans="1:58" x14ac:dyDescent="0.35">
      <c r="A110">
        <v>87</v>
      </c>
      <c r="B110">
        <v>27</v>
      </c>
      <c r="C110" t="s">
        <v>89</v>
      </c>
      <c r="D110" t="s">
        <v>27</v>
      </c>
      <c r="G110">
        <v>0.5</v>
      </c>
      <c r="H110">
        <v>0.5</v>
      </c>
      <c r="I110">
        <v>5930</v>
      </c>
      <c r="J110">
        <v>8440</v>
      </c>
      <c r="L110">
        <v>1753</v>
      </c>
      <c r="M110">
        <v>4.9649999999999999</v>
      </c>
      <c r="N110">
        <v>7.4290000000000003</v>
      </c>
      <c r="O110">
        <v>2.464</v>
      </c>
      <c r="Q110">
        <v>6.7000000000000004E-2</v>
      </c>
      <c r="R110">
        <v>1</v>
      </c>
      <c r="S110">
        <v>0</v>
      </c>
      <c r="T110">
        <v>0</v>
      </c>
      <c r="V110">
        <v>0</v>
      </c>
      <c r="Y110" s="1">
        <v>44586</v>
      </c>
      <c r="Z110" s="6">
        <v>0.46424768518518517</v>
      </c>
      <c r="AB110">
        <v>1</v>
      </c>
      <c r="AD110" s="3">
        <f t="shared" si="15"/>
        <v>5.1143935160594376</v>
      </c>
      <c r="AE110" s="3">
        <f t="shared" si="14"/>
        <v>7.1840572491326355</v>
      </c>
      <c r="AF110" s="3">
        <f t="shared" si="16"/>
        <v>2.069663733073198</v>
      </c>
      <c r="AG110" s="3">
        <f t="shared" si="17"/>
        <v>0.14935306386402569</v>
      </c>
      <c r="BC110" s="3"/>
      <c r="BD110" s="3"/>
      <c r="BE110" s="3"/>
      <c r="BF110" s="3"/>
    </row>
    <row r="111" spans="1:58" x14ac:dyDescent="0.35">
      <c r="A111">
        <v>88</v>
      </c>
      <c r="B111">
        <v>28</v>
      </c>
      <c r="C111" t="s">
        <v>90</v>
      </c>
      <c r="D111" t="s">
        <v>27</v>
      </c>
      <c r="G111">
        <v>0.5</v>
      </c>
      <c r="H111">
        <v>0.5</v>
      </c>
      <c r="I111">
        <v>5179</v>
      </c>
      <c r="J111">
        <v>8828</v>
      </c>
      <c r="L111">
        <v>2506</v>
      </c>
      <c r="M111">
        <v>4.3879999999999999</v>
      </c>
      <c r="N111">
        <v>7.758</v>
      </c>
      <c r="O111">
        <v>3.37</v>
      </c>
      <c r="Q111">
        <v>0.14599999999999999</v>
      </c>
      <c r="R111">
        <v>1</v>
      </c>
      <c r="S111">
        <v>0</v>
      </c>
      <c r="T111">
        <v>0</v>
      </c>
      <c r="V111">
        <v>0</v>
      </c>
      <c r="Y111" s="1">
        <v>44586</v>
      </c>
      <c r="Z111" s="6">
        <v>0.47759259259259257</v>
      </c>
      <c r="AB111">
        <v>1</v>
      </c>
      <c r="AD111" s="3">
        <f t="shared" si="15"/>
        <v>4.4220400125485906</v>
      </c>
      <c r="AE111" s="3">
        <f t="shared" si="14"/>
        <v>7.5341514934060259</v>
      </c>
      <c r="AF111" s="3">
        <f t="shared" si="16"/>
        <v>3.1121114808574353</v>
      </c>
      <c r="AG111" s="3">
        <f t="shared" si="17"/>
        <v>0.22028788632635052</v>
      </c>
      <c r="BC111" s="3"/>
      <c r="BD111" s="3"/>
      <c r="BE111" s="3"/>
      <c r="BF111" s="3"/>
    </row>
    <row r="112" spans="1:58" x14ac:dyDescent="0.35">
      <c r="A112">
        <v>89</v>
      </c>
      <c r="B112">
        <v>28</v>
      </c>
      <c r="C112" t="s">
        <v>90</v>
      </c>
      <c r="D112" t="s">
        <v>27</v>
      </c>
      <c r="G112">
        <v>0.5</v>
      </c>
      <c r="H112">
        <v>0.5</v>
      </c>
      <c r="I112">
        <v>4890</v>
      </c>
      <c r="J112">
        <v>8813</v>
      </c>
      <c r="L112">
        <v>2398</v>
      </c>
      <c r="M112">
        <v>4.1669999999999998</v>
      </c>
      <c r="N112">
        <v>7.7439999999999998</v>
      </c>
      <c r="O112">
        <v>3.5779999999999998</v>
      </c>
      <c r="Q112">
        <v>0.13500000000000001</v>
      </c>
      <c r="R112">
        <v>1</v>
      </c>
      <c r="S112">
        <v>0</v>
      </c>
      <c r="T112">
        <v>0</v>
      </c>
      <c r="V112">
        <v>0</v>
      </c>
      <c r="Y112" s="1">
        <v>44586</v>
      </c>
      <c r="Z112" s="6">
        <v>0.48495370370370372</v>
      </c>
      <c r="AB112">
        <v>1</v>
      </c>
      <c r="AD112" s="3">
        <f t="shared" si="15"/>
        <v>4.1556083713839644</v>
      </c>
      <c r="AE112" s="3">
        <f t="shared" si="14"/>
        <v>7.5206169221067967</v>
      </c>
      <c r="AF112" s="3">
        <f t="shared" si="16"/>
        <v>3.3650085507228322</v>
      </c>
      <c r="AG112" s="3">
        <f t="shared" si="17"/>
        <v>0.21011396756681389</v>
      </c>
      <c r="AJ112">
        <f>ABS(100*(AD112-AD113)/(AVERAGE(AD112:AD113)))</f>
        <v>0.15517233719931806</v>
      </c>
      <c r="AO112">
        <f>ABS(100*(AE112-AE113)/(AVERAGE(AE112:AE113)))</f>
        <v>1.8896185362573716</v>
      </c>
      <c r="AT112">
        <f>ABS(100*(AF112-AF113)/(AVERAGE(AF112:AF113)))</f>
        <v>3.9904613877359685</v>
      </c>
      <c r="AY112">
        <f>ABS(100*(AG112-AG113)/(AVERAGE(AG112:AG113)))</f>
        <v>5.1541003370602159</v>
      </c>
      <c r="BC112" s="3">
        <f>AVERAGE(AD112:AD113)</f>
        <v>4.1588350521593149</v>
      </c>
      <c r="BD112" s="3">
        <f>AVERAGE(AE112:AE113)</f>
        <v>7.5923501499927095</v>
      </c>
      <c r="BE112" s="3">
        <f>AVERAGE(AF112:AF113)</f>
        <v>3.4335150978333955</v>
      </c>
      <c r="BF112" s="3">
        <f>AVERAGE(AG112:AG113)</f>
        <v>0.21567194170396814</v>
      </c>
    </row>
    <row r="113" spans="1:58" x14ac:dyDescent="0.35">
      <c r="A113">
        <v>90</v>
      </c>
      <c r="B113">
        <v>28</v>
      </c>
      <c r="C113" t="s">
        <v>90</v>
      </c>
      <c r="D113" t="s">
        <v>27</v>
      </c>
      <c r="G113">
        <v>0.5</v>
      </c>
      <c r="H113">
        <v>0.5</v>
      </c>
      <c r="I113">
        <v>4897</v>
      </c>
      <c r="J113">
        <v>8972</v>
      </c>
      <c r="L113">
        <v>2516</v>
      </c>
      <c r="M113">
        <v>4.1719999999999997</v>
      </c>
      <c r="N113">
        <v>7.88</v>
      </c>
      <c r="O113">
        <v>3.7080000000000002</v>
      </c>
      <c r="Q113">
        <v>0.14699999999999999</v>
      </c>
      <c r="R113">
        <v>1</v>
      </c>
      <c r="S113">
        <v>0</v>
      </c>
      <c r="T113">
        <v>0</v>
      </c>
      <c r="V113">
        <v>0</v>
      </c>
      <c r="Y113" s="1">
        <v>44586</v>
      </c>
      <c r="Z113" s="6">
        <v>0.49285879629629631</v>
      </c>
      <c r="AB113">
        <v>1</v>
      </c>
      <c r="AD113" s="3">
        <f t="shared" si="15"/>
        <v>4.1620617329346645</v>
      </c>
      <c r="AE113" s="3">
        <f t="shared" si="14"/>
        <v>7.6640833778786233</v>
      </c>
      <c r="AF113" s="3">
        <f t="shared" si="16"/>
        <v>3.5020216449439587</v>
      </c>
      <c r="AG113" s="3">
        <f t="shared" si="17"/>
        <v>0.22122991584112242</v>
      </c>
      <c r="BC113" s="3"/>
      <c r="BD113" s="3"/>
      <c r="BE113" s="3"/>
      <c r="BF113" s="3"/>
    </row>
    <row r="114" spans="1:58" x14ac:dyDescent="0.35">
      <c r="A114">
        <v>91</v>
      </c>
      <c r="B114">
        <v>29</v>
      </c>
      <c r="C114" t="s">
        <v>91</v>
      </c>
      <c r="D114" t="s">
        <v>27</v>
      </c>
      <c r="G114">
        <v>0.5</v>
      </c>
      <c r="H114">
        <v>0.5</v>
      </c>
      <c r="I114">
        <v>6901</v>
      </c>
      <c r="J114">
        <v>10394</v>
      </c>
      <c r="L114">
        <v>1921</v>
      </c>
      <c r="M114">
        <v>5.7089999999999996</v>
      </c>
      <c r="N114">
        <v>9.0850000000000009</v>
      </c>
      <c r="O114">
        <v>3.375</v>
      </c>
      <c r="Q114">
        <v>8.5000000000000006E-2</v>
      </c>
      <c r="R114">
        <v>1</v>
      </c>
      <c r="S114">
        <v>0</v>
      </c>
      <c r="T114">
        <v>0</v>
      </c>
      <c r="V114">
        <v>0</v>
      </c>
      <c r="Y114" s="1">
        <v>44586</v>
      </c>
      <c r="Z114" s="6">
        <v>0.50611111111111107</v>
      </c>
      <c r="AB114">
        <v>1</v>
      </c>
      <c r="AD114" s="3">
        <f t="shared" si="15"/>
        <v>6.0095669540208654</v>
      </c>
      <c r="AE114" s="3">
        <f t="shared" si="14"/>
        <v>8.9471607370455306</v>
      </c>
      <c r="AF114" s="3">
        <f t="shared" si="16"/>
        <v>2.9375937830246652</v>
      </c>
      <c r="AG114" s="3">
        <f t="shared" si="17"/>
        <v>0.16517915971219377</v>
      </c>
      <c r="BC114" s="3"/>
      <c r="BD114" s="3"/>
      <c r="BE114" s="3"/>
      <c r="BF114" s="3"/>
    </row>
    <row r="115" spans="1:58" x14ac:dyDescent="0.35">
      <c r="A115">
        <v>92</v>
      </c>
      <c r="B115">
        <v>29</v>
      </c>
      <c r="C115" t="s">
        <v>91</v>
      </c>
      <c r="D115" t="s">
        <v>27</v>
      </c>
      <c r="G115">
        <v>0.5</v>
      </c>
      <c r="H115">
        <v>0.5</v>
      </c>
      <c r="I115">
        <v>7754</v>
      </c>
      <c r="J115">
        <v>10410</v>
      </c>
      <c r="L115">
        <v>1887</v>
      </c>
      <c r="M115">
        <v>6.3639999999999999</v>
      </c>
      <c r="N115">
        <v>9.0969999999999995</v>
      </c>
      <c r="O115">
        <v>2.734</v>
      </c>
      <c r="Q115">
        <v>8.1000000000000003E-2</v>
      </c>
      <c r="R115">
        <v>1</v>
      </c>
      <c r="S115">
        <v>0</v>
      </c>
      <c r="T115">
        <v>0</v>
      </c>
      <c r="V115">
        <v>0</v>
      </c>
      <c r="Y115" s="1">
        <v>44586</v>
      </c>
      <c r="Z115" s="6">
        <v>0.51356481481481475</v>
      </c>
      <c r="AB115">
        <v>1</v>
      </c>
      <c r="AD115" s="3">
        <f t="shared" si="15"/>
        <v>6.7959551544133445</v>
      </c>
      <c r="AE115" s="3">
        <f t="shared" si="14"/>
        <v>8.9615976130980428</v>
      </c>
      <c r="AF115" s="3">
        <f t="shared" si="16"/>
        <v>2.1656424586846983</v>
      </c>
      <c r="AG115" s="3">
        <f t="shared" si="17"/>
        <v>0.16197625936196927</v>
      </c>
      <c r="AJ115">
        <f>ABS(100*(AD115-AD116)/(AVERAGE(AD115:AD116)))</f>
        <v>0.4466634239500345</v>
      </c>
      <c r="AO115">
        <f>ABS(100*(AE115-AE116)/(AVERAGE(AE115:AE116)))</f>
        <v>0.16096746739166812</v>
      </c>
      <c r="AT115">
        <f>ABS(100*(AF115-AF116)/(AVERAGE(AF115:AF116)))</f>
        <v>0.74090415722864211</v>
      </c>
      <c r="AY115">
        <f>ABS(100*(AG115-AG116)/(AVERAGE(AG115:AG116)))</f>
        <v>1.5236404605320715</v>
      </c>
      <c r="BC115" s="3">
        <f>AVERAGE(AD115:AD116)</f>
        <v>6.8111666494971379</v>
      </c>
      <c r="BD115" s="3">
        <f>AVERAGE(AE115:AE116)</f>
        <v>8.9688160511242998</v>
      </c>
      <c r="BE115" s="3">
        <f>AVERAGE(AF115:AF116)</f>
        <v>2.157649401627161</v>
      </c>
      <c r="BF115" s="3">
        <f>AVERAGE(AG115:AG116)</f>
        <v>0.1607516209927658</v>
      </c>
    </row>
    <row r="116" spans="1:58" x14ac:dyDescent="0.35">
      <c r="A116">
        <v>93</v>
      </c>
      <c r="B116">
        <v>29</v>
      </c>
      <c r="C116" t="s">
        <v>91</v>
      </c>
      <c r="D116" t="s">
        <v>27</v>
      </c>
      <c r="G116">
        <v>0.5</v>
      </c>
      <c r="H116">
        <v>0.5</v>
      </c>
      <c r="I116">
        <v>7787</v>
      </c>
      <c r="J116">
        <v>10426</v>
      </c>
      <c r="L116">
        <v>1861</v>
      </c>
      <c r="M116">
        <v>6.3890000000000002</v>
      </c>
      <c r="N116">
        <v>9.1120000000000001</v>
      </c>
      <c r="O116">
        <v>2.722</v>
      </c>
      <c r="Q116">
        <v>7.9000000000000001E-2</v>
      </c>
      <c r="R116">
        <v>1</v>
      </c>
      <c r="S116">
        <v>0</v>
      </c>
      <c r="T116">
        <v>0</v>
      </c>
      <c r="V116">
        <v>0</v>
      </c>
      <c r="Y116" s="1">
        <v>44586</v>
      </c>
      <c r="Z116" s="6">
        <v>0.52156250000000004</v>
      </c>
      <c r="AB116">
        <v>1</v>
      </c>
      <c r="AD116" s="3">
        <f t="shared" si="15"/>
        <v>6.8263781445809313</v>
      </c>
      <c r="AE116" s="3">
        <f t="shared" si="14"/>
        <v>8.976034489150555</v>
      </c>
      <c r="AF116" s="3">
        <f t="shared" si="16"/>
        <v>2.1496563445696237</v>
      </c>
      <c r="AG116" s="3">
        <f t="shared" si="17"/>
        <v>0.15952698262356232</v>
      </c>
      <c r="BC116" s="3"/>
      <c r="BD116" s="3"/>
      <c r="BE116" s="3"/>
      <c r="BF116" s="3"/>
    </row>
    <row r="117" spans="1:58" x14ac:dyDescent="0.35">
      <c r="A117">
        <v>94</v>
      </c>
      <c r="B117">
        <v>30</v>
      </c>
      <c r="C117" t="s">
        <v>92</v>
      </c>
      <c r="D117" t="s">
        <v>27</v>
      </c>
      <c r="G117">
        <v>0.5</v>
      </c>
      <c r="H117">
        <v>0.5</v>
      </c>
      <c r="I117">
        <v>5910</v>
      </c>
      <c r="J117">
        <v>6845</v>
      </c>
      <c r="L117">
        <v>1153</v>
      </c>
      <c r="M117">
        <v>4.9489999999999998</v>
      </c>
      <c r="N117">
        <v>6.077</v>
      </c>
      <c r="O117">
        <v>1.1279999999999999</v>
      </c>
      <c r="Q117">
        <v>5.0000000000000001E-3</v>
      </c>
      <c r="R117">
        <v>1</v>
      </c>
      <c r="S117">
        <v>0</v>
      </c>
      <c r="T117">
        <v>0</v>
      </c>
      <c r="V117">
        <v>0</v>
      </c>
      <c r="Y117" s="1">
        <v>44586</v>
      </c>
      <c r="Z117" s="6">
        <v>0.53498842592592599</v>
      </c>
      <c r="AB117">
        <v>1</v>
      </c>
      <c r="AD117" s="3">
        <f t="shared" si="15"/>
        <v>5.0959553402002937</v>
      </c>
      <c r="AE117" s="3">
        <f t="shared" si="14"/>
        <v>5.7448811676479519</v>
      </c>
      <c r="AF117" s="3">
        <f t="shared" si="16"/>
        <v>0.64892582744765814</v>
      </c>
      <c r="AG117" s="3">
        <f t="shared" si="17"/>
        <v>9.2831292977711061E-2</v>
      </c>
      <c r="BC117" s="3"/>
      <c r="BD117" s="3"/>
      <c r="BE117" s="3"/>
      <c r="BF117" s="3"/>
    </row>
    <row r="118" spans="1:58" x14ac:dyDescent="0.35">
      <c r="A118">
        <v>95</v>
      </c>
      <c r="B118">
        <v>30</v>
      </c>
      <c r="C118" t="s">
        <v>92</v>
      </c>
      <c r="D118" t="s">
        <v>27</v>
      </c>
      <c r="G118">
        <v>0.5</v>
      </c>
      <c r="H118">
        <v>0.5</v>
      </c>
      <c r="I118">
        <v>5249</v>
      </c>
      <c r="J118">
        <v>6839</v>
      </c>
      <c r="L118">
        <v>1181</v>
      </c>
      <c r="M118">
        <v>4.4420000000000002</v>
      </c>
      <c r="N118">
        <v>6.0720000000000001</v>
      </c>
      <c r="O118">
        <v>1.631</v>
      </c>
      <c r="Q118">
        <v>8.0000000000000002E-3</v>
      </c>
      <c r="R118">
        <v>1</v>
      </c>
      <c r="S118">
        <v>0</v>
      </c>
      <c r="T118">
        <v>0</v>
      </c>
      <c r="V118">
        <v>0</v>
      </c>
      <c r="Y118" s="1">
        <v>44586</v>
      </c>
      <c r="Z118" s="6">
        <v>0.54231481481481481</v>
      </c>
      <c r="AB118">
        <v>1</v>
      </c>
      <c r="AD118" s="3">
        <f t="shared" si="15"/>
        <v>4.4865736280555941</v>
      </c>
      <c r="AE118" s="3">
        <f t="shared" si="14"/>
        <v>5.73946733912826</v>
      </c>
      <c r="AF118" s="3">
        <f t="shared" si="16"/>
        <v>1.2528937110726659</v>
      </c>
      <c r="AG118" s="3">
        <f t="shared" si="17"/>
        <v>9.5468975619072416E-2</v>
      </c>
      <c r="AJ118">
        <f>ABS(100*(AD118-AD119)/(AVERAGE(AD118:AD119)))</f>
        <v>1.6574768766580852</v>
      </c>
      <c r="AO118">
        <f>ABS(100*(AE118-AE119)/(AVERAGE(AE118:AE119)))</f>
        <v>0.1730812488507745</v>
      </c>
      <c r="AT118">
        <f>ABS(100*(AF118-AF119)/(AVERAGE(AF118:AF119)))</f>
        <v>4.9678536887153211</v>
      </c>
      <c r="AY118">
        <f>ABS(100*(AG118-AG119)/(AVERAGE(AG118:AG119)))</f>
        <v>10.817115258930347</v>
      </c>
      <c r="BC118" s="3">
        <f>AVERAGE(AD118:AD119)</f>
        <v>4.4496972763373064</v>
      </c>
      <c r="BD118" s="3">
        <f>AVERAGE(AE118:AE119)</f>
        <v>5.7345046629852092</v>
      </c>
      <c r="BE118" s="3">
        <f>AVERAGE(AF118:AF119)</f>
        <v>1.2848073866479033</v>
      </c>
      <c r="BF118" s="3">
        <f>AVERAGE(AG118:AG119)</f>
        <v>9.057042214225848E-2</v>
      </c>
    </row>
    <row r="119" spans="1:58" x14ac:dyDescent="0.35">
      <c r="A119">
        <v>96</v>
      </c>
      <c r="B119">
        <v>30</v>
      </c>
      <c r="C119" t="s">
        <v>92</v>
      </c>
      <c r="D119" t="s">
        <v>27</v>
      </c>
      <c r="G119">
        <v>0.5</v>
      </c>
      <c r="H119">
        <v>0.5</v>
      </c>
      <c r="I119">
        <v>5169</v>
      </c>
      <c r="J119">
        <v>6828</v>
      </c>
      <c r="L119">
        <v>1077</v>
      </c>
      <c r="M119">
        <v>4.38</v>
      </c>
      <c r="N119">
        <v>6.0629999999999997</v>
      </c>
      <c r="O119">
        <v>1.6830000000000001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44586</v>
      </c>
      <c r="Z119" s="6">
        <v>0.55001157407407408</v>
      </c>
      <c r="AB119">
        <v>1</v>
      </c>
      <c r="AD119" s="3">
        <f t="shared" si="15"/>
        <v>4.4128209246190186</v>
      </c>
      <c r="AE119" s="3">
        <f t="shared" si="14"/>
        <v>5.7295419868421593</v>
      </c>
      <c r="AF119" s="3">
        <f t="shared" si="16"/>
        <v>1.3167210622231407</v>
      </c>
      <c r="AG119" s="3">
        <f t="shared" si="17"/>
        <v>8.5671868665444545E-2</v>
      </c>
      <c r="BC119" s="3"/>
      <c r="BD119" s="3"/>
      <c r="BE119" s="3"/>
      <c r="BF119" s="3"/>
    </row>
    <row r="120" spans="1:58" x14ac:dyDescent="0.35">
      <c r="A120">
        <v>97</v>
      </c>
      <c r="B120">
        <v>31</v>
      </c>
      <c r="C120" t="s">
        <v>82</v>
      </c>
      <c r="D120" t="s">
        <v>27</v>
      </c>
      <c r="G120">
        <v>0.5</v>
      </c>
      <c r="H120">
        <v>0.5</v>
      </c>
      <c r="I120">
        <v>9706</v>
      </c>
      <c r="J120">
        <v>16354</v>
      </c>
      <c r="L120">
        <v>13208</v>
      </c>
      <c r="M120">
        <v>7.8609999999999998</v>
      </c>
      <c r="N120">
        <v>14.134</v>
      </c>
      <c r="O120">
        <v>6.2720000000000002</v>
      </c>
      <c r="Q120">
        <v>1.2649999999999999</v>
      </c>
      <c r="R120">
        <v>1</v>
      </c>
      <c r="S120">
        <v>0</v>
      </c>
      <c r="T120">
        <v>0</v>
      </c>
      <c r="V120">
        <v>0</v>
      </c>
      <c r="Y120" s="1">
        <v>44586</v>
      </c>
      <c r="Z120" s="6">
        <v>0.56416666666666659</v>
      </c>
      <c r="AB120">
        <v>1</v>
      </c>
      <c r="AD120" s="3">
        <f t="shared" si="15"/>
        <v>8.5955211182657703</v>
      </c>
      <c r="AE120" s="3">
        <f t="shared" si="14"/>
        <v>14.324897066605851</v>
      </c>
      <c r="AF120" s="3">
        <f t="shared" si="16"/>
        <v>5.7293759483400812</v>
      </c>
      <c r="AG120" s="3">
        <f t="shared" si="17"/>
        <v>1.2284478730352488</v>
      </c>
      <c r="BC120" s="3"/>
      <c r="BD120" s="3"/>
      <c r="BE120" s="3"/>
      <c r="BF120" s="3"/>
    </row>
    <row r="121" spans="1:58" x14ac:dyDescent="0.35">
      <c r="A121">
        <v>98</v>
      </c>
      <c r="B121">
        <v>31</v>
      </c>
      <c r="C121" t="s">
        <v>82</v>
      </c>
      <c r="D121" t="s">
        <v>27</v>
      </c>
      <c r="G121">
        <v>0.5</v>
      </c>
      <c r="H121">
        <v>0.5</v>
      </c>
      <c r="I121">
        <v>11434</v>
      </c>
      <c r="J121">
        <v>16466</v>
      </c>
      <c r="L121">
        <v>13183</v>
      </c>
      <c r="M121">
        <v>9.1869999999999994</v>
      </c>
      <c r="N121">
        <v>14.228999999999999</v>
      </c>
      <c r="O121">
        <v>5.0419999999999998</v>
      </c>
      <c r="Q121">
        <v>1.2629999999999999</v>
      </c>
      <c r="R121">
        <v>1</v>
      </c>
      <c r="S121">
        <v>0</v>
      </c>
      <c r="T121">
        <v>0</v>
      </c>
      <c r="V121">
        <v>0</v>
      </c>
      <c r="Y121" s="1">
        <v>44586</v>
      </c>
      <c r="Z121" s="6">
        <v>0.57181712962962961</v>
      </c>
      <c r="AB121">
        <v>1</v>
      </c>
      <c r="AD121" s="3">
        <f t="shared" si="15"/>
        <v>10.188579512495789</v>
      </c>
      <c r="AE121" s="3">
        <f t="shared" si="14"/>
        <v>14.425955198973426</v>
      </c>
      <c r="AF121" s="3">
        <f t="shared" si="16"/>
        <v>4.2373756864776375</v>
      </c>
      <c r="AG121" s="3">
        <f t="shared" si="17"/>
        <v>1.226092799248319</v>
      </c>
      <c r="AJ121">
        <f>ABS(100*(AD121-AD122)/(AVERAGE(AD121:AD122)))</f>
        <v>2.9771950413348542</v>
      </c>
      <c r="AL121">
        <f>100*((AVERAGE(AD121:AD122)*25.24)-(AVERAGE(AD103:AD104)*25))/(1000*0.08)</f>
        <v>137.24049085954638</v>
      </c>
      <c r="AO121">
        <f>ABS(100*(AE121-AE122)/(AVERAGE(AE121:AE122)))</f>
        <v>0.84166113515424457</v>
      </c>
      <c r="AQ121">
        <f>100*((AVERAGE(AE121:AE122)*25.24)-(AVERAGE(AE103:AE104)*25))/(2000*0.08)</f>
        <v>111.68616305844014</v>
      </c>
      <c r="AT121">
        <f>ABS(100*(AF121-AF122)/(AVERAGE(AF121:AF122)))</f>
        <v>10.659467341090815</v>
      </c>
      <c r="AV121">
        <f>100*((AVERAGE(AF121:AF122)*25.24)-(AVERAGE(AF103:AF104)*25))/(1000*0.08)</f>
        <v>86.131835257333861</v>
      </c>
      <c r="AY121">
        <f>ABS(100*(AG121-AG122)/(AVERAGE(AG121:AG122)))</f>
        <v>1.2217994068105604</v>
      </c>
      <c r="BA121">
        <f>100*((AVERAGE(AG121:AG122)*25.24)-(AVERAGE(AG103:AG104)*25))/(100*0.08)</f>
        <v>69.113061538073993</v>
      </c>
      <c r="BC121" s="3">
        <f>AVERAGE(AD121:AD122)</f>
        <v>10.342538280919637</v>
      </c>
      <c r="BD121" s="3">
        <f>AVERAGE(AE121:AE122)</f>
        <v>14.365500780503538</v>
      </c>
      <c r="BE121" s="3">
        <f>AVERAGE(AF121:AF122)</f>
        <v>4.0229624995838993</v>
      </c>
      <c r="BF121" s="3">
        <f>AVERAGE(AG121:AG122)</f>
        <v>1.2336290353664943</v>
      </c>
    </row>
    <row r="122" spans="1:58" x14ac:dyDescent="0.35">
      <c r="A122">
        <v>99</v>
      </c>
      <c r="B122">
        <v>31</v>
      </c>
      <c r="C122" t="s">
        <v>82</v>
      </c>
      <c r="D122" t="s">
        <v>27</v>
      </c>
      <c r="G122">
        <v>0.5</v>
      </c>
      <c r="H122">
        <v>0.5</v>
      </c>
      <c r="I122">
        <v>11768</v>
      </c>
      <c r="J122">
        <v>16332</v>
      </c>
      <c r="L122">
        <v>13343</v>
      </c>
      <c r="M122">
        <v>9.4429999999999996</v>
      </c>
      <c r="N122">
        <v>14.114000000000001</v>
      </c>
      <c r="O122">
        <v>4.6710000000000003</v>
      </c>
      <c r="Q122">
        <v>1.28</v>
      </c>
      <c r="R122">
        <v>1</v>
      </c>
      <c r="S122">
        <v>0</v>
      </c>
      <c r="T122">
        <v>0</v>
      </c>
      <c r="V122">
        <v>0</v>
      </c>
      <c r="Y122" s="1">
        <v>44586</v>
      </c>
      <c r="Z122" s="6">
        <v>0.57997685185185188</v>
      </c>
      <c r="AB122">
        <v>1</v>
      </c>
      <c r="AD122" s="3">
        <f t="shared" si="15"/>
        <v>10.496497049343487</v>
      </c>
      <c r="AE122" s="3">
        <f t="shared" si="14"/>
        <v>14.305046362033648</v>
      </c>
      <c r="AF122" s="3">
        <f t="shared" si="16"/>
        <v>3.8085493126901611</v>
      </c>
      <c r="AG122" s="3">
        <f t="shared" si="17"/>
        <v>1.2411652714846697</v>
      </c>
    </row>
    <row r="123" spans="1:58" x14ac:dyDescent="0.35">
      <c r="A123">
        <v>100</v>
      </c>
      <c r="B123">
        <v>32</v>
      </c>
      <c r="C123" t="s">
        <v>65</v>
      </c>
      <c r="D123" t="s">
        <v>27</v>
      </c>
      <c r="G123">
        <v>0.5</v>
      </c>
      <c r="H123">
        <v>0.5</v>
      </c>
      <c r="I123">
        <v>7204</v>
      </c>
      <c r="J123">
        <v>7150</v>
      </c>
      <c r="L123">
        <v>1531</v>
      </c>
      <c r="M123">
        <v>5.9420000000000002</v>
      </c>
      <c r="N123">
        <v>6.3360000000000003</v>
      </c>
      <c r="O123">
        <v>0.39400000000000002</v>
      </c>
      <c r="Q123">
        <v>4.3999999999999997E-2</v>
      </c>
      <c r="R123">
        <v>1</v>
      </c>
      <c r="S123">
        <v>0</v>
      </c>
      <c r="T123">
        <v>0</v>
      </c>
      <c r="V123">
        <v>0</v>
      </c>
      <c r="Y123" s="1">
        <v>44586</v>
      </c>
      <c r="Z123" s="6">
        <v>0.5939120370370371</v>
      </c>
      <c r="AB123">
        <v>1</v>
      </c>
      <c r="AD123" s="3">
        <f t="shared" si="15"/>
        <v>6.2889053182868926</v>
      </c>
      <c r="AE123" s="3">
        <f t="shared" si="14"/>
        <v>6.0200841173989419</v>
      </c>
      <c r="AF123" s="3">
        <f t="shared" si="16"/>
        <v>-0.2688212008879507</v>
      </c>
      <c r="AG123" s="3">
        <f t="shared" si="17"/>
        <v>0.12844000863608929</v>
      </c>
      <c r="BC123" s="3"/>
      <c r="BD123" s="3"/>
      <c r="BE123" s="3"/>
      <c r="BF123" s="3"/>
    </row>
    <row r="124" spans="1:58" x14ac:dyDescent="0.35">
      <c r="A124">
        <v>101</v>
      </c>
      <c r="B124">
        <v>32</v>
      </c>
      <c r="C124" t="s">
        <v>65</v>
      </c>
      <c r="D124" t="s">
        <v>27</v>
      </c>
      <c r="G124">
        <v>0.5</v>
      </c>
      <c r="H124">
        <v>0.5</v>
      </c>
      <c r="I124">
        <v>5378</v>
      </c>
      <c r="J124">
        <v>7110</v>
      </c>
      <c r="L124">
        <v>1531</v>
      </c>
      <c r="M124">
        <v>4.5410000000000004</v>
      </c>
      <c r="N124">
        <v>6.3019999999999996</v>
      </c>
      <c r="O124">
        <v>1.7609999999999999</v>
      </c>
      <c r="Q124">
        <v>4.3999999999999997E-2</v>
      </c>
      <c r="R124">
        <v>1</v>
      </c>
      <c r="S124">
        <v>0</v>
      </c>
      <c r="T124">
        <v>0</v>
      </c>
      <c r="V124">
        <v>0</v>
      </c>
      <c r="Y124" s="1">
        <v>44586</v>
      </c>
      <c r="Z124" s="6">
        <v>0.60124999999999995</v>
      </c>
      <c r="AB124">
        <v>1</v>
      </c>
      <c r="AD124" s="3">
        <f t="shared" si="15"/>
        <v>4.6054998623470711</v>
      </c>
      <c r="AE124" s="3">
        <f t="shared" si="14"/>
        <v>5.983991927267664</v>
      </c>
      <c r="AF124" s="3">
        <f t="shared" si="16"/>
        <v>1.378492064920593</v>
      </c>
      <c r="AG124" s="3">
        <f t="shared" si="17"/>
        <v>0.12844000863608929</v>
      </c>
      <c r="AJ124">
        <f>ABS(100*(AD124-AD125)/(AVERAGE(AD124:AD125)))</f>
        <v>0.82410182876348503</v>
      </c>
      <c r="AK124">
        <f>ABS(100*((AVERAGE(AD124:AD125)-AVERAGE(AD118:AD119))/(AVERAGE(AD118:AD119,AD124:AD125))))</f>
        <v>3.0300783711746395</v>
      </c>
      <c r="AO124">
        <f>ABS(100*(AE124-AE125)/(AVERAGE(AE124:AE125)))</f>
        <v>0.33118082293054479</v>
      </c>
      <c r="AP124">
        <f>ABS(100*((AVERAGE(AE124:AE125)-AVERAGE(AE118:AE119))/(AVERAGE(AE118:AE119,AE124:AE125))))</f>
        <v>4.4236576385040554</v>
      </c>
      <c r="AT124">
        <f>ABS(100*(AF124-AF125)/(AVERAGE(AF124:AF125)))</f>
        <v>4.0963751323325468</v>
      </c>
      <c r="AU124">
        <f>ABS(100*((AVERAGE(AF124:AF125)-AVERAGE(AF118:AF119))/(AVERAGE(AF118:AF119,AF124:AF125))))</f>
        <v>9.1013017091952051</v>
      </c>
      <c r="AY124">
        <f>ABS(100*(AG124-AG125)/(AVERAGE(AG124:AG125)))</f>
        <v>6.9047184668592134</v>
      </c>
      <c r="AZ124">
        <f>ABS(100*((AVERAGE(AG124:AG125)-AVERAGE(AG118:AG119))/(AVERAGE(AG118:AG119,AG124:AG125))))</f>
        <v>31.280454416591137</v>
      </c>
      <c r="BC124" s="3">
        <f>AVERAGE(AD124:AD125)</f>
        <v>4.5866007320914486</v>
      </c>
      <c r="BD124" s="3">
        <f>AVERAGE(AE124:AE125)</f>
        <v>5.9939172795537647</v>
      </c>
      <c r="BE124" s="3">
        <f>AVERAGE(AF124:AF125)</f>
        <v>1.4073165474623166</v>
      </c>
      <c r="BF124" s="3">
        <f>AVERAGE(AG124:AG125)</f>
        <v>0.12415377434387709</v>
      </c>
    </row>
    <row r="125" spans="1:58" x14ac:dyDescent="0.35">
      <c r="A125">
        <v>102</v>
      </c>
      <c r="B125">
        <v>32</v>
      </c>
      <c r="C125" t="s">
        <v>65</v>
      </c>
      <c r="D125" t="s">
        <v>27</v>
      </c>
      <c r="G125">
        <v>0.5</v>
      </c>
      <c r="H125">
        <v>0.5</v>
      </c>
      <c r="I125">
        <v>5337</v>
      </c>
      <c r="J125">
        <v>7132</v>
      </c>
      <c r="L125">
        <v>1440</v>
      </c>
      <c r="M125">
        <v>4.5090000000000003</v>
      </c>
      <c r="N125">
        <v>6.3209999999999997</v>
      </c>
      <c r="O125">
        <v>1.8120000000000001</v>
      </c>
      <c r="Q125">
        <v>3.5000000000000003E-2</v>
      </c>
      <c r="R125">
        <v>1</v>
      </c>
      <c r="S125">
        <v>0</v>
      </c>
      <c r="T125">
        <v>0</v>
      </c>
      <c r="V125">
        <v>0</v>
      </c>
      <c r="Y125" s="1">
        <v>44586</v>
      </c>
      <c r="Z125" s="6">
        <v>0.60910879629629633</v>
      </c>
      <c r="AB125">
        <v>1</v>
      </c>
      <c r="AD125" s="3">
        <f t="shared" si="15"/>
        <v>4.5677016018358261</v>
      </c>
      <c r="AE125" s="3">
        <f t="shared" si="14"/>
        <v>6.0038426318398663</v>
      </c>
      <c r="AF125" s="3">
        <f t="shared" si="16"/>
        <v>1.4361410300040403</v>
      </c>
      <c r="AG125" s="3">
        <f t="shared" si="17"/>
        <v>0.11986754005166489</v>
      </c>
    </row>
    <row r="126" spans="1:58" x14ac:dyDescent="0.35">
      <c r="A126">
        <v>103</v>
      </c>
      <c r="B126">
        <v>1</v>
      </c>
      <c r="C126" t="s">
        <v>70</v>
      </c>
      <c r="D126" t="s">
        <v>27</v>
      </c>
      <c r="G126">
        <v>0.5</v>
      </c>
      <c r="H126">
        <v>0.5</v>
      </c>
      <c r="I126">
        <v>4326</v>
      </c>
      <c r="J126">
        <v>7658</v>
      </c>
      <c r="L126">
        <v>3201</v>
      </c>
      <c r="M126">
        <v>3.734</v>
      </c>
      <c r="N126">
        <v>6.7670000000000003</v>
      </c>
      <c r="O126">
        <v>3.0329999999999999</v>
      </c>
      <c r="Q126">
        <v>0.219</v>
      </c>
      <c r="R126">
        <v>1</v>
      </c>
      <c r="S126">
        <v>0</v>
      </c>
      <c r="T126">
        <v>0</v>
      </c>
      <c r="V126">
        <v>0</v>
      </c>
      <c r="Y126" s="1">
        <v>44586</v>
      </c>
      <c r="Z126" s="6">
        <v>0.62221064814814808</v>
      </c>
      <c r="AB126">
        <v>1</v>
      </c>
      <c r="AD126" s="3">
        <f t="shared" si="15"/>
        <v>3.6356518121561114</v>
      </c>
      <c r="AE126" s="3">
        <f t="shared" si="14"/>
        <v>6.478454932066164</v>
      </c>
      <c r="AF126" s="3">
        <f t="shared" si="16"/>
        <v>2.8428031199100525</v>
      </c>
      <c r="AG126" s="3">
        <f t="shared" si="17"/>
        <v>0.28575893760299825</v>
      </c>
      <c r="BC126" s="3"/>
      <c r="BD126" s="3"/>
      <c r="BE126" s="3"/>
      <c r="BF126" s="3"/>
    </row>
    <row r="127" spans="1:58" x14ac:dyDescent="0.35">
      <c r="A127">
        <v>104</v>
      </c>
      <c r="B127">
        <v>1</v>
      </c>
      <c r="C127" t="s">
        <v>70</v>
      </c>
      <c r="D127" t="s">
        <v>27</v>
      </c>
      <c r="G127">
        <v>0.5</v>
      </c>
      <c r="H127">
        <v>0.5</v>
      </c>
      <c r="I127">
        <v>3951</v>
      </c>
      <c r="J127">
        <v>7640</v>
      </c>
      <c r="L127">
        <v>3231</v>
      </c>
      <c r="M127">
        <v>3.4460000000000002</v>
      </c>
      <c r="N127">
        <v>6.7510000000000003</v>
      </c>
      <c r="O127">
        <v>3.306</v>
      </c>
      <c r="Q127">
        <v>0.222</v>
      </c>
      <c r="R127">
        <v>1</v>
      </c>
      <c r="S127">
        <v>0</v>
      </c>
      <c r="T127">
        <v>0</v>
      </c>
      <c r="V127">
        <v>0</v>
      </c>
      <c r="Y127" s="1">
        <v>44586</v>
      </c>
      <c r="Z127" s="6">
        <v>0.62954861111111116</v>
      </c>
      <c r="AB127">
        <v>1</v>
      </c>
      <c r="AD127" s="3">
        <f t="shared" si="15"/>
        <v>3.2899360147971666</v>
      </c>
      <c r="AE127" s="3">
        <f t="shared" si="14"/>
        <v>6.4622134465070884</v>
      </c>
      <c r="AF127" s="3">
        <f t="shared" si="16"/>
        <v>3.1722774317099218</v>
      </c>
      <c r="AG127" s="3">
        <f t="shared" si="17"/>
        <v>0.28858502614731402</v>
      </c>
      <c r="AJ127">
        <f>ABS(100*(AD127-AD128)/(AVERAGE(AD127:AD128)))</f>
        <v>2.5829427348596976</v>
      </c>
      <c r="AO127">
        <f>ABS(100*(AE127-AE128)/(AVERAGE(AE127:AE128)))</f>
        <v>0.48750614292450611</v>
      </c>
      <c r="AT127">
        <f>ABS(100*(AF127-AF128)/(AVERAGE(AF127:AF128)))</f>
        <v>3.5750416109177952</v>
      </c>
      <c r="AY127">
        <f>ABS(100*(AG127-AG128)/(AVERAGE(AG127:AG128)))</f>
        <v>2.1112083444495355</v>
      </c>
      <c r="BC127" s="3">
        <f>AVERAGE(AD127:AD128)</f>
        <v>3.2479891647176147</v>
      </c>
      <c r="BD127" s="3">
        <f>AVERAGE(AE127:AE128)</f>
        <v>6.4780037796895229</v>
      </c>
      <c r="BE127" s="3">
        <f>AVERAGE(AF127:AF128)</f>
        <v>3.2300146149719078</v>
      </c>
      <c r="BF127" s="3">
        <f>AVERAGE(AG127:AG128)</f>
        <v>0.28557053170004387</v>
      </c>
    </row>
    <row r="128" spans="1:58" x14ac:dyDescent="0.35">
      <c r="A128">
        <v>105</v>
      </c>
      <c r="B128">
        <v>1</v>
      </c>
      <c r="C128" t="s">
        <v>70</v>
      </c>
      <c r="D128" t="s">
        <v>27</v>
      </c>
      <c r="G128">
        <v>0.5</v>
      </c>
      <c r="H128">
        <v>0.5</v>
      </c>
      <c r="I128">
        <v>3860</v>
      </c>
      <c r="J128">
        <v>7675</v>
      </c>
      <c r="L128">
        <v>3167</v>
      </c>
      <c r="M128">
        <v>3.3769999999999998</v>
      </c>
      <c r="N128">
        <v>6.7809999999999997</v>
      </c>
      <c r="O128">
        <v>3.4039999999999999</v>
      </c>
      <c r="Q128">
        <v>0.215</v>
      </c>
      <c r="R128">
        <v>1</v>
      </c>
      <c r="S128">
        <v>0</v>
      </c>
      <c r="T128">
        <v>0</v>
      </c>
      <c r="V128">
        <v>0</v>
      </c>
      <c r="Y128" s="1">
        <v>44586</v>
      </c>
      <c r="Z128" s="6">
        <v>0.63738425925925923</v>
      </c>
      <c r="AB128">
        <v>1</v>
      </c>
      <c r="AD128" s="3">
        <f t="shared" si="15"/>
        <v>3.2060423146380628</v>
      </c>
      <c r="AE128" s="3">
        <f t="shared" si="14"/>
        <v>6.4937941128719565</v>
      </c>
      <c r="AF128" s="3">
        <f t="shared" si="16"/>
        <v>3.2877517982338937</v>
      </c>
      <c r="AG128" s="3">
        <f t="shared" si="17"/>
        <v>0.28255603725277378</v>
      </c>
      <c r="BC128" s="3"/>
      <c r="BD128" s="3"/>
      <c r="BE128" s="3"/>
      <c r="BF128" s="3"/>
    </row>
  </sheetData>
  <conditionalFormatting sqref="AW48 AR48 AY34:AZ40 AR45:AR46 AW45:AW46 AR38:AR42 AW34:AW42 AJ38:AK42 AT38:AU42 AO38:AP42">
    <cfRule type="cellIs" dxfId="677" priority="297" operator="greaterThan">
      <formula>20</formula>
    </cfRule>
  </conditionalFormatting>
  <conditionalFormatting sqref="AQ48 AV48 BA48 AL48:AM48 BA34:BA40 AL45:AM46 BA45:BA46 AV45:AV46 AQ45:AQ46 AL38:AM42 AV38:AV42 AQ38:AQ42">
    <cfRule type="cellIs" dxfId="676" priority="296" operator="between">
      <formula>80</formula>
      <formula>120</formula>
    </cfRule>
  </conditionalFormatting>
  <conditionalFormatting sqref="AY42">
    <cfRule type="cellIs" dxfId="675" priority="295" operator="greaterThan">
      <formula>20</formula>
    </cfRule>
  </conditionalFormatting>
  <conditionalFormatting sqref="AJ46:AK46 AT46:AU46 AY46:AZ46 AY48:AZ48 AT48:AU48 AJ48:AK48">
    <cfRule type="cellIs" dxfId="674" priority="294" operator="greaterThan">
      <formula>20</formula>
    </cfRule>
  </conditionalFormatting>
  <conditionalFormatting sqref="AJ48">
    <cfRule type="cellIs" dxfId="673" priority="291" operator="greaterThan">
      <formula>20</formula>
    </cfRule>
  </conditionalFormatting>
  <conditionalFormatting sqref="AY48">
    <cfRule type="cellIs" dxfId="672" priority="288" operator="greaterThan">
      <formula>20</formula>
    </cfRule>
  </conditionalFormatting>
  <conditionalFormatting sqref="AL33:AM38 AV33:AV38">
    <cfRule type="cellIs" dxfId="671" priority="286" operator="between">
      <formula>80</formula>
      <formula>120</formula>
    </cfRule>
  </conditionalFormatting>
  <conditionalFormatting sqref="AO46:AP46 AO48:AP48">
    <cfRule type="cellIs" dxfId="670" priority="293" operator="greaterThan">
      <formula>20</formula>
    </cfRule>
  </conditionalFormatting>
  <conditionalFormatting sqref="AO33:AP38">
    <cfRule type="cellIs" dxfId="669" priority="285" operator="greaterThan">
      <formula>20</formula>
    </cfRule>
  </conditionalFormatting>
  <conditionalFormatting sqref="AQ33:AQ38">
    <cfRule type="cellIs" dxfId="668" priority="284" operator="between">
      <formula>80</formula>
      <formula>120</formula>
    </cfRule>
  </conditionalFormatting>
  <conditionalFormatting sqref="AI33:AI47 AN33:AN47 AS33:AS47 AX33:AX47">
    <cfRule type="cellIs" dxfId="667" priority="292" operator="lessThan">
      <formula>20</formula>
    </cfRule>
  </conditionalFormatting>
  <conditionalFormatting sqref="AO48">
    <cfRule type="cellIs" dxfId="666" priority="290" operator="greaterThan">
      <formula>20</formula>
    </cfRule>
  </conditionalFormatting>
  <conditionalFormatting sqref="AT48">
    <cfRule type="cellIs" dxfId="665" priority="289" operator="greaterThan">
      <formula>20</formula>
    </cfRule>
  </conditionalFormatting>
  <conditionalFormatting sqref="AR33:AR38 AJ33:AK38 AT33:AU38">
    <cfRule type="cellIs" dxfId="664" priority="287" operator="greaterThan">
      <formula>20</formula>
    </cfRule>
  </conditionalFormatting>
  <conditionalFormatting sqref="AO46">
    <cfRule type="cellIs" dxfId="663" priority="282" operator="greaterThan">
      <formula>20</formula>
    </cfRule>
  </conditionalFormatting>
  <conditionalFormatting sqref="AY46 AY48">
    <cfRule type="cellIs" dxfId="662" priority="280" operator="greaterThan">
      <formula>20</formula>
    </cfRule>
  </conditionalFormatting>
  <conditionalFormatting sqref="AJ46">
    <cfRule type="cellIs" dxfId="661" priority="283" operator="greaterThan">
      <formula>20</formula>
    </cfRule>
  </conditionalFormatting>
  <conditionalFormatting sqref="AT46 AT48">
    <cfRule type="cellIs" dxfId="660" priority="281" operator="greaterThan">
      <formula>20</formula>
    </cfRule>
  </conditionalFormatting>
  <conditionalFormatting sqref="BA79">
    <cfRule type="cellIs" dxfId="659" priority="171" operator="between">
      <formula>80</formula>
      <formula>120</formula>
    </cfRule>
  </conditionalFormatting>
  <conditionalFormatting sqref="AJ47">
    <cfRule type="cellIs" dxfId="658" priority="279" operator="greaterThan">
      <formula>20</formula>
    </cfRule>
  </conditionalFormatting>
  <conditionalFormatting sqref="AO47">
    <cfRule type="cellIs" dxfId="657" priority="278" operator="greaterThan">
      <formula>20</formula>
    </cfRule>
  </conditionalFormatting>
  <conditionalFormatting sqref="AT47">
    <cfRule type="cellIs" dxfId="656" priority="277" operator="greaterThan">
      <formula>20</formula>
    </cfRule>
  </conditionalFormatting>
  <conditionalFormatting sqref="AY47">
    <cfRule type="cellIs" dxfId="655" priority="276" operator="greaterThan">
      <formula>20</formula>
    </cfRule>
  </conditionalFormatting>
  <conditionalFormatting sqref="AJ44">
    <cfRule type="cellIs" dxfId="654" priority="275" operator="greaterThan">
      <formula>20</formula>
    </cfRule>
  </conditionalFormatting>
  <conditionalFormatting sqref="AO44">
    <cfRule type="cellIs" dxfId="653" priority="274" operator="greaterThan">
      <formula>20</formula>
    </cfRule>
  </conditionalFormatting>
  <conditionalFormatting sqref="AT44">
    <cfRule type="cellIs" dxfId="652" priority="273" operator="greaterThan">
      <formula>20</formula>
    </cfRule>
  </conditionalFormatting>
  <conditionalFormatting sqref="AY44">
    <cfRule type="cellIs" dxfId="651" priority="272" operator="greaterThan">
      <formula>20</formula>
    </cfRule>
  </conditionalFormatting>
  <conditionalFormatting sqref="AJ45">
    <cfRule type="cellIs" dxfId="650" priority="271" operator="greaterThan">
      <formula>20</formula>
    </cfRule>
  </conditionalFormatting>
  <conditionalFormatting sqref="AO45">
    <cfRule type="cellIs" dxfId="649" priority="270" operator="greaterThan">
      <formula>20</formula>
    </cfRule>
  </conditionalFormatting>
  <conditionalFormatting sqref="AT45">
    <cfRule type="cellIs" dxfId="648" priority="269" operator="greaterThan">
      <formula>20</formula>
    </cfRule>
  </conditionalFormatting>
  <conditionalFormatting sqref="AY45">
    <cfRule type="cellIs" dxfId="647" priority="268" operator="greaterThan">
      <formula>20</formula>
    </cfRule>
  </conditionalFormatting>
  <conditionalFormatting sqref="AT84">
    <cfRule type="cellIs" dxfId="646" priority="162" operator="greaterThan">
      <formula>20</formula>
    </cfRule>
  </conditionalFormatting>
  <conditionalFormatting sqref="AY84">
    <cfRule type="cellIs" dxfId="645" priority="161" operator="greaterThan">
      <formula>20</formula>
    </cfRule>
  </conditionalFormatting>
  <conditionalFormatting sqref="AJ87">
    <cfRule type="cellIs" dxfId="644" priority="160" operator="greaterThan">
      <formula>20</formula>
    </cfRule>
  </conditionalFormatting>
  <conditionalFormatting sqref="AO87">
    <cfRule type="cellIs" dxfId="643" priority="159" operator="greaterThan">
      <formula>20</formula>
    </cfRule>
  </conditionalFormatting>
  <conditionalFormatting sqref="AJ81 AJ78 AJ75 AJ72 AJ69 AJ66 AJ63 AJ60 AJ57 AJ54 AJ51">
    <cfRule type="cellIs" dxfId="642" priority="267" operator="greaterThan">
      <formula>20</formula>
    </cfRule>
  </conditionalFormatting>
  <conditionalFormatting sqref="AO81 AO78 AO75 AO72 AO69 AO66 AO63 AO60 AO57 AO54 AO51">
    <cfRule type="cellIs" dxfId="641" priority="266" operator="greaterThan">
      <formula>20</formula>
    </cfRule>
  </conditionalFormatting>
  <conditionalFormatting sqref="AT81 AT78 AT75 AT72 AT69 AT66 AT63 AT60 AT57 AT54 AT51">
    <cfRule type="cellIs" dxfId="640" priority="265" operator="greaterThan">
      <formula>20</formula>
    </cfRule>
  </conditionalFormatting>
  <conditionalFormatting sqref="AY81 AY78 AY75 AY72 AY69 AY66 AY63 AY60 AY57 AY54 AY51">
    <cfRule type="cellIs" dxfId="639" priority="264" operator="greaterThan">
      <formula>20</formula>
    </cfRule>
  </conditionalFormatting>
  <conditionalFormatting sqref="AJ88">
    <cfRule type="cellIs" dxfId="638" priority="263" operator="greaterThan">
      <formula>20</formula>
    </cfRule>
  </conditionalFormatting>
  <conditionalFormatting sqref="AO88">
    <cfRule type="cellIs" dxfId="637" priority="262" operator="greaterThan">
      <formula>20</formula>
    </cfRule>
  </conditionalFormatting>
  <conditionalFormatting sqref="AT88">
    <cfRule type="cellIs" dxfId="636" priority="261" operator="greaterThan">
      <formula>20</formula>
    </cfRule>
  </conditionalFormatting>
  <conditionalFormatting sqref="AY88">
    <cfRule type="cellIs" dxfId="635" priority="260" operator="greaterThan">
      <formula>20</formula>
    </cfRule>
  </conditionalFormatting>
  <conditionalFormatting sqref="AL82">
    <cfRule type="cellIs" dxfId="634" priority="259" operator="between">
      <formula>80</formula>
      <formula>120</formula>
    </cfRule>
  </conditionalFormatting>
  <conditionalFormatting sqref="AK81">
    <cfRule type="cellIs" dxfId="633" priority="258" operator="greaterThan">
      <formula>20</formula>
    </cfRule>
  </conditionalFormatting>
  <conditionalFormatting sqref="AL81">
    <cfRule type="cellIs" dxfId="632" priority="257" operator="between">
      <formula>80</formula>
      <formula>120</formula>
    </cfRule>
  </conditionalFormatting>
  <conditionalFormatting sqref="AL81">
    <cfRule type="cellIs" dxfId="631" priority="256" operator="between">
      <formula>80</formula>
      <formula>120</formula>
    </cfRule>
  </conditionalFormatting>
  <conditionalFormatting sqref="AP79">
    <cfRule type="cellIs" dxfId="630" priority="192" operator="greaterThan">
      <formula>20</formula>
    </cfRule>
  </conditionalFormatting>
  <conditionalFormatting sqref="AL83">
    <cfRule type="cellIs" dxfId="629" priority="255" operator="between">
      <formula>80</formula>
      <formula>120</formula>
    </cfRule>
  </conditionalFormatting>
  <conditionalFormatting sqref="AJ82 AJ79 AJ76 AJ73 AJ70 AJ67 AJ64 AJ61 AJ58 AJ55 AJ52 AJ49">
    <cfRule type="cellIs" dxfId="628" priority="210" operator="greaterThan">
      <formula>20</formula>
    </cfRule>
  </conditionalFormatting>
  <conditionalFormatting sqref="AO82 AO79 AO76 AO73 AO70 AO67 AO64 AO61 AO58 AO55 AO52 AO49">
    <cfRule type="cellIs" dxfId="627" priority="209" operator="greaterThan">
      <formula>20</formula>
    </cfRule>
  </conditionalFormatting>
  <conditionalFormatting sqref="AT82 AT79 AT76 AT73 AT70 AT67 AT64 AT61 AT58 AT55 AT52 AT49">
    <cfRule type="cellIs" dxfId="626" priority="208" operator="greaterThan">
      <formula>20</formula>
    </cfRule>
  </conditionalFormatting>
  <conditionalFormatting sqref="AY82 AY79 AY76 AY73 AY70 AY67 AY64 AY61 AY58 AY55 AY52 AY49">
    <cfRule type="cellIs" dxfId="625" priority="207" operator="greaterThan">
      <formula>20</formula>
    </cfRule>
  </conditionalFormatting>
  <conditionalFormatting sqref="AO86">
    <cfRule type="cellIs" dxfId="624" priority="205" operator="greaterThan">
      <formula>20</formula>
    </cfRule>
  </conditionalFormatting>
  <conditionalFormatting sqref="AT86">
    <cfRule type="cellIs" dxfId="623" priority="204" operator="greaterThan">
      <formula>20</formula>
    </cfRule>
  </conditionalFormatting>
  <conditionalFormatting sqref="AQ82">
    <cfRule type="cellIs" dxfId="622" priority="254" operator="between">
      <formula>80</formula>
      <formula>120</formula>
    </cfRule>
  </conditionalFormatting>
  <conditionalFormatting sqref="AQ82">
    <cfRule type="cellIs" dxfId="621" priority="253" operator="between">
      <formula>80</formula>
      <formula>120</formula>
    </cfRule>
  </conditionalFormatting>
  <conditionalFormatting sqref="AP81">
    <cfRule type="cellIs" dxfId="620" priority="252" operator="greaterThan">
      <formula>20</formula>
    </cfRule>
  </conditionalFormatting>
  <conditionalFormatting sqref="AQ81">
    <cfRule type="cellIs" dxfId="619" priority="251" operator="between">
      <formula>80</formula>
      <formula>120</formula>
    </cfRule>
  </conditionalFormatting>
  <conditionalFormatting sqref="AQ81">
    <cfRule type="cellIs" dxfId="618" priority="250" operator="between">
      <formula>80</formula>
      <formula>120</formula>
    </cfRule>
  </conditionalFormatting>
  <conditionalFormatting sqref="AQ81">
    <cfRule type="cellIs" dxfId="617" priority="249" operator="between">
      <formula>80</formula>
      <formula>120</formula>
    </cfRule>
  </conditionalFormatting>
  <conditionalFormatting sqref="AQ83">
    <cfRule type="cellIs" dxfId="616" priority="248" operator="between">
      <formula>80</formula>
      <formula>120</formula>
    </cfRule>
  </conditionalFormatting>
  <conditionalFormatting sqref="AQ83">
    <cfRule type="cellIs" dxfId="615" priority="247" operator="between">
      <formula>80</formula>
      <formula>120</formula>
    </cfRule>
  </conditionalFormatting>
  <conditionalFormatting sqref="AV82">
    <cfRule type="cellIs" dxfId="614" priority="246" operator="between">
      <formula>80</formula>
      <formula>120</formula>
    </cfRule>
  </conditionalFormatting>
  <conditionalFormatting sqref="AU81">
    <cfRule type="cellIs" dxfId="613" priority="245" operator="greaterThan">
      <formula>20</formula>
    </cfRule>
  </conditionalFormatting>
  <conditionalFormatting sqref="AV81">
    <cfRule type="cellIs" dxfId="612" priority="244" operator="between">
      <formula>80</formula>
      <formula>120</formula>
    </cfRule>
  </conditionalFormatting>
  <conditionalFormatting sqref="AV81">
    <cfRule type="cellIs" dxfId="611" priority="242" operator="between">
      <formula>80</formula>
      <formula>120</formula>
    </cfRule>
  </conditionalFormatting>
  <conditionalFormatting sqref="AV81">
    <cfRule type="cellIs" dxfId="610" priority="243" operator="between">
      <formula>80</formula>
      <formula>120</formula>
    </cfRule>
  </conditionalFormatting>
  <conditionalFormatting sqref="AV83">
    <cfRule type="cellIs" dxfId="609" priority="241" operator="between">
      <formula>80</formula>
      <formula>120</formula>
    </cfRule>
  </conditionalFormatting>
  <conditionalFormatting sqref="AX88">
    <cfRule type="cellIs" dxfId="608" priority="149" operator="lessThan">
      <formula>20</formula>
    </cfRule>
  </conditionalFormatting>
  <conditionalFormatting sqref="BA82">
    <cfRule type="cellIs" dxfId="607" priority="240" operator="between">
      <formula>80</formula>
      <formula>120</formula>
    </cfRule>
  </conditionalFormatting>
  <conditionalFormatting sqref="AZ81">
    <cfRule type="cellIs" dxfId="606" priority="239" operator="greaterThan">
      <formula>20</formula>
    </cfRule>
  </conditionalFormatting>
  <conditionalFormatting sqref="BA81">
    <cfRule type="cellIs" dxfId="605" priority="238" operator="between">
      <formula>80</formula>
      <formula>120</formula>
    </cfRule>
  </conditionalFormatting>
  <conditionalFormatting sqref="BA81">
    <cfRule type="cellIs" dxfId="604" priority="237" operator="between">
      <formula>80</formula>
      <formula>120</formula>
    </cfRule>
  </conditionalFormatting>
  <conditionalFormatting sqref="BA81">
    <cfRule type="cellIs" dxfId="603" priority="235" operator="between">
      <formula>80</formula>
      <formula>120</formula>
    </cfRule>
  </conditionalFormatting>
  <conditionalFormatting sqref="BA81">
    <cfRule type="cellIs" dxfId="602" priority="236" operator="between">
      <formula>80</formula>
      <formula>120</formula>
    </cfRule>
  </conditionalFormatting>
  <conditionalFormatting sqref="BA83">
    <cfRule type="cellIs" dxfId="601" priority="234" operator="between">
      <formula>80</formula>
      <formula>120</formula>
    </cfRule>
  </conditionalFormatting>
  <conditionalFormatting sqref="AT87">
    <cfRule type="cellIs" dxfId="600" priority="158" operator="greaterThan">
      <formula>20</formula>
    </cfRule>
  </conditionalFormatting>
  <conditionalFormatting sqref="AO88 AO85">
    <cfRule type="cellIs" dxfId="599" priority="155" operator="greaterThan">
      <formula>20</formula>
    </cfRule>
  </conditionalFormatting>
  <conditionalFormatting sqref="AQ89">
    <cfRule type="cellIs" dxfId="598" priority="147" operator="between">
      <formula>80</formula>
      <formula>120</formula>
    </cfRule>
  </conditionalFormatting>
  <conditionalFormatting sqref="BA89">
    <cfRule type="cellIs" dxfId="597" priority="144" operator="between">
      <formula>80</formula>
      <formula>120</formula>
    </cfRule>
  </conditionalFormatting>
  <conditionalFormatting sqref="AW90 AR90">
    <cfRule type="cellIs" dxfId="596" priority="143" operator="greaterThan">
      <formula>20</formula>
    </cfRule>
  </conditionalFormatting>
  <conditionalFormatting sqref="AQ90 AV90 BA90 AL90:AM90">
    <cfRule type="cellIs" dxfId="595" priority="142" operator="between">
      <formula>80</formula>
      <formula>120</formula>
    </cfRule>
  </conditionalFormatting>
  <conditionalFormatting sqref="AY90:AZ90 AT90:AU90 AJ90:AK90">
    <cfRule type="cellIs" dxfId="594" priority="141" operator="greaterThan">
      <formula>20</formula>
    </cfRule>
  </conditionalFormatting>
  <conditionalFormatting sqref="AY41">
    <cfRule type="cellIs" dxfId="593" priority="233" operator="greaterThan">
      <formula>20</formula>
    </cfRule>
  </conditionalFormatting>
  <conditionalFormatting sqref="AJ45:AK45 AT45:AU45 AY45:AZ45">
    <cfRule type="cellIs" dxfId="592" priority="232" operator="greaterThan">
      <formula>20</formula>
    </cfRule>
  </conditionalFormatting>
  <conditionalFormatting sqref="AO45:AP45">
    <cfRule type="cellIs" dxfId="591" priority="231" operator="greaterThan">
      <formula>20</formula>
    </cfRule>
  </conditionalFormatting>
  <conditionalFormatting sqref="AO45">
    <cfRule type="cellIs" dxfId="590" priority="229" operator="greaterThan">
      <formula>20</formula>
    </cfRule>
  </conditionalFormatting>
  <conditionalFormatting sqref="AY45 AY47">
    <cfRule type="cellIs" dxfId="589" priority="227" operator="greaterThan">
      <formula>20</formula>
    </cfRule>
  </conditionalFormatting>
  <conditionalFormatting sqref="AJ45">
    <cfRule type="cellIs" dxfId="588" priority="230" operator="greaterThan">
      <formula>20</formula>
    </cfRule>
  </conditionalFormatting>
  <conditionalFormatting sqref="AT45 AT47">
    <cfRule type="cellIs" dxfId="587" priority="228" operator="greaterThan">
      <formula>20</formula>
    </cfRule>
  </conditionalFormatting>
  <conditionalFormatting sqref="AR47 AW47 AJ47:AK47 AT47:AU47 AY47:AZ47">
    <cfRule type="cellIs" dxfId="586" priority="226" operator="greaterThan">
      <formula>20</formula>
    </cfRule>
  </conditionalFormatting>
  <conditionalFormatting sqref="AL47:AM47 BA47 AV47">
    <cfRule type="cellIs" dxfId="585" priority="225" operator="between">
      <formula>80</formula>
      <formula>120</formula>
    </cfRule>
  </conditionalFormatting>
  <conditionalFormatting sqref="AO47:AP47">
    <cfRule type="cellIs" dxfId="584" priority="224" operator="greaterThan">
      <formula>20</formula>
    </cfRule>
  </conditionalFormatting>
  <conditionalFormatting sqref="AQ47">
    <cfRule type="cellIs" dxfId="583" priority="223" operator="between">
      <formula>80</formula>
      <formula>120</formula>
    </cfRule>
  </conditionalFormatting>
  <conditionalFormatting sqref="AJ46">
    <cfRule type="cellIs" dxfId="582" priority="222" operator="greaterThan">
      <formula>20</formula>
    </cfRule>
  </conditionalFormatting>
  <conditionalFormatting sqref="AO46">
    <cfRule type="cellIs" dxfId="581" priority="221" operator="greaterThan">
      <formula>20</formula>
    </cfRule>
  </conditionalFormatting>
  <conditionalFormatting sqref="AT46">
    <cfRule type="cellIs" dxfId="580" priority="220" operator="greaterThan">
      <formula>20</formula>
    </cfRule>
  </conditionalFormatting>
  <conditionalFormatting sqref="AY46">
    <cfRule type="cellIs" dxfId="579" priority="219" operator="greaterThan">
      <formula>20</formula>
    </cfRule>
  </conditionalFormatting>
  <conditionalFormatting sqref="AJ43">
    <cfRule type="cellIs" dxfId="578" priority="218" operator="greaterThan">
      <formula>20</formula>
    </cfRule>
  </conditionalFormatting>
  <conditionalFormatting sqref="AO43">
    <cfRule type="cellIs" dxfId="577" priority="217" operator="greaterThan">
      <formula>20</formula>
    </cfRule>
  </conditionalFormatting>
  <conditionalFormatting sqref="AT43">
    <cfRule type="cellIs" dxfId="576" priority="216" operator="greaterThan">
      <formula>20</formula>
    </cfRule>
  </conditionalFormatting>
  <conditionalFormatting sqref="AY43">
    <cfRule type="cellIs" dxfId="575" priority="215" operator="greaterThan">
      <formula>20</formula>
    </cfRule>
  </conditionalFormatting>
  <conditionalFormatting sqref="AJ44">
    <cfRule type="cellIs" dxfId="574" priority="214" operator="greaterThan">
      <formula>20</formula>
    </cfRule>
  </conditionalFormatting>
  <conditionalFormatting sqref="AO44">
    <cfRule type="cellIs" dxfId="573" priority="213" operator="greaterThan">
      <formula>20</formula>
    </cfRule>
  </conditionalFormatting>
  <conditionalFormatting sqref="AT44">
    <cfRule type="cellIs" dxfId="572" priority="212" operator="greaterThan">
      <formula>20</formula>
    </cfRule>
  </conditionalFormatting>
  <conditionalFormatting sqref="AY44">
    <cfRule type="cellIs" dxfId="571" priority="211" operator="greaterThan">
      <formula>20</formula>
    </cfRule>
  </conditionalFormatting>
  <conditionalFormatting sqref="AJ86">
    <cfRule type="cellIs" dxfId="570" priority="206" operator="greaterThan">
      <formula>20</formula>
    </cfRule>
  </conditionalFormatting>
  <conditionalFormatting sqref="AY86">
    <cfRule type="cellIs" dxfId="569" priority="203" operator="greaterThan">
      <formula>20</formula>
    </cfRule>
  </conditionalFormatting>
  <conditionalFormatting sqref="AK82">
    <cfRule type="cellIs" dxfId="568" priority="195" operator="lessThan">
      <formula>20</formula>
    </cfRule>
  </conditionalFormatting>
  <conditionalFormatting sqref="AL80">
    <cfRule type="cellIs" dxfId="567" priority="202" operator="between">
      <formula>80</formula>
      <formula>120</formula>
    </cfRule>
  </conditionalFormatting>
  <conditionalFormatting sqref="AK79">
    <cfRule type="cellIs" dxfId="566" priority="201" operator="greaterThan">
      <formula>20</formula>
    </cfRule>
  </conditionalFormatting>
  <conditionalFormatting sqref="AL79">
    <cfRule type="cellIs" dxfId="565" priority="200" operator="between">
      <formula>80</formula>
      <formula>120</formula>
    </cfRule>
  </conditionalFormatting>
  <conditionalFormatting sqref="AL79">
    <cfRule type="cellIs" dxfId="564" priority="199" operator="between">
      <formula>80</formula>
      <formula>120</formula>
    </cfRule>
  </conditionalFormatting>
  <conditionalFormatting sqref="AK82">
    <cfRule type="cellIs" dxfId="563" priority="198" operator="greaterThan">
      <formula>20</formula>
    </cfRule>
  </conditionalFormatting>
  <conditionalFormatting sqref="AL81:AL82">
    <cfRule type="cellIs" dxfId="562" priority="197" operator="between">
      <formula>80</formula>
      <formula>120</formula>
    </cfRule>
  </conditionalFormatting>
  <conditionalFormatting sqref="AK82">
    <cfRule type="cellIs" dxfId="561" priority="196" operator="greaterThan">
      <formula>20</formula>
    </cfRule>
  </conditionalFormatting>
  <conditionalFormatting sqref="AQ80">
    <cfRule type="cellIs" dxfId="560" priority="194" operator="between">
      <formula>80</formula>
      <formula>120</formula>
    </cfRule>
  </conditionalFormatting>
  <conditionalFormatting sqref="AQ80">
    <cfRule type="cellIs" dxfId="559" priority="193" operator="between">
      <formula>80</formula>
      <formula>120</formula>
    </cfRule>
  </conditionalFormatting>
  <conditionalFormatting sqref="AQ79">
    <cfRule type="cellIs" dxfId="558" priority="191" operator="between">
      <formula>80</formula>
      <formula>120</formula>
    </cfRule>
  </conditionalFormatting>
  <conditionalFormatting sqref="AQ79">
    <cfRule type="cellIs" dxfId="557" priority="190" operator="between">
      <formula>80</formula>
      <formula>120</formula>
    </cfRule>
  </conditionalFormatting>
  <conditionalFormatting sqref="AQ79">
    <cfRule type="cellIs" dxfId="556" priority="189" operator="between">
      <formula>80</formula>
      <formula>120</formula>
    </cfRule>
  </conditionalFormatting>
  <conditionalFormatting sqref="AP82">
    <cfRule type="cellIs" dxfId="555" priority="188" operator="greaterThan">
      <formula>20</formula>
    </cfRule>
  </conditionalFormatting>
  <conditionalFormatting sqref="AQ81:AQ82">
    <cfRule type="cellIs" dxfId="554" priority="187" operator="between">
      <formula>80</formula>
      <formula>120</formula>
    </cfRule>
  </conditionalFormatting>
  <conditionalFormatting sqref="AQ81:AQ82">
    <cfRule type="cellIs" dxfId="553" priority="186" operator="between">
      <formula>80</formula>
      <formula>120</formula>
    </cfRule>
  </conditionalFormatting>
  <conditionalFormatting sqref="AP82">
    <cfRule type="cellIs" dxfId="552" priority="185" operator="greaterThan">
      <formula>20</formula>
    </cfRule>
  </conditionalFormatting>
  <conditionalFormatting sqref="AP82">
    <cfRule type="cellIs" dxfId="551" priority="184" operator="lessThan">
      <formula>20</formula>
    </cfRule>
  </conditionalFormatting>
  <conditionalFormatting sqref="AV80">
    <cfRule type="cellIs" dxfId="550" priority="183" operator="between">
      <formula>80</formula>
      <formula>120</formula>
    </cfRule>
  </conditionalFormatting>
  <conditionalFormatting sqref="AU79">
    <cfRule type="cellIs" dxfId="549" priority="182" operator="greaterThan">
      <formula>20</formula>
    </cfRule>
  </conditionalFormatting>
  <conditionalFormatting sqref="AV79">
    <cfRule type="cellIs" dxfId="548" priority="181" operator="between">
      <formula>80</formula>
      <formula>120</formula>
    </cfRule>
  </conditionalFormatting>
  <conditionalFormatting sqref="AV79">
    <cfRule type="cellIs" dxfId="547" priority="179" operator="between">
      <formula>80</formula>
      <formula>120</formula>
    </cfRule>
  </conditionalFormatting>
  <conditionalFormatting sqref="AV79">
    <cfRule type="cellIs" dxfId="546" priority="180" operator="between">
      <formula>80</formula>
      <formula>120</formula>
    </cfRule>
  </conditionalFormatting>
  <conditionalFormatting sqref="AU82">
    <cfRule type="cellIs" dxfId="545" priority="178" operator="greaterThan">
      <formula>20</formula>
    </cfRule>
  </conditionalFormatting>
  <conditionalFormatting sqref="AV81:AV82">
    <cfRule type="cellIs" dxfId="544" priority="177" operator="between">
      <formula>80</formula>
      <formula>120</formula>
    </cfRule>
  </conditionalFormatting>
  <conditionalFormatting sqref="AU82">
    <cfRule type="cellIs" dxfId="543" priority="176" operator="greaterThan">
      <formula>20</formula>
    </cfRule>
  </conditionalFormatting>
  <conditionalFormatting sqref="AU82">
    <cfRule type="cellIs" dxfId="542" priority="175" operator="lessThan">
      <formula>20</formula>
    </cfRule>
  </conditionalFormatting>
  <conditionalFormatting sqref="BA80">
    <cfRule type="cellIs" dxfId="541" priority="174" operator="between">
      <formula>80</formula>
      <formula>120</formula>
    </cfRule>
  </conditionalFormatting>
  <conditionalFormatting sqref="AZ79">
    <cfRule type="cellIs" dxfId="540" priority="173" operator="greaterThan">
      <formula>20</formula>
    </cfRule>
  </conditionalFormatting>
  <conditionalFormatting sqref="BA79">
    <cfRule type="cellIs" dxfId="539" priority="172" operator="between">
      <formula>80</formula>
      <formula>120</formula>
    </cfRule>
  </conditionalFormatting>
  <conditionalFormatting sqref="BA79">
    <cfRule type="cellIs" dxfId="538" priority="169" operator="between">
      <formula>80</formula>
      <formula>120</formula>
    </cfRule>
  </conditionalFormatting>
  <conditionalFormatting sqref="BA79">
    <cfRule type="cellIs" dxfId="537" priority="170" operator="between">
      <formula>80</formula>
      <formula>120</formula>
    </cfRule>
  </conditionalFormatting>
  <conditionalFormatting sqref="AZ82">
    <cfRule type="cellIs" dxfId="536" priority="168" operator="greaterThan">
      <formula>20</formula>
    </cfRule>
  </conditionalFormatting>
  <conditionalFormatting sqref="BA81:BA82">
    <cfRule type="cellIs" dxfId="535" priority="167" operator="between">
      <formula>80</formula>
      <formula>120</formula>
    </cfRule>
  </conditionalFormatting>
  <conditionalFormatting sqref="AZ82">
    <cfRule type="cellIs" dxfId="534" priority="166" operator="greaterThan">
      <formula>20</formula>
    </cfRule>
  </conditionalFormatting>
  <conditionalFormatting sqref="AZ82">
    <cfRule type="cellIs" dxfId="533" priority="165" operator="lessThan">
      <formula>20</formula>
    </cfRule>
  </conditionalFormatting>
  <conditionalFormatting sqref="AJ84">
    <cfRule type="cellIs" dxfId="532" priority="164" operator="greaterThan">
      <formula>20</formula>
    </cfRule>
  </conditionalFormatting>
  <conditionalFormatting sqref="AO84">
    <cfRule type="cellIs" dxfId="531" priority="163" operator="greaterThan">
      <formula>20</formula>
    </cfRule>
  </conditionalFormatting>
  <conditionalFormatting sqref="AY87">
    <cfRule type="cellIs" dxfId="530" priority="157" operator="greaterThan">
      <formula>20</formula>
    </cfRule>
  </conditionalFormatting>
  <conditionalFormatting sqref="AJ88 AJ85">
    <cfRule type="cellIs" dxfId="529" priority="156" operator="greaterThan">
      <formula>20</formula>
    </cfRule>
  </conditionalFormatting>
  <conditionalFormatting sqref="AT88 AT85">
    <cfRule type="cellIs" dxfId="528" priority="154" operator="greaterThan">
      <formula>20</formula>
    </cfRule>
  </conditionalFormatting>
  <conditionalFormatting sqref="AY88 AY85">
    <cfRule type="cellIs" dxfId="527" priority="153" operator="greaterThan">
      <formula>20</formula>
    </cfRule>
  </conditionalFormatting>
  <conditionalFormatting sqref="AI88">
    <cfRule type="cellIs" dxfId="526" priority="152" operator="lessThan">
      <formula>20</formula>
    </cfRule>
  </conditionalFormatting>
  <conditionalFormatting sqref="AN88">
    <cfRule type="cellIs" dxfId="525" priority="151" operator="lessThan">
      <formula>20</formula>
    </cfRule>
  </conditionalFormatting>
  <conditionalFormatting sqref="AS88">
    <cfRule type="cellIs" dxfId="524" priority="150" operator="lessThan">
      <formula>20</formula>
    </cfRule>
  </conditionalFormatting>
  <conditionalFormatting sqref="AL89">
    <cfRule type="cellIs" dxfId="523" priority="148" operator="between">
      <formula>80</formula>
      <formula>120</formula>
    </cfRule>
  </conditionalFormatting>
  <conditionalFormatting sqref="AQ89">
    <cfRule type="cellIs" dxfId="522" priority="146" operator="between">
      <formula>80</formula>
      <formula>120</formula>
    </cfRule>
  </conditionalFormatting>
  <conditionalFormatting sqref="AV89">
    <cfRule type="cellIs" dxfId="521" priority="145" operator="between">
      <formula>80</formula>
      <formula>120</formula>
    </cfRule>
  </conditionalFormatting>
  <conditionalFormatting sqref="AJ90">
    <cfRule type="cellIs" dxfId="520" priority="139" operator="greaterThan">
      <formula>20</formula>
    </cfRule>
  </conditionalFormatting>
  <conditionalFormatting sqref="AY90">
    <cfRule type="cellIs" dxfId="519" priority="136" operator="greaterThan">
      <formula>20</formula>
    </cfRule>
  </conditionalFormatting>
  <conditionalFormatting sqref="AO90:AP90">
    <cfRule type="cellIs" dxfId="518" priority="140" operator="greaterThan">
      <formula>20</formula>
    </cfRule>
  </conditionalFormatting>
  <conditionalFormatting sqref="AO90">
    <cfRule type="cellIs" dxfId="517" priority="138" operator="greaterThan">
      <formula>20</formula>
    </cfRule>
  </conditionalFormatting>
  <conditionalFormatting sqref="AT90">
    <cfRule type="cellIs" dxfId="516" priority="137" operator="greaterThan">
      <formula>20</formula>
    </cfRule>
  </conditionalFormatting>
  <conditionalFormatting sqref="AY90">
    <cfRule type="cellIs" dxfId="515" priority="134" operator="greaterThan">
      <formula>20</formula>
    </cfRule>
  </conditionalFormatting>
  <conditionalFormatting sqref="AT90">
    <cfRule type="cellIs" dxfId="514" priority="135" operator="greaterThan">
      <formula>20</formula>
    </cfRule>
  </conditionalFormatting>
  <conditionalFormatting sqref="AJ123 AJ120 AJ117 AJ114 AJ111 AJ108 AJ105 AJ102 AJ99 AJ96 AJ93">
    <cfRule type="cellIs" dxfId="513" priority="133" operator="greaterThan">
      <formula>20</formula>
    </cfRule>
  </conditionalFormatting>
  <conditionalFormatting sqref="AO123 AO120 AO117 AO114 AO111 AO108 AO105 AO102 AO99 AO96 AO93">
    <cfRule type="cellIs" dxfId="512" priority="132" operator="greaterThan">
      <formula>20</formula>
    </cfRule>
  </conditionalFormatting>
  <conditionalFormatting sqref="AT123 AT120 AT117 AT114 AT111 AT108 AT105 AT102 AT99 AT96 AT93">
    <cfRule type="cellIs" dxfId="511" priority="131" operator="greaterThan">
      <formula>20</formula>
    </cfRule>
  </conditionalFormatting>
  <conditionalFormatting sqref="AY123 AY120 AY117 AY114 AY111 AY108 AY105 AY102 AY99 AY96 AY93">
    <cfRule type="cellIs" dxfId="510" priority="130" operator="greaterThan">
      <formula>20</formula>
    </cfRule>
  </conditionalFormatting>
  <conditionalFormatting sqref="AK123">
    <cfRule type="cellIs" dxfId="509" priority="124" operator="greaterThan">
      <formula>20</formula>
    </cfRule>
  </conditionalFormatting>
  <conditionalFormatting sqref="AL124">
    <cfRule type="cellIs" dxfId="508" priority="125" operator="between">
      <formula>80</formula>
      <formula>120</formula>
    </cfRule>
  </conditionalFormatting>
  <conditionalFormatting sqref="AL123">
    <cfRule type="cellIs" dxfId="507" priority="123" operator="between">
      <formula>80</formula>
      <formula>120</formula>
    </cfRule>
  </conditionalFormatting>
  <conditionalFormatting sqref="AL123">
    <cfRule type="cellIs" dxfId="506" priority="122" operator="between">
      <formula>80</formula>
      <formula>120</formula>
    </cfRule>
  </conditionalFormatting>
  <conditionalFormatting sqref="AL125">
    <cfRule type="cellIs" dxfId="505" priority="121" operator="between">
      <formula>80</formula>
      <formula>120</formula>
    </cfRule>
  </conditionalFormatting>
  <conditionalFormatting sqref="AQ124">
    <cfRule type="cellIs" dxfId="504" priority="120" operator="between">
      <formula>80</formula>
      <formula>120</formula>
    </cfRule>
  </conditionalFormatting>
  <conditionalFormatting sqref="AQ124">
    <cfRule type="cellIs" dxfId="503" priority="119" operator="between">
      <formula>80</formula>
      <formula>120</formula>
    </cfRule>
  </conditionalFormatting>
  <conditionalFormatting sqref="AP123">
    <cfRule type="cellIs" dxfId="502" priority="118" operator="greaterThan">
      <formula>20</formula>
    </cfRule>
  </conditionalFormatting>
  <conditionalFormatting sqref="AQ123">
    <cfRule type="cellIs" dxfId="501" priority="117" operator="between">
      <formula>80</formula>
      <formula>120</formula>
    </cfRule>
  </conditionalFormatting>
  <conditionalFormatting sqref="AQ123">
    <cfRule type="cellIs" dxfId="500" priority="116" operator="between">
      <formula>80</formula>
      <formula>120</formula>
    </cfRule>
  </conditionalFormatting>
  <conditionalFormatting sqref="AQ123">
    <cfRule type="cellIs" dxfId="499" priority="115" operator="between">
      <formula>80</formula>
      <formula>120</formula>
    </cfRule>
  </conditionalFormatting>
  <conditionalFormatting sqref="AQ125">
    <cfRule type="cellIs" dxfId="498" priority="114" operator="between">
      <formula>80</formula>
      <formula>120</formula>
    </cfRule>
  </conditionalFormatting>
  <conditionalFormatting sqref="AQ125">
    <cfRule type="cellIs" dxfId="497" priority="113" operator="between">
      <formula>80</formula>
      <formula>120</formula>
    </cfRule>
  </conditionalFormatting>
  <conditionalFormatting sqref="AV124">
    <cfRule type="cellIs" dxfId="496" priority="112" operator="between">
      <formula>80</formula>
      <formula>120</formula>
    </cfRule>
  </conditionalFormatting>
  <conditionalFormatting sqref="AU123">
    <cfRule type="cellIs" dxfId="495" priority="111" operator="greaterThan">
      <formula>20</formula>
    </cfRule>
  </conditionalFormatting>
  <conditionalFormatting sqref="AV123">
    <cfRule type="cellIs" dxfId="494" priority="110" operator="between">
      <formula>80</formula>
      <formula>120</formula>
    </cfRule>
  </conditionalFormatting>
  <conditionalFormatting sqref="AV123">
    <cfRule type="cellIs" dxfId="493" priority="108" operator="between">
      <formula>80</formula>
      <formula>120</formula>
    </cfRule>
  </conditionalFormatting>
  <conditionalFormatting sqref="AV123">
    <cfRule type="cellIs" dxfId="492" priority="109" operator="between">
      <formula>80</formula>
      <formula>120</formula>
    </cfRule>
  </conditionalFormatting>
  <conditionalFormatting sqref="AV125">
    <cfRule type="cellIs" dxfId="491" priority="107" operator="between">
      <formula>80</formula>
      <formula>120</formula>
    </cfRule>
  </conditionalFormatting>
  <conditionalFormatting sqref="BA124">
    <cfRule type="cellIs" dxfId="490" priority="106" operator="between">
      <formula>80</formula>
      <formula>120</formula>
    </cfRule>
  </conditionalFormatting>
  <conditionalFormatting sqref="AZ123">
    <cfRule type="cellIs" dxfId="489" priority="105" operator="greaterThan">
      <formula>20</formula>
    </cfRule>
  </conditionalFormatting>
  <conditionalFormatting sqref="BA123">
    <cfRule type="cellIs" dxfId="488" priority="104" operator="between">
      <formula>80</formula>
      <formula>120</formula>
    </cfRule>
  </conditionalFormatting>
  <conditionalFormatting sqref="BA123">
    <cfRule type="cellIs" dxfId="487" priority="103" operator="between">
      <formula>80</formula>
      <formula>120</formula>
    </cfRule>
  </conditionalFormatting>
  <conditionalFormatting sqref="BA123">
    <cfRule type="cellIs" dxfId="486" priority="101" operator="between">
      <formula>80</formula>
      <formula>120</formula>
    </cfRule>
  </conditionalFormatting>
  <conditionalFormatting sqref="BA123">
    <cfRule type="cellIs" dxfId="485" priority="102" operator="between">
      <formula>80</formula>
      <formula>120</formula>
    </cfRule>
  </conditionalFormatting>
  <conditionalFormatting sqref="BA125">
    <cfRule type="cellIs" dxfId="484" priority="100" operator="between">
      <formula>80</formula>
      <formula>120</formula>
    </cfRule>
  </conditionalFormatting>
  <conditionalFormatting sqref="AJ124 AJ118 AJ115 AJ112 AJ109 AJ106 AJ103 AJ100 AJ97 AJ94 AJ91">
    <cfRule type="cellIs" dxfId="483" priority="99" operator="greaterThan">
      <formula>20</formula>
    </cfRule>
  </conditionalFormatting>
  <conditionalFormatting sqref="AO124 AO118 AO115 AO112 AO109 AO106 AO103 AO100 AO97 AO94 AO91">
    <cfRule type="cellIs" dxfId="482" priority="98" operator="greaterThan">
      <formula>20</formula>
    </cfRule>
  </conditionalFormatting>
  <conditionalFormatting sqref="AT124 AT118 AT115 AT112 AT109 AT106 AT103 AT100 AT97 AT94 AT91">
    <cfRule type="cellIs" dxfId="481" priority="97" operator="greaterThan">
      <formula>20</formula>
    </cfRule>
  </conditionalFormatting>
  <conditionalFormatting sqref="AY124 AY118 AY115 AY112 AY109 AY106 AY103 AY100 AY97 AY94 AY91">
    <cfRule type="cellIs" dxfId="480" priority="96" operator="greaterThan">
      <formula>20</formula>
    </cfRule>
  </conditionalFormatting>
  <conditionalFormatting sqref="AJ128">
    <cfRule type="cellIs" dxfId="479" priority="95" operator="greaterThan">
      <formula>20</formula>
    </cfRule>
  </conditionalFormatting>
  <conditionalFormatting sqref="AO128">
    <cfRule type="cellIs" dxfId="478" priority="94" operator="greaterThan">
      <formula>20</formula>
    </cfRule>
  </conditionalFormatting>
  <conditionalFormatting sqref="AT128">
    <cfRule type="cellIs" dxfId="477" priority="93" operator="greaterThan">
      <formula>20</formula>
    </cfRule>
  </conditionalFormatting>
  <conditionalFormatting sqref="AY128">
    <cfRule type="cellIs" dxfId="476" priority="92" operator="greaterThan">
      <formula>20</formula>
    </cfRule>
  </conditionalFormatting>
  <conditionalFormatting sqref="AK124">
    <cfRule type="cellIs" dxfId="475" priority="84" operator="lessThan">
      <formula>20</formula>
    </cfRule>
  </conditionalFormatting>
  <conditionalFormatting sqref="AL122">
    <cfRule type="cellIs" dxfId="474" priority="91" operator="between">
      <formula>80</formula>
      <formula>120</formula>
    </cfRule>
  </conditionalFormatting>
  <conditionalFormatting sqref="AK124">
    <cfRule type="cellIs" dxfId="473" priority="87" operator="greaterThan">
      <formula>20</formula>
    </cfRule>
  </conditionalFormatting>
  <conditionalFormatting sqref="AL123:AL124">
    <cfRule type="cellIs" dxfId="472" priority="86" operator="between">
      <formula>80</formula>
      <formula>120</formula>
    </cfRule>
  </conditionalFormatting>
  <conditionalFormatting sqref="AK124">
    <cfRule type="cellIs" dxfId="471" priority="85" operator="greaterThan">
      <formula>20</formula>
    </cfRule>
  </conditionalFormatting>
  <conditionalFormatting sqref="AQ122">
    <cfRule type="cellIs" dxfId="470" priority="83" operator="between">
      <formula>80</formula>
      <formula>120</formula>
    </cfRule>
  </conditionalFormatting>
  <conditionalFormatting sqref="AQ122">
    <cfRule type="cellIs" dxfId="469" priority="82" operator="between">
      <formula>80</formula>
      <formula>120</formula>
    </cfRule>
  </conditionalFormatting>
  <conditionalFormatting sqref="AP124">
    <cfRule type="cellIs" dxfId="468" priority="77" operator="greaterThan">
      <formula>20</formula>
    </cfRule>
  </conditionalFormatting>
  <conditionalFormatting sqref="AQ123:AQ124">
    <cfRule type="cellIs" dxfId="467" priority="76" operator="between">
      <formula>80</formula>
      <formula>120</formula>
    </cfRule>
  </conditionalFormatting>
  <conditionalFormatting sqref="AQ123:AQ124">
    <cfRule type="cellIs" dxfId="466" priority="75" operator="between">
      <formula>80</formula>
      <formula>120</formula>
    </cfRule>
  </conditionalFormatting>
  <conditionalFormatting sqref="AP124">
    <cfRule type="cellIs" dxfId="465" priority="74" operator="greaterThan">
      <formula>20</formula>
    </cfRule>
  </conditionalFormatting>
  <conditionalFormatting sqref="AP124">
    <cfRule type="cellIs" dxfId="464" priority="73" operator="lessThan">
      <formula>20</formula>
    </cfRule>
  </conditionalFormatting>
  <conditionalFormatting sqref="AV122">
    <cfRule type="cellIs" dxfId="463" priority="72" operator="between">
      <formula>80</formula>
      <formula>120</formula>
    </cfRule>
  </conditionalFormatting>
  <conditionalFormatting sqref="AU124">
    <cfRule type="cellIs" dxfId="462" priority="67" operator="greaterThan">
      <formula>20</formula>
    </cfRule>
  </conditionalFormatting>
  <conditionalFormatting sqref="AV123:AV124">
    <cfRule type="cellIs" dxfId="461" priority="66" operator="between">
      <formula>80</formula>
      <formula>120</formula>
    </cfRule>
  </conditionalFormatting>
  <conditionalFormatting sqref="AU124">
    <cfRule type="cellIs" dxfId="460" priority="65" operator="greaterThan">
      <formula>20</formula>
    </cfRule>
  </conditionalFormatting>
  <conditionalFormatting sqref="AU124">
    <cfRule type="cellIs" dxfId="459" priority="64" operator="lessThan">
      <formula>20</formula>
    </cfRule>
  </conditionalFormatting>
  <conditionalFormatting sqref="BA122">
    <cfRule type="cellIs" dxfId="458" priority="63" operator="between">
      <formula>80</formula>
      <formula>120</formula>
    </cfRule>
  </conditionalFormatting>
  <conditionalFormatting sqref="AZ124">
    <cfRule type="cellIs" dxfId="457" priority="57" operator="greaterThan">
      <formula>20</formula>
    </cfRule>
  </conditionalFormatting>
  <conditionalFormatting sqref="BA123:BA124">
    <cfRule type="cellIs" dxfId="456" priority="56" operator="between">
      <formula>80</formula>
      <formula>120</formula>
    </cfRule>
  </conditionalFormatting>
  <conditionalFormatting sqref="AZ124">
    <cfRule type="cellIs" dxfId="455" priority="55" operator="greaterThan">
      <formula>20</formula>
    </cfRule>
  </conditionalFormatting>
  <conditionalFormatting sqref="AZ124">
    <cfRule type="cellIs" dxfId="454" priority="54" operator="lessThan">
      <formula>20</formula>
    </cfRule>
  </conditionalFormatting>
  <conditionalFormatting sqref="AJ126">
    <cfRule type="cellIs" dxfId="453" priority="53" operator="greaterThan">
      <formula>20</formula>
    </cfRule>
  </conditionalFormatting>
  <conditionalFormatting sqref="AO126">
    <cfRule type="cellIs" dxfId="452" priority="52" operator="greaterThan">
      <formula>20</formula>
    </cfRule>
  </conditionalFormatting>
  <conditionalFormatting sqref="AT126">
    <cfRule type="cellIs" dxfId="451" priority="51" operator="greaterThan">
      <formula>20</formula>
    </cfRule>
  </conditionalFormatting>
  <conditionalFormatting sqref="AY126">
    <cfRule type="cellIs" dxfId="450" priority="50" operator="greaterThan">
      <formula>20</formula>
    </cfRule>
  </conditionalFormatting>
  <conditionalFormatting sqref="AJ127">
    <cfRule type="cellIs" dxfId="449" priority="45" operator="greaterThan">
      <formula>20</formula>
    </cfRule>
  </conditionalFormatting>
  <conditionalFormatting sqref="AO127">
    <cfRule type="cellIs" dxfId="448" priority="44" operator="greaterThan">
      <formula>20</formula>
    </cfRule>
  </conditionalFormatting>
  <conditionalFormatting sqref="AT127">
    <cfRule type="cellIs" dxfId="447" priority="43" operator="greaterThan">
      <formula>20</formula>
    </cfRule>
  </conditionalFormatting>
  <conditionalFormatting sqref="AY127">
    <cfRule type="cellIs" dxfId="446" priority="42" operator="greaterThan">
      <formula>20</formula>
    </cfRule>
  </conditionalFormatting>
  <conditionalFormatting sqref="AJ121">
    <cfRule type="cellIs" dxfId="445" priority="24" operator="greaterThan">
      <formula>20</formula>
    </cfRule>
  </conditionalFormatting>
  <conditionalFormatting sqref="AO121">
    <cfRule type="cellIs" dxfId="444" priority="23" operator="greaterThan">
      <formula>20</formula>
    </cfRule>
  </conditionalFormatting>
  <conditionalFormatting sqref="AT121">
    <cfRule type="cellIs" dxfId="443" priority="22" operator="greaterThan">
      <formula>20</formula>
    </cfRule>
  </conditionalFormatting>
  <conditionalFormatting sqref="AY121">
    <cfRule type="cellIs" dxfId="442" priority="21" operator="greaterThan">
      <formula>20</formula>
    </cfRule>
  </conditionalFormatting>
  <conditionalFormatting sqref="BA121">
    <cfRule type="cellIs" dxfId="441" priority="7" operator="between">
      <formula>80</formula>
      <formula>120</formula>
    </cfRule>
  </conditionalFormatting>
  <conditionalFormatting sqref="AP121">
    <cfRule type="cellIs" dxfId="440" priority="17" operator="greaterThan">
      <formula>20</formula>
    </cfRule>
  </conditionalFormatting>
  <conditionalFormatting sqref="AK121">
    <cfRule type="cellIs" dxfId="439" priority="20" operator="greaterThan">
      <formula>20</formula>
    </cfRule>
  </conditionalFormatting>
  <conditionalFormatting sqref="AL121">
    <cfRule type="cellIs" dxfId="438" priority="19" operator="between">
      <formula>80</formula>
      <formula>120</formula>
    </cfRule>
  </conditionalFormatting>
  <conditionalFormatting sqref="AL121">
    <cfRule type="cellIs" dxfId="437" priority="18" operator="between">
      <formula>80</formula>
      <formula>120</formula>
    </cfRule>
  </conditionalFormatting>
  <conditionalFormatting sqref="AQ121">
    <cfRule type="cellIs" dxfId="436" priority="16" operator="between">
      <formula>80</formula>
      <formula>120</formula>
    </cfRule>
  </conditionalFormatting>
  <conditionalFormatting sqref="AQ121">
    <cfRule type="cellIs" dxfId="435" priority="15" operator="between">
      <formula>80</formula>
      <formula>120</formula>
    </cfRule>
  </conditionalFormatting>
  <conditionalFormatting sqref="AQ121">
    <cfRule type="cellIs" dxfId="434" priority="14" operator="between">
      <formula>80</formula>
      <formula>120</formula>
    </cfRule>
  </conditionalFormatting>
  <conditionalFormatting sqref="AU121">
    <cfRule type="cellIs" dxfId="433" priority="13" operator="greaterThan">
      <formula>20</formula>
    </cfRule>
  </conditionalFormatting>
  <conditionalFormatting sqref="AV121">
    <cfRule type="cellIs" dxfId="432" priority="12" operator="between">
      <formula>80</formula>
      <formula>120</formula>
    </cfRule>
  </conditionalFormatting>
  <conditionalFormatting sqref="AV121">
    <cfRule type="cellIs" dxfId="431" priority="10" operator="between">
      <formula>80</formula>
      <formula>120</formula>
    </cfRule>
  </conditionalFormatting>
  <conditionalFormatting sqref="AV121">
    <cfRule type="cellIs" dxfId="430" priority="11" operator="between">
      <formula>80</formula>
      <formula>120</formula>
    </cfRule>
  </conditionalFormatting>
  <conditionalFormatting sqref="AZ121">
    <cfRule type="cellIs" dxfId="429" priority="9" operator="greaterThan">
      <formula>20</formula>
    </cfRule>
  </conditionalFormatting>
  <conditionalFormatting sqref="BA121">
    <cfRule type="cellIs" dxfId="428" priority="8" operator="between">
      <formula>80</formula>
      <formula>120</formula>
    </cfRule>
  </conditionalFormatting>
  <conditionalFormatting sqref="BA121">
    <cfRule type="cellIs" dxfId="427" priority="5" operator="between">
      <formula>80</formula>
      <formula>120</formula>
    </cfRule>
  </conditionalFormatting>
  <conditionalFormatting sqref="BA121">
    <cfRule type="cellIs" dxfId="426" priority="6" operator="between">
      <formula>80</formula>
      <formula>120</formula>
    </cfRule>
  </conditionalFormatting>
  <conditionalFormatting sqref="AY28">
    <cfRule type="cellIs" dxfId="425" priority="1" operator="greaterThan">
      <formula>20</formula>
    </cfRule>
  </conditionalFormatting>
  <conditionalFormatting sqref="AJ28">
    <cfRule type="cellIs" dxfId="424" priority="4" operator="greaterThan">
      <formula>20</formula>
    </cfRule>
  </conditionalFormatting>
  <conditionalFormatting sqref="AO28">
    <cfRule type="cellIs" dxfId="423" priority="3" operator="greaterThan">
      <formula>20</formula>
    </cfRule>
  </conditionalFormatting>
  <conditionalFormatting sqref="AT28">
    <cfRule type="cellIs" dxfId="422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1678-D92F-416E-94A5-6314BFDC98BE}">
  <dimension ref="A1:BF189"/>
  <sheetViews>
    <sheetView tabSelected="1" zoomScale="85" zoomScaleNormal="85" workbookViewId="0">
      <selection activeCell="Z142" sqref="Z142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5.3632812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2" t="s">
        <v>8</v>
      </c>
      <c r="F12" t="s">
        <v>31</v>
      </c>
      <c r="G12" s="2" t="s">
        <v>9</v>
      </c>
      <c r="H12" t="s">
        <v>32</v>
      </c>
      <c r="I12" s="2" t="s">
        <v>11</v>
      </c>
    </row>
    <row r="13" spans="1:9" x14ac:dyDescent="0.35">
      <c r="G13" s="2"/>
      <c r="I13" s="2"/>
    </row>
    <row r="14" spans="1:9" x14ac:dyDescent="0.35">
      <c r="D14">
        <v>0</v>
      </c>
      <c r="E14" s="2">
        <f>AVERAGE(I28:I29)</f>
        <v>505.5</v>
      </c>
      <c r="F14">
        <v>0</v>
      </c>
      <c r="G14" s="2">
        <f>AVERAGE(J28:J29)</f>
        <v>1050</v>
      </c>
      <c r="H14">
        <v>0</v>
      </c>
      <c r="I14" s="2">
        <f>AVERAGE(L28:L29)</f>
        <v>590.5</v>
      </c>
    </row>
    <row r="15" spans="1:9" x14ac:dyDescent="0.35">
      <c r="D15">
        <f>3*G31/1000</f>
        <v>6.0000000000000006E-4</v>
      </c>
      <c r="E15" s="2">
        <f>AVERAGE(I31:I32)</f>
        <v>1393</v>
      </c>
      <c r="F15">
        <f>6*H31/1000</f>
        <v>1.2000000000000001E-3</v>
      </c>
      <c r="G15" s="2">
        <f>AVERAGE(J31:J32)</f>
        <v>2703.5</v>
      </c>
      <c r="H15">
        <f>0.3*H31/1000</f>
        <v>5.9999999999999995E-5</v>
      </c>
      <c r="I15" s="2">
        <f>AVERAGE(L31:L32)</f>
        <v>1254</v>
      </c>
    </row>
    <row r="16" spans="1:9" x14ac:dyDescent="0.35">
      <c r="D16">
        <f>3*G34/1000</f>
        <v>1.7999999999999997E-3</v>
      </c>
      <c r="E16" s="2">
        <f>AVERAGE(I34:I35)</f>
        <v>4336</v>
      </c>
      <c r="F16">
        <f>6*H34/1000</f>
        <v>3.5999999999999995E-3</v>
      </c>
      <c r="G16" s="2">
        <f>AVERAGE(J34:J35)</f>
        <v>8537</v>
      </c>
      <c r="H16">
        <f>0.3*H34/1000</f>
        <v>1.7999999999999998E-4</v>
      </c>
      <c r="I16" s="2">
        <f>AVERAGE(L34:L35)</f>
        <v>3468.5</v>
      </c>
    </row>
    <row r="17" spans="1:58" x14ac:dyDescent="0.35">
      <c r="D17">
        <f>9*G37/1000</f>
        <v>2.9970000000000005E-3</v>
      </c>
      <c r="E17" s="2">
        <f>AVERAGE(I37:I38)</f>
        <v>6590</v>
      </c>
      <c r="F17">
        <f>18*H37/1000</f>
        <v>5.9940000000000011E-3</v>
      </c>
      <c r="G17" s="2">
        <f>AVERAGE(J37:J38)</f>
        <v>13390.5</v>
      </c>
      <c r="H17">
        <f>0.9*H37/1000</f>
        <v>2.9970000000000002E-4</v>
      </c>
      <c r="I17" s="2">
        <f>AVERAGE(L37:L38)</f>
        <v>6513</v>
      </c>
    </row>
    <row r="18" spans="1:58" x14ac:dyDescent="0.35">
      <c r="D18">
        <f>9*G40/1000</f>
        <v>4.2030000000000001E-3</v>
      </c>
      <c r="E18" s="2">
        <f>AVERAGE(I40:I41)</f>
        <v>9571</v>
      </c>
      <c r="F18">
        <f>18*H40/1000</f>
        <v>8.4060000000000003E-3</v>
      </c>
      <c r="G18" s="2">
        <f>AVERAGE(J40:J41)</f>
        <v>19202</v>
      </c>
      <c r="H18">
        <f>0.9*H40/1000</f>
        <v>4.2030000000000002E-4</v>
      </c>
      <c r="I18" s="2">
        <f>AVERAGE(L40:L41)</f>
        <v>8414.5</v>
      </c>
    </row>
    <row r="19" spans="1:58" x14ac:dyDescent="0.35">
      <c r="D19">
        <f>9*G43/1000</f>
        <v>5.3999999999999994E-3</v>
      </c>
      <c r="E19" s="2">
        <f>AVERAGE(I43:I44)</f>
        <v>12051</v>
      </c>
      <c r="F19">
        <f>18*H43/1000</f>
        <v>1.0799999999999999E-2</v>
      </c>
      <c r="G19" s="2">
        <f>AVERAGE(J43:J44)</f>
        <v>23842</v>
      </c>
      <c r="H19">
        <f>0.9*H43/1000</f>
        <v>5.4000000000000001E-4</v>
      </c>
      <c r="I19" s="2">
        <f>AVERAGE(L43:L44)</f>
        <v>10304.5</v>
      </c>
    </row>
    <row r="20" spans="1:58" x14ac:dyDescent="0.35">
      <c r="C20" t="s">
        <v>33</v>
      </c>
      <c r="E20" s="4">
        <f>SLOPE(D13:D19,E13:E19)</f>
        <v>4.5970060023184644E-7</v>
      </c>
      <c r="F20" s="4"/>
      <c r="G20" s="4">
        <f>SLOPE(F13:F19,G13:G19)</f>
        <v>4.616066757611477E-7</v>
      </c>
      <c r="H20" s="4"/>
      <c r="I20" s="4">
        <f>SLOPE(H13:H19,I13:I19)</f>
        <v>5.2869532520512168E-8</v>
      </c>
    </row>
    <row r="21" spans="1:58" x14ac:dyDescent="0.35">
      <c r="C21" t="s">
        <v>34</v>
      </c>
      <c r="E21" s="4">
        <f>INTERCEPT(D13:D19,E13:E19)</f>
        <v>-1.3917945431438268E-4</v>
      </c>
      <c r="F21" s="4"/>
      <c r="G21" s="4">
        <f>INTERCEPT(F13:F19,G13:G19)</f>
        <v>-2.8731979861414559E-4</v>
      </c>
      <c r="H21" s="4"/>
      <c r="I21" s="4">
        <f>INTERCEPT(H13:H19,I13:I19)</f>
        <v>-1.9149978473174002E-5</v>
      </c>
    </row>
    <row r="22" spans="1:58" x14ac:dyDescent="0.35">
      <c r="C22" t="s">
        <v>35</v>
      </c>
      <c r="E22" s="5">
        <f>RSQ(D13:D19,E13:E19)</f>
        <v>0.99835251875734921</v>
      </c>
      <c r="F22" s="5"/>
      <c r="G22" s="5">
        <f>RSQ(F13:F19,G13:G19)</f>
        <v>0.99834682346611492</v>
      </c>
      <c r="H22" s="5"/>
      <c r="I22" s="5">
        <f>RSQ(H13:H19,I13:I19)</f>
        <v>0.99340504668734786</v>
      </c>
    </row>
    <row r="23" spans="1:58" s="2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2" t="s">
        <v>36</v>
      </c>
      <c r="AB23" s="2" t="s">
        <v>37</v>
      </c>
      <c r="AC23" s="2" t="s">
        <v>38</v>
      </c>
      <c r="AD23" s="2" t="s">
        <v>39</v>
      </c>
      <c r="AE23" s="2" t="s">
        <v>40</v>
      </c>
      <c r="AF23" s="2" t="s">
        <v>41</v>
      </c>
      <c r="AG23" s="2" t="s">
        <v>42</v>
      </c>
      <c r="AI23" s="2" t="s">
        <v>43</v>
      </c>
      <c r="AJ23" s="2" t="s">
        <v>44</v>
      </c>
      <c r="AK23" s="2" t="s">
        <v>45</v>
      </c>
      <c r="AL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S23" s="2" t="s">
        <v>51</v>
      </c>
      <c r="AT23" s="2" t="s">
        <v>52</v>
      </c>
      <c r="AU23" s="2" t="s">
        <v>53</v>
      </c>
      <c r="AV23" s="2" t="s">
        <v>54</v>
      </c>
      <c r="AX23" s="2" t="s">
        <v>55</v>
      </c>
      <c r="AY23" s="2" t="s">
        <v>56</v>
      </c>
      <c r="AZ23" s="2" t="s">
        <v>57</v>
      </c>
      <c r="BA23" s="2" t="s">
        <v>58</v>
      </c>
      <c r="BC23" s="2" t="s">
        <v>59</v>
      </c>
      <c r="BD23" s="2" t="s">
        <v>60</v>
      </c>
      <c r="BE23" s="2" t="s">
        <v>61</v>
      </c>
      <c r="BF23" s="2" t="s">
        <v>62</v>
      </c>
    </row>
    <row r="24" spans="1:58" x14ac:dyDescent="0.35">
      <c r="A24">
        <v>1</v>
      </c>
      <c r="B24">
        <v>1</v>
      </c>
      <c r="C24" t="s">
        <v>26</v>
      </c>
      <c r="D24" t="s">
        <v>27</v>
      </c>
      <c r="G24">
        <v>0.3</v>
      </c>
      <c r="H24">
        <v>0.3</v>
      </c>
      <c r="I24">
        <v>4553</v>
      </c>
      <c r="J24">
        <v>12973</v>
      </c>
      <c r="L24">
        <v>6751</v>
      </c>
      <c r="M24">
        <v>6.5129999999999999</v>
      </c>
      <c r="N24">
        <v>18.782</v>
      </c>
      <c r="O24">
        <v>12.269</v>
      </c>
      <c r="Q24">
        <v>0.98299999999999998</v>
      </c>
      <c r="R24">
        <v>1</v>
      </c>
      <c r="S24">
        <v>0</v>
      </c>
      <c r="T24">
        <v>0</v>
      </c>
      <c r="V24">
        <v>0</v>
      </c>
      <c r="Y24" s="1">
        <v>44586</v>
      </c>
      <c r="Z24" s="6">
        <v>0.6542824074074074</v>
      </c>
      <c r="AB24">
        <v>1</v>
      </c>
      <c r="AD24" s="3">
        <f>((I24*$E$20)+$E$21)*1000/G24</f>
        <v>6.5127912618040487</v>
      </c>
      <c r="AE24" s="3">
        <f t="shared" ref="AE24:AE87" si="0">((J24*$G$20)+$G$21)*1000/H24</f>
        <v>19.003678686784081</v>
      </c>
      <c r="AF24" s="3">
        <f>AE24-AD24</f>
        <v>12.490887424980032</v>
      </c>
      <c r="AG24" s="3">
        <f>((L24*$I$20)+$I$21)*1000/H24</f>
        <v>1.1259074519093455</v>
      </c>
    </row>
    <row r="25" spans="1:58" x14ac:dyDescent="0.35">
      <c r="A25">
        <v>2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6322</v>
      </c>
      <c r="J25">
        <v>13019</v>
      </c>
      <c r="L25">
        <v>6696</v>
      </c>
      <c r="M25">
        <v>8.7750000000000004</v>
      </c>
      <c r="N25">
        <v>18.847000000000001</v>
      </c>
      <c r="O25">
        <v>10.071999999999999</v>
      </c>
      <c r="Q25">
        <v>0.97399999999999998</v>
      </c>
      <c r="R25">
        <v>1</v>
      </c>
      <c r="S25">
        <v>0</v>
      </c>
      <c r="T25">
        <v>0</v>
      </c>
      <c r="V25">
        <v>0</v>
      </c>
      <c r="Y25" s="1">
        <v>44586</v>
      </c>
      <c r="Z25" s="6">
        <v>0.66145833333333337</v>
      </c>
      <c r="AB25">
        <v>1</v>
      </c>
      <c r="AD25" s="3">
        <f t="shared" ref="AD25:AD88" si="1">((I25*$E$20)+$E$21)*1000/G25</f>
        <v>9.2234924678378345</v>
      </c>
      <c r="AE25" s="3">
        <f t="shared" si="0"/>
        <v>19.074458377067455</v>
      </c>
      <c r="AF25" s="3">
        <f t="shared" ref="AF25:AF88" si="2">AE25-AD25</f>
        <v>9.85096590922962</v>
      </c>
      <c r="AG25" s="3">
        <f t="shared" ref="AG25:AG88" si="3">((L25*$I$20)+$I$21)*1000/H25</f>
        <v>1.116214704280585</v>
      </c>
    </row>
    <row r="26" spans="1:58" x14ac:dyDescent="0.35">
      <c r="A26">
        <v>3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6393</v>
      </c>
      <c r="J26">
        <v>13018</v>
      </c>
      <c r="L26">
        <v>6711</v>
      </c>
      <c r="M26">
        <v>8.8659999999999997</v>
      </c>
      <c r="N26">
        <v>18.844999999999999</v>
      </c>
      <c r="O26">
        <v>9.9789999999999992</v>
      </c>
      <c r="Q26">
        <v>0.97699999999999998</v>
      </c>
      <c r="R26">
        <v>1</v>
      </c>
      <c r="S26">
        <v>0</v>
      </c>
      <c r="T26">
        <v>0</v>
      </c>
      <c r="V26">
        <v>0</v>
      </c>
      <c r="Y26" s="1">
        <v>44586</v>
      </c>
      <c r="Z26" s="6">
        <v>0.6690625</v>
      </c>
      <c r="AB26">
        <v>1</v>
      </c>
      <c r="AD26" s="3">
        <f t="shared" si="1"/>
        <v>9.3322882765593711</v>
      </c>
      <c r="AE26" s="3">
        <f t="shared" si="0"/>
        <v>19.072919688148254</v>
      </c>
      <c r="AF26" s="3">
        <f t="shared" si="2"/>
        <v>9.7406314115888826</v>
      </c>
      <c r="AG26" s="3">
        <f t="shared" si="3"/>
        <v>1.1188581809066105</v>
      </c>
    </row>
    <row r="27" spans="1:58" x14ac:dyDescent="0.35">
      <c r="A27">
        <v>4</v>
      </c>
      <c r="B27">
        <v>3</v>
      </c>
      <c r="C27" t="s">
        <v>28</v>
      </c>
      <c r="D27" t="s">
        <v>27</v>
      </c>
      <c r="G27">
        <v>0.5</v>
      </c>
      <c r="H27">
        <v>0.5</v>
      </c>
      <c r="I27">
        <v>3407</v>
      </c>
      <c r="J27">
        <v>1304</v>
      </c>
      <c r="L27">
        <v>635</v>
      </c>
      <c r="M27">
        <v>3.028</v>
      </c>
      <c r="N27">
        <v>1.383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44586</v>
      </c>
      <c r="Z27" s="6">
        <v>0.68202546296296296</v>
      </c>
      <c r="AB27">
        <v>1</v>
      </c>
      <c r="AD27" s="3">
        <f t="shared" si="1"/>
        <v>2.8540409813510363</v>
      </c>
      <c r="AE27" s="3">
        <f t="shared" si="0"/>
        <v>0.62923061315678197</v>
      </c>
      <c r="AF27" s="3">
        <f t="shared" si="2"/>
        <v>-2.2248103681942544</v>
      </c>
      <c r="AG27" s="3">
        <f t="shared" si="3"/>
        <v>2.8844349354702446E-2</v>
      </c>
    </row>
    <row r="28" spans="1:58" x14ac:dyDescent="0.35">
      <c r="A28">
        <v>5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541</v>
      </c>
      <c r="J28">
        <v>1037</v>
      </c>
      <c r="L28">
        <v>587</v>
      </c>
      <c r="M28">
        <v>0.83</v>
      </c>
      <c r="N28">
        <v>1.157</v>
      </c>
      <c r="O28">
        <v>0.32700000000000001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44586</v>
      </c>
      <c r="Z28" s="6">
        <v>0.68850694444444438</v>
      </c>
      <c r="AB28">
        <v>1</v>
      </c>
      <c r="AD28" s="3">
        <f t="shared" si="1"/>
        <v>0.21903714082209252</v>
      </c>
      <c r="AE28" s="3">
        <f t="shared" si="0"/>
        <v>0.3827326483003291</v>
      </c>
      <c r="AF28" s="3">
        <f t="shared" si="2"/>
        <v>0.16369550747823658</v>
      </c>
      <c r="AG28" s="3">
        <f t="shared" si="3"/>
        <v>2.3768874232733276E-2</v>
      </c>
      <c r="BC28" s="3">
        <f>AVERAGE(AD28:AD29)</f>
        <v>0.18639839820563142</v>
      </c>
      <c r="BD28" s="3">
        <f>AVERAGE(AE28:AE29)</f>
        <v>0.39473442187011898</v>
      </c>
      <c r="BE28" s="3">
        <f>AVERAGE(AF28:AF29)</f>
        <v>0.20833602366448756</v>
      </c>
      <c r="BF28" s="3">
        <f>AVERAGE(AG28:AG29)</f>
        <v>2.4138960960376862E-2</v>
      </c>
    </row>
    <row r="29" spans="1:58" x14ac:dyDescent="0.35">
      <c r="A29">
        <v>6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470</v>
      </c>
      <c r="J29">
        <v>1063</v>
      </c>
      <c r="L29">
        <v>594</v>
      </c>
      <c r="M29">
        <v>0.77500000000000002</v>
      </c>
      <c r="N29">
        <v>1.179</v>
      </c>
      <c r="O29">
        <v>0.40400000000000003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44586</v>
      </c>
      <c r="Z29" s="6">
        <v>0.6955324074074074</v>
      </c>
      <c r="AB29">
        <v>1</v>
      </c>
      <c r="AD29" s="3">
        <f t="shared" si="1"/>
        <v>0.15375965558917029</v>
      </c>
      <c r="AE29" s="3">
        <f t="shared" si="0"/>
        <v>0.4067361954399088</v>
      </c>
      <c r="AF29" s="3">
        <f t="shared" si="2"/>
        <v>0.25297653985073854</v>
      </c>
      <c r="AG29" s="3">
        <f t="shared" si="3"/>
        <v>2.4509047688020449E-2</v>
      </c>
    </row>
    <row r="30" spans="1:58" x14ac:dyDescent="0.35">
      <c r="A30">
        <v>7</v>
      </c>
      <c r="B30">
        <v>4</v>
      </c>
      <c r="C30" t="s">
        <v>63</v>
      </c>
      <c r="D30" t="s">
        <v>27</v>
      </c>
      <c r="G30">
        <v>0.2</v>
      </c>
      <c r="H30">
        <v>0.2</v>
      </c>
      <c r="I30">
        <v>654</v>
      </c>
      <c r="J30">
        <v>2724</v>
      </c>
      <c r="L30">
        <v>1261</v>
      </c>
      <c r="M30">
        <v>2.2909999999999999</v>
      </c>
      <c r="N30">
        <v>6.4649999999999999</v>
      </c>
      <c r="O30">
        <v>4.1740000000000004</v>
      </c>
      <c r="Q30">
        <v>0.04</v>
      </c>
      <c r="R30">
        <v>1</v>
      </c>
      <c r="S30">
        <v>0</v>
      </c>
      <c r="T30">
        <v>0</v>
      </c>
      <c r="V30">
        <v>0</v>
      </c>
      <c r="Y30" s="1">
        <v>44586</v>
      </c>
      <c r="Z30" s="6">
        <v>0.70747685185185183</v>
      </c>
      <c r="AB30">
        <v>1</v>
      </c>
      <c r="AD30" s="3">
        <f t="shared" si="1"/>
        <v>0.80732369118622438</v>
      </c>
      <c r="AE30" s="3">
        <f t="shared" si="0"/>
        <v>4.8504839307961038</v>
      </c>
      <c r="AF30" s="3">
        <f t="shared" si="2"/>
        <v>4.0431602396098798</v>
      </c>
      <c r="AG30" s="3">
        <f t="shared" si="3"/>
        <v>0.23759251017595923</v>
      </c>
      <c r="AI30">
        <f>ABS(100*(AD30-3)/3)</f>
        <v>73.089210293792519</v>
      </c>
      <c r="AN30">
        <f t="shared" ref="AN30:AN35" si="4">ABS(100*(AE30-6)/6)</f>
        <v>19.158601153398269</v>
      </c>
      <c r="AS30">
        <f t="shared" ref="AS30:AS35" si="5">ABS(100*(AF30-3)/3)</f>
        <v>34.772007986995995</v>
      </c>
      <c r="AX30">
        <f t="shared" ref="AX30:AX35" si="6">ABS(100*(AG30-0.3)/0.3)</f>
        <v>20.802496608013588</v>
      </c>
    </row>
    <row r="31" spans="1:58" x14ac:dyDescent="0.35">
      <c r="A31">
        <v>8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1357</v>
      </c>
      <c r="J31">
        <v>2696</v>
      </c>
      <c r="L31">
        <v>1263</v>
      </c>
      <c r="M31">
        <v>3.64</v>
      </c>
      <c r="N31">
        <v>6.407</v>
      </c>
      <c r="O31">
        <v>2.7669999999999999</v>
      </c>
      <c r="Q31">
        <v>0.04</v>
      </c>
      <c r="R31">
        <v>1</v>
      </c>
      <c r="S31">
        <v>0</v>
      </c>
      <c r="T31">
        <v>0</v>
      </c>
      <c r="V31">
        <v>0</v>
      </c>
      <c r="Y31" s="1">
        <v>44586</v>
      </c>
      <c r="Z31" s="6">
        <v>0.71391203703703709</v>
      </c>
      <c r="AB31">
        <v>1</v>
      </c>
      <c r="AD31" s="3">
        <f t="shared" si="1"/>
        <v>2.4231713010011644</v>
      </c>
      <c r="AE31" s="3">
        <f t="shared" si="0"/>
        <v>4.7858589961895426</v>
      </c>
      <c r="AF31" s="3">
        <f t="shared" si="2"/>
        <v>2.3626876951883782</v>
      </c>
      <c r="AG31" s="3">
        <f t="shared" si="3"/>
        <v>0.23812120550116433</v>
      </c>
      <c r="AI31">
        <f t="shared" ref="AI31:AI35" si="7">ABS(100*(AD31-3)/3)</f>
        <v>19.227623299961184</v>
      </c>
      <c r="AN31">
        <f t="shared" si="4"/>
        <v>20.235683396840958</v>
      </c>
      <c r="AS31">
        <f t="shared" si="5"/>
        <v>21.243743493720729</v>
      </c>
      <c r="AX31">
        <f t="shared" si="6"/>
        <v>20.626264832945221</v>
      </c>
      <c r="BC31" s="3">
        <f>AVERAGE(AD31:AD32)</f>
        <v>2.5059174090428966</v>
      </c>
      <c r="BD31" s="3">
        <f>AVERAGE(AE31:AE32)</f>
        <v>4.8031692465305849</v>
      </c>
      <c r="BE31" s="3">
        <f>AVERAGE(AF31:AF32)</f>
        <v>2.2972518374876882</v>
      </c>
      <c r="BF31" s="3">
        <f>AVERAGE(AG31:AG32)</f>
        <v>0.23574207653774126</v>
      </c>
    </row>
    <row r="32" spans="1:58" x14ac:dyDescent="0.35">
      <c r="A32">
        <v>9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1429</v>
      </c>
      <c r="J32">
        <v>2711</v>
      </c>
      <c r="L32">
        <v>1245</v>
      </c>
      <c r="M32">
        <v>3.778</v>
      </c>
      <c r="N32">
        <v>6.4379999999999997</v>
      </c>
      <c r="O32">
        <v>2.66</v>
      </c>
      <c r="Q32">
        <v>3.5999999999999997E-2</v>
      </c>
      <c r="R32">
        <v>1</v>
      </c>
      <c r="S32">
        <v>0</v>
      </c>
      <c r="T32">
        <v>0</v>
      </c>
      <c r="V32">
        <v>0</v>
      </c>
      <c r="Y32" s="1">
        <v>44586</v>
      </c>
      <c r="Z32" s="6">
        <v>0.72078703703703706</v>
      </c>
      <c r="AB32">
        <v>1</v>
      </c>
      <c r="AD32" s="3">
        <f t="shared" si="1"/>
        <v>2.5886635170846293</v>
      </c>
      <c r="AE32" s="3">
        <f t="shared" si="0"/>
        <v>4.820479496871628</v>
      </c>
      <c r="AF32" s="3">
        <f t="shared" si="2"/>
        <v>2.2318159797869987</v>
      </c>
      <c r="AG32" s="3">
        <f t="shared" si="3"/>
        <v>0.23336294757431822</v>
      </c>
      <c r="AI32">
        <f t="shared" si="7"/>
        <v>13.711216097179024</v>
      </c>
      <c r="AN32">
        <f t="shared" si="4"/>
        <v>19.658675052139532</v>
      </c>
      <c r="AS32">
        <f t="shared" si="5"/>
        <v>25.606134007100042</v>
      </c>
      <c r="AX32">
        <f t="shared" si="6"/>
        <v>22.212350808560593</v>
      </c>
    </row>
    <row r="33" spans="1:58" x14ac:dyDescent="0.35">
      <c r="A33">
        <v>10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4311</v>
      </c>
      <c r="J33">
        <v>8311</v>
      </c>
      <c r="L33">
        <v>3512</v>
      </c>
      <c r="M33">
        <v>3.1019999999999999</v>
      </c>
      <c r="N33">
        <v>6.1</v>
      </c>
      <c r="O33">
        <v>2.9980000000000002</v>
      </c>
      <c r="Q33">
        <v>0.20899999999999999</v>
      </c>
      <c r="R33">
        <v>1</v>
      </c>
      <c r="S33">
        <v>0</v>
      </c>
      <c r="T33">
        <v>0</v>
      </c>
      <c r="V33">
        <v>0</v>
      </c>
      <c r="Y33" s="1">
        <v>44586</v>
      </c>
      <c r="Z33" s="6">
        <v>0.73432870370370373</v>
      </c>
      <c r="AB33">
        <v>1</v>
      </c>
      <c r="AD33" s="3">
        <f t="shared" si="1"/>
        <v>3.0709830554751796</v>
      </c>
      <c r="AE33" s="3">
        <f t="shared" si="0"/>
        <v>5.9151554727279221</v>
      </c>
      <c r="AF33" s="3">
        <f t="shared" si="2"/>
        <v>2.8441724172527425</v>
      </c>
      <c r="AG33" s="3">
        <f t="shared" si="3"/>
        <v>0.27754636623144124</v>
      </c>
      <c r="AI33">
        <f t="shared" si="7"/>
        <v>2.3661018491726526</v>
      </c>
      <c r="AN33">
        <f t="shared" si="4"/>
        <v>1.4140754545346319</v>
      </c>
      <c r="AS33">
        <f t="shared" si="5"/>
        <v>5.1942527582419169</v>
      </c>
      <c r="AX33">
        <f t="shared" si="6"/>
        <v>7.484544589519583</v>
      </c>
    </row>
    <row r="34" spans="1:58" x14ac:dyDescent="0.35">
      <c r="A34">
        <v>11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4333</v>
      </c>
      <c r="J34">
        <v>8524</v>
      </c>
      <c r="L34">
        <v>3497</v>
      </c>
      <c r="M34">
        <v>3.1160000000000001</v>
      </c>
      <c r="N34">
        <v>6.25</v>
      </c>
      <c r="O34">
        <v>3.1339999999999999</v>
      </c>
      <c r="Q34">
        <v>0.20799999999999999</v>
      </c>
      <c r="R34">
        <v>1</v>
      </c>
      <c r="S34">
        <v>0</v>
      </c>
      <c r="T34">
        <v>0</v>
      </c>
      <c r="V34">
        <v>0</v>
      </c>
      <c r="Y34" s="1">
        <v>44586</v>
      </c>
      <c r="Z34" s="6">
        <v>0.74185185185185187</v>
      </c>
      <c r="AB34">
        <v>1</v>
      </c>
      <c r="AD34" s="3">
        <f t="shared" si="1"/>
        <v>3.0878387441503463</v>
      </c>
      <c r="AE34" s="3">
        <f t="shared" si="0"/>
        <v>6.0790258426231283</v>
      </c>
      <c r="AF34" s="3">
        <f t="shared" si="2"/>
        <v>2.991187098472782</v>
      </c>
      <c r="AG34" s="3">
        <f t="shared" si="3"/>
        <v>0.27622462791842844</v>
      </c>
      <c r="AI34">
        <f t="shared" si="7"/>
        <v>2.9279581383448772</v>
      </c>
      <c r="AN34">
        <f t="shared" si="4"/>
        <v>1.3170973770521381</v>
      </c>
      <c r="AS34">
        <f t="shared" si="5"/>
        <v>0.29376338424060106</v>
      </c>
      <c r="AX34">
        <f t="shared" si="6"/>
        <v>7.925124027190515</v>
      </c>
      <c r="BC34" s="3">
        <f>AVERAGE(AD34:AD35)</f>
        <v>3.0901372471515058</v>
      </c>
      <c r="BD34" s="3">
        <f>AVERAGE(AE34:AE35)</f>
        <v>6.0890273205979533</v>
      </c>
      <c r="BE34" s="3">
        <f>AVERAGE(AF34:AF35)</f>
        <v>2.9988900734464479</v>
      </c>
      <c r="BF34" s="3">
        <f>AVERAGE(AG34:AG35)</f>
        <v>0.27371332512370411</v>
      </c>
    </row>
    <row r="35" spans="1:58" x14ac:dyDescent="0.35">
      <c r="A35">
        <v>12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4339</v>
      </c>
      <c r="J35">
        <v>8550</v>
      </c>
      <c r="L35">
        <v>3440</v>
      </c>
      <c r="M35">
        <v>3.12</v>
      </c>
      <c r="N35">
        <v>6.2679999999999998</v>
      </c>
      <c r="O35">
        <v>3.1480000000000001</v>
      </c>
      <c r="Q35">
        <v>0.20300000000000001</v>
      </c>
      <c r="R35">
        <v>1</v>
      </c>
      <c r="S35">
        <v>0</v>
      </c>
      <c r="T35">
        <v>0</v>
      </c>
      <c r="V35">
        <v>0</v>
      </c>
      <c r="Y35" s="1">
        <v>44586</v>
      </c>
      <c r="Z35" s="6">
        <v>0.74984953703703694</v>
      </c>
      <c r="AB35">
        <v>1</v>
      </c>
      <c r="AD35" s="3">
        <f t="shared" si="1"/>
        <v>3.0924357501526654</v>
      </c>
      <c r="AE35" s="3">
        <f t="shared" si="0"/>
        <v>6.0990287985727791</v>
      </c>
      <c r="AF35" s="3">
        <f t="shared" si="2"/>
        <v>3.0065930484201138</v>
      </c>
      <c r="AG35" s="3">
        <f t="shared" si="3"/>
        <v>0.27120202232897977</v>
      </c>
      <c r="AI35">
        <f t="shared" si="7"/>
        <v>3.0811916717555121</v>
      </c>
      <c r="AN35">
        <f t="shared" si="4"/>
        <v>1.6504799762129856</v>
      </c>
      <c r="AS35">
        <f t="shared" si="5"/>
        <v>0.21976828067045892</v>
      </c>
      <c r="AX35">
        <f t="shared" si="6"/>
        <v>9.5993258903400722</v>
      </c>
    </row>
    <row r="36" spans="1:58" x14ac:dyDescent="0.35">
      <c r="A36">
        <v>13</v>
      </c>
      <c r="B36">
        <v>6</v>
      </c>
      <c r="C36" t="s">
        <v>67</v>
      </c>
      <c r="D36" t="s">
        <v>27</v>
      </c>
      <c r="G36">
        <v>0.33300000000000002</v>
      </c>
      <c r="H36">
        <v>0.33300000000000002</v>
      </c>
      <c r="I36">
        <v>5041</v>
      </c>
      <c r="J36">
        <v>13504</v>
      </c>
      <c r="L36">
        <v>6378</v>
      </c>
      <c r="M36">
        <v>6.43</v>
      </c>
      <c r="N36">
        <v>17.596</v>
      </c>
      <c r="O36">
        <v>11.164999999999999</v>
      </c>
      <c r="Q36">
        <v>0.82699999999999996</v>
      </c>
      <c r="R36">
        <v>1</v>
      </c>
      <c r="S36">
        <v>0</v>
      </c>
      <c r="T36">
        <v>0</v>
      </c>
      <c r="V36">
        <v>0</v>
      </c>
      <c r="Y36" s="1">
        <v>44586</v>
      </c>
      <c r="Z36" s="6">
        <v>0.76354166666666667</v>
      </c>
      <c r="AB36">
        <v>1</v>
      </c>
      <c r="AD36" s="3">
        <f t="shared" si="1"/>
        <v>6.5410548692322976</v>
      </c>
      <c r="AE36" s="3">
        <f t="shared" si="0"/>
        <v>17.856506759352531</v>
      </c>
      <c r="AF36" s="3">
        <f t="shared" si="2"/>
        <v>11.315451890120233</v>
      </c>
      <c r="AG36" s="3">
        <f t="shared" si="3"/>
        <v>0.95511081063859637</v>
      </c>
      <c r="AI36">
        <f>ABS(100*(AD36-9)/9)</f>
        <v>27.321612564085584</v>
      </c>
      <c r="AN36">
        <f>ABS(100*(AE36-18)/18)</f>
        <v>0.79718467026371875</v>
      </c>
      <c r="AS36">
        <f>ABS(100*(AF36-9)/9)</f>
        <v>25.727243223558144</v>
      </c>
      <c r="AX36">
        <f>ABS(100*(AG36-0.9)/0.9)</f>
        <v>6.1234234042884825</v>
      </c>
    </row>
    <row r="37" spans="1:58" x14ac:dyDescent="0.35">
      <c r="A37">
        <v>14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6616</v>
      </c>
      <c r="J37">
        <v>13524</v>
      </c>
      <c r="L37">
        <v>6587</v>
      </c>
      <c r="M37">
        <v>8.2439999999999998</v>
      </c>
      <c r="N37">
        <v>17.622</v>
      </c>
      <c r="O37">
        <v>9.3780000000000001</v>
      </c>
      <c r="Q37">
        <v>0.86</v>
      </c>
      <c r="R37">
        <v>1</v>
      </c>
      <c r="S37">
        <v>0</v>
      </c>
      <c r="T37">
        <v>0</v>
      </c>
      <c r="V37">
        <v>0</v>
      </c>
      <c r="Y37" s="1">
        <v>44586</v>
      </c>
      <c r="Z37" s="6">
        <v>0.77076388888888892</v>
      </c>
      <c r="AB37">
        <v>1</v>
      </c>
      <c r="AD37" s="3">
        <f t="shared" si="1"/>
        <v>8.7153144649234626</v>
      </c>
      <c r="AE37" s="3">
        <f t="shared" si="0"/>
        <v>17.88423088402287</v>
      </c>
      <c r="AF37" s="3">
        <f t="shared" si="2"/>
        <v>9.168916419099407</v>
      </c>
      <c r="AG37" s="3">
        <f t="shared" si="3"/>
        <v>0.98829318990822712</v>
      </c>
      <c r="AI37">
        <f t="shared" ref="AI37:AI44" si="8">ABS(100*(AD37-9)/9)</f>
        <v>3.1631726119615262</v>
      </c>
      <c r="AN37">
        <f t="shared" ref="AN37:AN44" si="9">ABS(100*(AE37-18)/18)</f>
        <v>0.64316175542850196</v>
      </c>
      <c r="AS37">
        <f t="shared" ref="AS37:AS44" si="10">ABS(100*(AF37-9)/9)</f>
        <v>1.8768491011045225</v>
      </c>
      <c r="AX37">
        <f t="shared" ref="AX37:AX44" si="11">ABS(100*(AG37-0.9)/0.9)</f>
        <v>9.810354434247456</v>
      </c>
      <c r="BC37" s="3">
        <f>AVERAGE(AD37:AD38)</f>
        <v>8.6794219255660217</v>
      </c>
      <c r="BD37" s="3">
        <f>AVERAGE(AE37:AE38)</f>
        <v>17.699172351848354</v>
      </c>
      <c r="BE37" s="3">
        <f>AVERAGE(AF37:AF38)</f>
        <v>9.019750426282334</v>
      </c>
      <c r="BF37" s="3">
        <f>AVERAGE(AG37:AG38)</f>
        <v>0.97654440490366889</v>
      </c>
    </row>
    <row r="38" spans="1:58" x14ac:dyDescent="0.35">
      <c r="A38">
        <v>15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6564</v>
      </c>
      <c r="J38">
        <v>13257</v>
      </c>
      <c r="L38">
        <v>6439</v>
      </c>
      <c r="M38">
        <v>8.1839999999999993</v>
      </c>
      <c r="N38">
        <v>17.280999999999999</v>
      </c>
      <c r="O38">
        <v>9.0969999999999995</v>
      </c>
      <c r="Q38">
        <v>0.83699999999999997</v>
      </c>
      <c r="R38">
        <v>1</v>
      </c>
      <c r="S38">
        <v>0</v>
      </c>
      <c r="T38">
        <v>0</v>
      </c>
      <c r="V38">
        <v>0</v>
      </c>
      <c r="Y38" s="1">
        <v>44586</v>
      </c>
      <c r="Z38" s="6">
        <v>0.77846064814814808</v>
      </c>
      <c r="AB38">
        <v>1</v>
      </c>
      <c r="AD38" s="3">
        <f t="shared" si="1"/>
        <v>8.6435293862085807</v>
      </c>
      <c r="AE38" s="3">
        <f t="shared" si="0"/>
        <v>17.514113819673842</v>
      </c>
      <c r="AF38" s="3">
        <f t="shared" si="2"/>
        <v>8.870584433465261</v>
      </c>
      <c r="AG38" s="3">
        <f t="shared" si="3"/>
        <v>0.96479561989911056</v>
      </c>
      <c r="AI38">
        <f t="shared" si="8"/>
        <v>3.9607845976824367</v>
      </c>
      <c r="AN38">
        <f t="shared" si="9"/>
        <v>2.6993676684786569</v>
      </c>
      <c r="AS38">
        <f t="shared" si="10"/>
        <v>1.4379507392748774</v>
      </c>
      <c r="AX38">
        <f t="shared" si="11"/>
        <v>7.1995133221233925</v>
      </c>
      <c r="BC38" s="3"/>
      <c r="BD38" s="3"/>
      <c r="BE38" s="3"/>
      <c r="BF38" s="3"/>
    </row>
    <row r="39" spans="1:58" x14ac:dyDescent="0.35">
      <c r="A39">
        <v>16</v>
      </c>
      <c r="B39">
        <v>7</v>
      </c>
      <c r="C39" t="s">
        <v>67</v>
      </c>
      <c r="D39" t="s">
        <v>27</v>
      </c>
      <c r="G39">
        <v>0.46700000000000003</v>
      </c>
      <c r="H39">
        <v>0.46700000000000003</v>
      </c>
      <c r="I39">
        <v>9491</v>
      </c>
      <c r="J39">
        <v>19199</v>
      </c>
      <c r="L39">
        <v>8413</v>
      </c>
      <c r="M39">
        <v>8.24</v>
      </c>
      <c r="N39">
        <v>17.713000000000001</v>
      </c>
      <c r="O39">
        <v>9.4730000000000008</v>
      </c>
      <c r="Q39">
        <v>0.81799999999999995</v>
      </c>
      <c r="R39">
        <v>1</v>
      </c>
      <c r="S39">
        <v>0</v>
      </c>
      <c r="T39">
        <v>0</v>
      </c>
      <c r="V39">
        <v>0</v>
      </c>
      <c r="Y39" s="1">
        <v>44586</v>
      </c>
      <c r="Z39" s="6">
        <v>0.79248842592592583</v>
      </c>
      <c r="AB39">
        <v>1</v>
      </c>
      <c r="AD39" s="3">
        <f t="shared" si="1"/>
        <v>9.0446230031821653</v>
      </c>
      <c r="AE39" s="3">
        <f t="shared" si="0"/>
        <v>18.362027343306483</v>
      </c>
      <c r="AF39" s="3">
        <f t="shared" si="2"/>
        <v>9.3174043401243178</v>
      </c>
      <c r="AG39" s="3">
        <f t="shared" si="3"/>
        <v>0.91143768441519235</v>
      </c>
      <c r="AI39">
        <f t="shared" si="8"/>
        <v>0.49581114646850311</v>
      </c>
      <c r="AN39">
        <f t="shared" si="9"/>
        <v>2.0112630183693505</v>
      </c>
      <c r="AS39">
        <f t="shared" si="10"/>
        <v>3.5267148902701981</v>
      </c>
      <c r="AX39">
        <f t="shared" si="11"/>
        <v>1.2708538239102587</v>
      </c>
      <c r="BC39" s="3"/>
      <c r="BD39" s="3"/>
      <c r="BE39" s="3"/>
      <c r="BF39" s="3"/>
    </row>
    <row r="40" spans="1:58" x14ac:dyDescent="0.35">
      <c r="A40">
        <v>17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9594</v>
      </c>
      <c r="J40">
        <v>19190</v>
      </c>
      <c r="L40">
        <v>8412</v>
      </c>
      <c r="M40">
        <v>8.3249999999999993</v>
      </c>
      <c r="N40">
        <v>17.704000000000001</v>
      </c>
      <c r="O40">
        <v>9.3789999999999996</v>
      </c>
      <c r="Q40">
        <v>0.81799999999999995</v>
      </c>
      <c r="R40">
        <v>1</v>
      </c>
      <c r="S40">
        <v>0</v>
      </c>
      <c r="T40">
        <v>0</v>
      </c>
      <c r="V40">
        <v>0</v>
      </c>
      <c r="Y40" s="1">
        <v>44586</v>
      </c>
      <c r="Z40" s="6">
        <v>0.80019675925925926</v>
      </c>
      <c r="AB40">
        <v>1</v>
      </c>
      <c r="AD40" s="3">
        <f t="shared" si="1"/>
        <v>9.1460130713275181</v>
      </c>
      <c r="AE40" s="3">
        <f t="shared" si="0"/>
        <v>18.35313128317404</v>
      </c>
      <c r="AF40" s="3">
        <f t="shared" si="2"/>
        <v>9.207118211846522</v>
      </c>
      <c r="AG40" s="3">
        <f t="shared" si="3"/>
        <v>0.9113244734247844</v>
      </c>
      <c r="AI40">
        <f t="shared" si="8"/>
        <v>1.6223674591946451</v>
      </c>
      <c r="AN40">
        <f t="shared" si="9"/>
        <v>1.9618404620780003</v>
      </c>
      <c r="AS40">
        <f t="shared" si="10"/>
        <v>2.3013134649613556</v>
      </c>
      <c r="AX40">
        <f t="shared" si="11"/>
        <v>1.2582748249760418</v>
      </c>
      <c r="BC40" s="3">
        <f>AVERAGE(AD40:AD41)</f>
        <v>9.1233725706737019</v>
      </c>
      <c r="BD40" s="3">
        <f>AVERAGE(AE40:AE41)</f>
        <v>18.364992696683963</v>
      </c>
      <c r="BE40" s="3">
        <f>AVERAGE(AF40:AF41)</f>
        <v>9.2416201260102611</v>
      </c>
      <c r="BF40" s="3">
        <f>AVERAGE(AG40:AG41)</f>
        <v>0.91160750090080422</v>
      </c>
    </row>
    <row r="41" spans="1:58" x14ac:dyDescent="0.35">
      <c r="A41">
        <v>18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9548</v>
      </c>
      <c r="J41">
        <v>19214</v>
      </c>
      <c r="L41">
        <v>8417</v>
      </c>
      <c r="M41">
        <v>8.2870000000000008</v>
      </c>
      <c r="N41">
        <v>17.725999999999999</v>
      </c>
      <c r="O41">
        <v>9.4390000000000001</v>
      </c>
      <c r="Q41">
        <v>0.81799999999999995</v>
      </c>
      <c r="R41">
        <v>1</v>
      </c>
      <c r="S41">
        <v>0</v>
      </c>
      <c r="T41">
        <v>0</v>
      </c>
      <c r="V41">
        <v>0</v>
      </c>
      <c r="Y41" s="1">
        <v>44586</v>
      </c>
      <c r="Z41" s="6">
        <v>0.80833333333333324</v>
      </c>
      <c r="AB41">
        <v>1</v>
      </c>
      <c r="AD41" s="3">
        <f t="shared" si="1"/>
        <v>9.1007320700198875</v>
      </c>
      <c r="AE41" s="3">
        <f t="shared" si="0"/>
        <v>18.376854110193886</v>
      </c>
      <c r="AF41" s="3">
        <f t="shared" si="2"/>
        <v>9.2761220401739983</v>
      </c>
      <c r="AG41" s="3">
        <f t="shared" si="3"/>
        <v>0.91189052837682416</v>
      </c>
      <c r="AI41">
        <f t="shared" si="8"/>
        <v>1.1192452224431944</v>
      </c>
      <c r="AN41">
        <f t="shared" si="9"/>
        <v>2.0936339455215878</v>
      </c>
      <c r="AS41">
        <f t="shared" si="10"/>
        <v>3.0680226685999816</v>
      </c>
      <c r="AX41">
        <f t="shared" si="11"/>
        <v>1.3211698196471264</v>
      </c>
      <c r="BC41" s="3"/>
      <c r="BD41" s="3"/>
      <c r="BE41" s="3"/>
      <c r="BF41" s="3"/>
    </row>
    <row r="42" spans="1:58" x14ac:dyDescent="0.35">
      <c r="A42">
        <v>19</v>
      </c>
      <c r="B42">
        <v>8</v>
      </c>
      <c r="C42" t="s">
        <v>67</v>
      </c>
      <c r="D42" t="s">
        <v>27</v>
      </c>
      <c r="G42">
        <v>0.6</v>
      </c>
      <c r="H42">
        <v>0.6</v>
      </c>
      <c r="I42">
        <v>12090</v>
      </c>
      <c r="J42">
        <v>23504</v>
      </c>
      <c r="L42">
        <v>10308</v>
      </c>
      <c r="M42">
        <v>8.0749999999999993</v>
      </c>
      <c r="N42">
        <v>16.826000000000001</v>
      </c>
      <c r="O42">
        <v>8.7509999999999994</v>
      </c>
      <c r="Q42">
        <v>0.80200000000000005</v>
      </c>
      <c r="R42">
        <v>1</v>
      </c>
      <c r="S42">
        <v>0</v>
      </c>
      <c r="T42">
        <v>0</v>
      </c>
      <c r="V42">
        <v>0</v>
      </c>
      <c r="Y42" s="1">
        <v>44586</v>
      </c>
      <c r="Z42" s="6">
        <v>0.82311342592592596</v>
      </c>
      <c r="AB42">
        <v>1</v>
      </c>
      <c r="AD42" s="3">
        <f t="shared" si="1"/>
        <v>9.0310013374810687</v>
      </c>
      <c r="AE42" s="3">
        <f t="shared" si="0"/>
        <v>17.603805847459789</v>
      </c>
      <c r="AF42" s="3">
        <f t="shared" si="2"/>
        <v>8.5728045099787202</v>
      </c>
      <c r="AG42" s="3">
        <f t="shared" si="3"/>
        <v>0.87638193791377572</v>
      </c>
      <c r="AI42">
        <f t="shared" si="8"/>
        <v>0.3444593053452078</v>
      </c>
      <c r="AN42">
        <f t="shared" si="9"/>
        <v>2.2010786252233947</v>
      </c>
      <c r="AS42">
        <f t="shared" si="10"/>
        <v>4.7466165557919977</v>
      </c>
      <c r="AX42">
        <f t="shared" si="11"/>
        <v>2.6242291206915889</v>
      </c>
      <c r="BC42" s="3"/>
      <c r="BD42" s="3"/>
      <c r="BE42" s="3"/>
      <c r="BF42" s="3"/>
    </row>
    <row r="43" spans="1:58" x14ac:dyDescent="0.35">
      <c r="A43">
        <v>20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12039</v>
      </c>
      <c r="J43">
        <v>23790</v>
      </c>
      <c r="L43">
        <v>10325</v>
      </c>
      <c r="M43">
        <v>8.0429999999999993</v>
      </c>
      <c r="N43">
        <v>17.027999999999999</v>
      </c>
      <c r="O43">
        <v>8.9849999999999994</v>
      </c>
      <c r="Q43">
        <v>0.80300000000000005</v>
      </c>
      <c r="R43">
        <v>1</v>
      </c>
      <c r="S43">
        <v>0</v>
      </c>
      <c r="T43">
        <v>0</v>
      </c>
      <c r="V43">
        <v>0</v>
      </c>
      <c r="Y43" s="1">
        <v>44586</v>
      </c>
      <c r="Z43" s="6">
        <v>0.83175925925925931</v>
      </c>
      <c r="AB43">
        <v>1</v>
      </c>
      <c r="AD43" s="3">
        <f t="shared" si="1"/>
        <v>8.9919267864613612</v>
      </c>
      <c r="AE43" s="3">
        <f t="shared" si="0"/>
        <v>17.823838362905931</v>
      </c>
      <c r="AF43" s="3">
        <f t="shared" si="2"/>
        <v>8.8319115764445701</v>
      </c>
      <c r="AG43" s="3">
        <f t="shared" si="3"/>
        <v>0.877879908001857</v>
      </c>
      <c r="AI43">
        <f t="shared" si="8"/>
        <v>8.9702372651541865E-2</v>
      </c>
      <c r="AN43">
        <f t="shared" si="9"/>
        <v>0.97867576163371461</v>
      </c>
      <c r="AS43">
        <f t="shared" si="10"/>
        <v>1.8676491506158872</v>
      </c>
      <c r="AX43">
        <f t="shared" si="11"/>
        <v>2.4577879997936689</v>
      </c>
      <c r="BC43" s="3">
        <f>AVERAGE(AD43:AD44)</f>
        <v>9.0011207984659976</v>
      </c>
      <c r="BD43" s="3">
        <f>AVERAGE(AE43:AE44)</f>
        <v>17.863844274805231</v>
      </c>
      <c r="BE43" s="3">
        <f>AVERAGE(AF43:AF44)</f>
        <v>8.8627234763392337</v>
      </c>
      <c r="BF43" s="3">
        <f>AVERAGE(AG43:AG44)</f>
        <v>0.87607353230740614</v>
      </c>
    </row>
    <row r="44" spans="1:58" x14ac:dyDescent="0.35">
      <c r="A44">
        <v>21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12063</v>
      </c>
      <c r="J44">
        <v>23894</v>
      </c>
      <c r="L44">
        <v>10284</v>
      </c>
      <c r="M44">
        <v>8.0579999999999998</v>
      </c>
      <c r="N44">
        <v>17.100999999999999</v>
      </c>
      <c r="O44">
        <v>9.0429999999999993</v>
      </c>
      <c r="Q44">
        <v>0.8</v>
      </c>
      <c r="R44">
        <v>1</v>
      </c>
      <c r="S44">
        <v>0</v>
      </c>
      <c r="T44">
        <v>0</v>
      </c>
      <c r="V44">
        <v>0</v>
      </c>
      <c r="Y44" s="1">
        <v>44586</v>
      </c>
      <c r="Z44" s="6">
        <v>0.84081018518518524</v>
      </c>
      <c r="AB44">
        <v>1</v>
      </c>
      <c r="AD44" s="3">
        <f t="shared" si="1"/>
        <v>9.0103148104706356</v>
      </c>
      <c r="AE44" s="3">
        <f t="shared" si="0"/>
        <v>17.903850186704535</v>
      </c>
      <c r="AF44" s="3">
        <f t="shared" si="2"/>
        <v>8.8935353762338991</v>
      </c>
      <c r="AG44" s="3">
        <f t="shared" si="3"/>
        <v>0.87426715661295529</v>
      </c>
      <c r="AI44">
        <f t="shared" si="8"/>
        <v>0.11460900522928499</v>
      </c>
      <c r="AN44">
        <f t="shared" si="9"/>
        <v>0.53416562941925128</v>
      </c>
      <c r="AS44">
        <f t="shared" si="10"/>
        <v>1.1829402640677875</v>
      </c>
      <c r="AX44">
        <f t="shared" si="11"/>
        <v>2.8592048207827481</v>
      </c>
    </row>
    <row r="45" spans="1:58" x14ac:dyDescent="0.35">
      <c r="A45">
        <v>22</v>
      </c>
      <c r="B45">
        <v>9</v>
      </c>
      <c r="C45" t="s">
        <v>93</v>
      </c>
      <c r="D45" t="s">
        <v>27</v>
      </c>
      <c r="G45">
        <v>0.5</v>
      </c>
      <c r="H45">
        <v>0.5</v>
      </c>
      <c r="I45">
        <v>6924</v>
      </c>
      <c r="J45">
        <v>9518</v>
      </c>
      <c r="L45">
        <v>20800</v>
      </c>
      <c r="M45">
        <v>5.7270000000000003</v>
      </c>
      <c r="N45">
        <v>8.3420000000000005</v>
      </c>
      <c r="O45">
        <v>2.6150000000000002</v>
      </c>
      <c r="Q45">
        <v>2.0590000000000002</v>
      </c>
      <c r="R45">
        <v>1</v>
      </c>
      <c r="S45">
        <v>0</v>
      </c>
      <c r="T45">
        <v>0</v>
      </c>
      <c r="V45">
        <v>0</v>
      </c>
      <c r="Y45" s="1">
        <v>44586</v>
      </c>
      <c r="Z45" s="6">
        <v>0.85416666666666663</v>
      </c>
      <c r="AB45">
        <v>1</v>
      </c>
      <c r="AD45" s="3">
        <f t="shared" si="1"/>
        <v>6.0875750033818434</v>
      </c>
      <c r="AE45" s="3">
        <f t="shared" si="0"/>
        <v>8.2125050825609165</v>
      </c>
      <c r="AF45" s="3">
        <f t="shared" si="2"/>
        <v>2.1249300791790731</v>
      </c>
      <c r="AG45" s="3">
        <f t="shared" si="3"/>
        <v>2.1610725959069583</v>
      </c>
    </row>
    <row r="46" spans="1:58" x14ac:dyDescent="0.35">
      <c r="A46">
        <v>23</v>
      </c>
      <c r="B46">
        <v>9</v>
      </c>
      <c r="C46" t="s">
        <v>93</v>
      </c>
      <c r="D46" t="s">
        <v>27</v>
      </c>
      <c r="G46">
        <v>0.5</v>
      </c>
      <c r="H46">
        <v>0.5</v>
      </c>
      <c r="I46">
        <v>5855</v>
      </c>
      <c r="J46">
        <v>9221</v>
      </c>
      <c r="L46">
        <v>21610</v>
      </c>
      <c r="M46">
        <v>4.907</v>
      </c>
      <c r="N46">
        <v>8.0909999999999993</v>
      </c>
      <c r="O46">
        <v>3.1840000000000002</v>
      </c>
      <c r="Q46">
        <v>2.1440000000000001</v>
      </c>
      <c r="R46">
        <v>1</v>
      </c>
      <c r="S46">
        <v>0</v>
      </c>
      <c r="T46">
        <v>0</v>
      </c>
      <c r="V46">
        <v>0</v>
      </c>
      <c r="Y46" s="1">
        <v>44586</v>
      </c>
      <c r="Z46" s="6">
        <v>0.86152777777777778</v>
      </c>
      <c r="AB46">
        <v>1</v>
      </c>
      <c r="AD46" s="3">
        <f t="shared" si="1"/>
        <v>5.1047351200861559</v>
      </c>
      <c r="AE46" s="3">
        <f t="shared" si="0"/>
        <v>7.938310717158795</v>
      </c>
      <c r="AF46" s="3">
        <f t="shared" si="2"/>
        <v>2.8335755970726391</v>
      </c>
      <c r="AG46" s="3">
        <f t="shared" si="3"/>
        <v>2.246721238590188</v>
      </c>
      <c r="AJ46">
        <f>ABS(100*(AD46-AD47)/(AVERAGE(AD46:AD47)))</f>
        <v>3.1094306059356445</v>
      </c>
      <c r="AO46">
        <f>ABS(100*(AE46-AE47)/(AVERAGE(AE46:AE47)))</f>
        <v>0.64169382799237085</v>
      </c>
      <c r="AT46">
        <f>ABS(100*(AF46-AF47)/(AVERAGE(AF46:AF47)))</f>
        <v>3.6558965279692828</v>
      </c>
      <c r="AY46">
        <f>ABS(100*(AG46-AG47)/(AVERAGE(AG46:AG47)))</f>
        <v>0.38986742982101236</v>
      </c>
      <c r="BC46" s="3">
        <f>AVERAGE(AD46:AD47)</f>
        <v>5.0265860180467428</v>
      </c>
      <c r="BD46" s="3">
        <f>AVERAGE(AE46:AE47)</f>
        <v>7.9129223499919314</v>
      </c>
      <c r="BE46" s="3">
        <f>AVERAGE(AF46:AF47)</f>
        <v>2.8863363319451891</v>
      </c>
      <c r="BF46" s="3">
        <f>AVERAGE(AG46:AG47)</f>
        <v>2.2511094097893904</v>
      </c>
    </row>
    <row r="47" spans="1:58" x14ac:dyDescent="0.35">
      <c r="A47">
        <v>24</v>
      </c>
      <c r="B47">
        <v>9</v>
      </c>
      <c r="C47" t="s">
        <v>93</v>
      </c>
      <c r="D47" t="s">
        <v>27</v>
      </c>
      <c r="G47">
        <v>0.5</v>
      </c>
      <c r="H47">
        <v>0.5</v>
      </c>
      <c r="I47">
        <v>5685</v>
      </c>
      <c r="J47">
        <v>9166</v>
      </c>
      <c r="L47">
        <v>21693</v>
      </c>
      <c r="M47">
        <v>4.7759999999999998</v>
      </c>
      <c r="N47">
        <v>8.0429999999999993</v>
      </c>
      <c r="O47">
        <v>3.2669999999999999</v>
      </c>
      <c r="Q47">
        <v>2.153</v>
      </c>
      <c r="R47">
        <v>1</v>
      </c>
      <c r="S47">
        <v>0</v>
      </c>
      <c r="T47">
        <v>0</v>
      </c>
      <c r="V47">
        <v>0</v>
      </c>
      <c r="Y47" s="1">
        <v>44586</v>
      </c>
      <c r="Z47" s="6">
        <v>0.86928240740740748</v>
      </c>
      <c r="AB47">
        <v>1</v>
      </c>
      <c r="AD47" s="3">
        <f t="shared" si="1"/>
        <v>4.9484369160073287</v>
      </c>
      <c r="AE47" s="3">
        <f t="shared" si="0"/>
        <v>7.8875339828250679</v>
      </c>
      <c r="AF47" s="3">
        <f t="shared" si="2"/>
        <v>2.9390970668177392</v>
      </c>
      <c r="AG47" s="3">
        <f t="shared" si="3"/>
        <v>2.2554975809885929</v>
      </c>
      <c r="BC47" s="3"/>
      <c r="BD47" s="3"/>
      <c r="BE47" s="3"/>
      <c r="BF47" s="3"/>
    </row>
    <row r="48" spans="1:58" x14ac:dyDescent="0.35">
      <c r="A48">
        <v>25</v>
      </c>
      <c r="B48">
        <v>10</v>
      </c>
      <c r="C48" t="s">
        <v>94</v>
      </c>
      <c r="D48" t="s">
        <v>27</v>
      </c>
      <c r="G48">
        <v>0.5</v>
      </c>
      <c r="H48">
        <v>0.5</v>
      </c>
      <c r="I48">
        <v>3004</v>
      </c>
      <c r="J48">
        <v>5910</v>
      </c>
      <c r="L48">
        <v>2287</v>
      </c>
      <c r="M48">
        <v>2.72</v>
      </c>
      <c r="N48">
        <v>5.2850000000000001</v>
      </c>
      <c r="O48">
        <v>2.5649999999999999</v>
      </c>
      <c r="Q48">
        <v>0.123</v>
      </c>
      <c r="R48">
        <v>1</v>
      </c>
      <c r="S48">
        <v>0</v>
      </c>
      <c r="T48">
        <v>0</v>
      </c>
      <c r="V48">
        <v>0</v>
      </c>
      <c r="Y48" s="1">
        <v>44586</v>
      </c>
      <c r="Z48" s="6">
        <v>0.88226851851851851</v>
      </c>
      <c r="AB48">
        <v>1</v>
      </c>
      <c r="AD48" s="3">
        <f t="shared" si="1"/>
        <v>2.4835222975641678</v>
      </c>
      <c r="AE48" s="3">
        <f t="shared" si="0"/>
        <v>4.8815513102684749</v>
      </c>
      <c r="AF48" s="3">
        <f t="shared" si="2"/>
        <v>2.3980290127043071</v>
      </c>
      <c r="AG48" s="3">
        <f t="shared" si="3"/>
        <v>0.20352528480247464</v>
      </c>
      <c r="BC48" s="3"/>
      <c r="BD48" s="3"/>
      <c r="BE48" s="3"/>
      <c r="BF48" s="3"/>
    </row>
    <row r="49" spans="1:58" x14ac:dyDescent="0.35">
      <c r="A49">
        <v>26</v>
      </c>
      <c r="B49">
        <v>10</v>
      </c>
      <c r="C49" t="s">
        <v>94</v>
      </c>
      <c r="D49" t="s">
        <v>27</v>
      </c>
      <c r="G49">
        <v>0.5</v>
      </c>
      <c r="H49">
        <v>0.5</v>
      </c>
      <c r="I49">
        <v>1953</v>
      </c>
      <c r="J49">
        <v>5805</v>
      </c>
      <c r="L49">
        <v>2115</v>
      </c>
      <c r="M49">
        <v>1.913</v>
      </c>
      <c r="N49">
        <v>5.1959999999999997</v>
      </c>
      <c r="O49">
        <v>3.2829999999999999</v>
      </c>
      <c r="Q49">
        <v>0.105</v>
      </c>
      <c r="R49">
        <v>1</v>
      </c>
      <c r="S49">
        <v>0</v>
      </c>
      <c r="T49">
        <v>0</v>
      </c>
      <c r="V49">
        <v>0</v>
      </c>
      <c r="Y49" s="1">
        <v>44586</v>
      </c>
      <c r="Z49" s="6">
        <v>0.88922453703703708</v>
      </c>
      <c r="AB49">
        <v>1</v>
      </c>
      <c r="AD49" s="3">
        <f t="shared" si="1"/>
        <v>1.5172316358768267</v>
      </c>
      <c r="AE49" s="3">
        <f t="shared" si="0"/>
        <v>4.784613908358633</v>
      </c>
      <c r="AF49" s="3">
        <f t="shared" si="2"/>
        <v>3.2673822724818065</v>
      </c>
      <c r="AG49" s="3">
        <f t="shared" si="3"/>
        <v>0.18533816561541847</v>
      </c>
      <c r="AJ49">
        <f>ABS(100*(AD49-AD50)/(AVERAGE(AD49:AD50)))</f>
        <v>6.4425779148618645</v>
      </c>
      <c r="AO49">
        <f>ABS(100*(AE49-AE50)/(AVERAGE(AE49:AE50)))</f>
        <v>5.7869636239987733E-2</v>
      </c>
      <c r="AT49">
        <f>ABS(100*(AF49-AF50)/(AVERAGE(AF49:AF50)))</f>
        <v>2.9392203477478254</v>
      </c>
      <c r="AY49">
        <f>ABS(100*(AG49-AG50)/(AVERAGE(AG49:AG50)))</f>
        <v>2.7570095373501853</v>
      </c>
      <c r="BC49" s="3">
        <f>AVERAGE(AD49:AD50)</f>
        <v>1.4698824740529466</v>
      </c>
      <c r="BD49" s="3">
        <f>AVERAGE(AE49:AE50)</f>
        <v>4.7859987283859162</v>
      </c>
      <c r="BE49" s="3">
        <f>AVERAGE(AF49:AF50)</f>
        <v>3.3161162543329703</v>
      </c>
      <c r="BF49" s="3">
        <f>AVERAGE(AG49:AG50)</f>
        <v>0.18792877270892355</v>
      </c>
    </row>
    <row r="50" spans="1:58" x14ac:dyDescent="0.35">
      <c r="A50">
        <v>27</v>
      </c>
      <c r="B50">
        <v>10</v>
      </c>
      <c r="C50" t="s">
        <v>94</v>
      </c>
      <c r="D50" t="s">
        <v>27</v>
      </c>
      <c r="G50">
        <v>0.5</v>
      </c>
      <c r="H50">
        <v>0.5</v>
      </c>
      <c r="I50">
        <v>1850</v>
      </c>
      <c r="J50">
        <v>5808</v>
      </c>
      <c r="L50">
        <v>2164</v>
      </c>
      <c r="M50">
        <v>1.8340000000000001</v>
      </c>
      <c r="N50">
        <v>5.1989999999999998</v>
      </c>
      <c r="O50">
        <v>3.3650000000000002</v>
      </c>
      <c r="Q50">
        <v>0.11</v>
      </c>
      <c r="R50">
        <v>1</v>
      </c>
      <c r="S50">
        <v>0</v>
      </c>
      <c r="T50">
        <v>0</v>
      </c>
      <c r="V50">
        <v>0</v>
      </c>
      <c r="Y50" s="1">
        <v>44586</v>
      </c>
      <c r="Z50" s="6">
        <v>0.89666666666666661</v>
      </c>
      <c r="AB50">
        <v>1</v>
      </c>
      <c r="AD50" s="3">
        <f t="shared" si="1"/>
        <v>1.4225333122290664</v>
      </c>
      <c r="AE50" s="3">
        <f t="shared" si="0"/>
        <v>4.7873835484132004</v>
      </c>
      <c r="AF50" s="3">
        <f t="shared" si="2"/>
        <v>3.3648502361841341</v>
      </c>
      <c r="AG50" s="3">
        <f t="shared" si="3"/>
        <v>0.19051937980242864</v>
      </c>
      <c r="BC50" s="3"/>
      <c r="BD50" s="3"/>
      <c r="BE50" s="3"/>
      <c r="BF50" s="3"/>
    </row>
    <row r="51" spans="1:58" x14ac:dyDescent="0.35">
      <c r="A51">
        <v>28</v>
      </c>
      <c r="B51">
        <v>11</v>
      </c>
      <c r="C51" t="s">
        <v>95</v>
      </c>
      <c r="D51" t="s">
        <v>27</v>
      </c>
      <c r="G51">
        <v>0.5</v>
      </c>
      <c r="H51">
        <v>0.5</v>
      </c>
      <c r="I51">
        <v>3561</v>
      </c>
      <c r="J51">
        <v>9455</v>
      </c>
      <c r="L51">
        <v>3418</v>
      </c>
      <c r="M51">
        <v>3.1469999999999998</v>
      </c>
      <c r="N51">
        <v>8.2889999999999997</v>
      </c>
      <c r="O51">
        <v>5.1420000000000003</v>
      </c>
      <c r="Q51">
        <v>0.24099999999999999</v>
      </c>
      <c r="R51">
        <v>1</v>
      </c>
      <c r="S51">
        <v>0</v>
      </c>
      <c r="T51">
        <v>0</v>
      </c>
      <c r="V51">
        <v>0</v>
      </c>
      <c r="Y51" s="1">
        <v>44586</v>
      </c>
      <c r="Z51" s="6">
        <v>0.90973379629629625</v>
      </c>
      <c r="AB51">
        <v>1</v>
      </c>
      <c r="AD51" s="3">
        <f t="shared" si="1"/>
        <v>2.995628766222445</v>
      </c>
      <c r="AE51" s="3">
        <f t="shared" si="0"/>
        <v>8.1543426414150115</v>
      </c>
      <c r="AF51" s="3">
        <f t="shared" si="2"/>
        <v>5.1587138751925661</v>
      </c>
      <c r="AG51" s="3">
        <f t="shared" si="3"/>
        <v>0.32311616736387316</v>
      </c>
      <c r="BC51" s="3"/>
      <c r="BD51" s="3"/>
      <c r="BE51" s="3"/>
      <c r="BF51" s="3"/>
    </row>
    <row r="52" spans="1:58" x14ac:dyDescent="0.35">
      <c r="A52">
        <v>29</v>
      </c>
      <c r="B52">
        <v>11</v>
      </c>
      <c r="C52" t="s">
        <v>95</v>
      </c>
      <c r="D52" t="s">
        <v>27</v>
      </c>
      <c r="G52">
        <v>0.5</v>
      </c>
      <c r="H52">
        <v>0.5</v>
      </c>
      <c r="I52">
        <v>4263</v>
      </c>
      <c r="J52">
        <v>9499</v>
      </c>
      <c r="L52">
        <v>3474</v>
      </c>
      <c r="M52">
        <v>3.6850000000000001</v>
      </c>
      <c r="N52">
        <v>8.3260000000000005</v>
      </c>
      <c r="O52">
        <v>4.6399999999999997</v>
      </c>
      <c r="Q52">
        <v>0.247</v>
      </c>
      <c r="R52">
        <v>1</v>
      </c>
      <c r="S52">
        <v>0</v>
      </c>
      <c r="T52">
        <v>0</v>
      </c>
      <c r="V52">
        <v>0</v>
      </c>
      <c r="Y52" s="1">
        <v>44586</v>
      </c>
      <c r="Z52" s="6">
        <v>0.91711805555555559</v>
      </c>
      <c r="AB52">
        <v>1</v>
      </c>
      <c r="AD52" s="3">
        <f t="shared" si="1"/>
        <v>3.6410484089479573</v>
      </c>
      <c r="AE52" s="3">
        <f t="shared" si="0"/>
        <v>8.1949640288819925</v>
      </c>
      <c r="AF52" s="3">
        <f t="shared" si="2"/>
        <v>4.5539156199340347</v>
      </c>
      <c r="AG52" s="3">
        <f t="shared" si="3"/>
        <v>0.32903755500617055</v>
      </c>
      <c r="AJ52">
        <f>ABS(100*(AD52-AD53)/(AVERAGE(AD52:AD53)))</f>
        <v>1.347318701071891</v>
      </c>
      <c r="AO52">
        <f>ABS(100*(AE52-AE53)/(AVERAGE(AE52:AE53)))</f>
        <v>0.65554754322105391</v>
      </c>
      <c r="AT52">
        <f>ABS(100*(AF52-AF53)/(AVERAGE(AF52:AF53)))</f>
        <v>0.10585749345590141</v>
      </c>
      <c r="AY52">
        <f>ABS(100*(AG52-AG53)/(AVERAGE(AG52:AG53)))</f>
        <v>2.9015860150294026</v>
      </c>
      <c r="BC52" s="3">
        <f>AVERAGE(AD52:AD53)</f>
        <v>3.6166842771356693</v>
      </c>
      <c r="BD52" s="3">
        <f>AVERAGE(AE52:AE53)</f>
        <v>8.1681908416878457</v>
      </c>
      <c r="BE52" s="3">
        <f>AVERAGE(AF52:AF53)</f>
        <v>4.5515065645521773</v>
      </c>
      <c r="BF52" s="3">
        <f>AVERAGE(AG52:AG53)</f>
        <v>0.32433216661184494</v>
      </c>
    </row>
    <row r="53" spans="1:58" x14ac:dyDescent="0.35">
      <c r="A53">
        <v>30</v>
      </c>
      <c r="B53">
        <v>11</v>
      </c>
      <c r="C53" t="s">
        <v>95</v>
      </c>
      <c r="D53" t="s">
        <v>27</v>
      </c>
      <c r="G53">
        <v>0.5</v>
      </c>
      <c r="H53">
        <v>0.5</v>
      </c>
      <c r="I53">
        <v>4210</v>
      </c>
      <c r="J53">
        <v>9441</v>
      </c>
      <c r="L53">
        <v>3385</v>
      </c>
      <c r="M53">
        <v>3.645</v>
      </c>
      <c r="N53">
        <v>8.2759999999999998</v>
      </c>
      <c r="O53">
        <v>4.6319999999999997</v>
      </c>
      <c r="Q53">
        <v>0.23799999999999999</v>
      </c>
      <c r="R53">
        <v>1</v>
      </c>
      <c r="S53">
        <v>0</v>
      </c>
      <c r="T53">
        <v>0</v>
      </c>
      <c r="V53">
        <v>0</v>
      </c>
      <c r="Y53" s="1">
        <v>44586</v>
      </c>
      <c r="Z53" s="6">
        <v>0.92493055555555559</v>
      </c>
      <c r="AB53">
        <v>1</v>
      </c>
      <c r="AD53" s="3">
        <f t="shared" si="1"/>
        <v>3.5923201453233817</v>
      </c>
      <c r="AE53" s="3">
        <f t="shared" si="0"/>
        <v>8.1414176544937007</v>
      </c>
      <c r="AF53" s="3">
        <f t="shared" si="2"/>
        <v>4.549097509170319</v>
      </c>
      <c r="AG53" s="3">
        <f t="shared" si="3"/>
        <v>0.31962677821751939</v>
      </c>
      <c r="BC53" s="3"/>
      <c r="BD53" s="3"/>
      <c r="BE53" s="3"/>
      <c r="BF53" s="3"/>
    </row>
    <row r="54" spans="1:58" x14ac:dyDescent="0.35">
      <c r="A54">
        <v>31</v>
      </c>
      <c r="B54">
        <v>12</v>
      </c>
      <c r="C54" t="s">
        <v>96</v>
      </c>
      <c r="D54" t="s">
        <v>27</v>
      </c>
      <c r="G54">
        <v>0.5</v>
      </c>
      <c r="H54">
        <v>0.5</v>
      </c>
      <c r="I54">
        <v>3623</v>
      </c>
      <c r="J54">
        <v>6862</v>
      </c>
      <c r="L54">
        <v>2834</v>
      </c>
      <c r="M54">
        <v>3.194</v>
      </c>
      <c r="N54">
        <v>6.0919999999999996</v>
      </c>
      <c r="O54">
        <v>2.8980000000000001</v>
      </c>
      <c r="Q54">
        <v>0.18</v>
      </c>
      <c r="R54">
        <v>1</v>
      </c>
      <c r="S54">
        <v>0</v>
      </c>
      <c r="T54">
        <v>0</v>
      </c>
      <c r="V54">
        <v>0</v>
      </c>
      <c r="Y54" s="1">
        <v>44586</v>
      </c>
      <c r="Z54" s="6">
        <v>0.93817129629629636</v>
      </c>
      <c r="AB54">
        <v>1</v>
      </c>
      <c r="AD54" s="3">
        <f t="shared" si="1"/>
        <v>3.0526316406511942</v>
      </c>
      <c r="AE54" s="3">
        <f t="shared" si="0"/>
        <v>5.7604504209176994</v>
      </c>
      <c r="AF54" s="3">
        <f t="shared" si="2"/>
        <v>2.7078187802665052</v>
      </c>
      <c r="AG54" s="3">
        <f t="shared" si="3"/>
        <v>0.26136455337991493</v>
      </c>
      <c r="BC54" s="3"/>
      <c r="BD54" s="3"/>
      <c r="BE54" s="3"/>
      <c r="BF54" s="3"/>
    </row>
    <row r="55" spans="1:58" x14ac:dyDescent="0.35">
      <c r="A55">
        <v>32</v>
      </c>
      <c r="B55">
        <v>12</v>
      </c>
      <c r="C55" t="s">
        <v>96</v>
      </c>
      <c r="D55" t="s">
        <v>27</v>
      </c>
      <c r="G55">
        <v>0.5</v>
      </c>
      <c r="H55">
        <v>0.5</v>
      </c>
      <c r="I55">
        <v>3319</v>
      </c>
      <c r="J55">
        <v>6811</v>
      </c>
      <c r="L55">
        <v>2814</v>
      </c>
      <c r="M55">
        <v>2.9609999999999999</v>
      </c>
      <c r="N55">
        <v>6.0490000000000004</v>
      </c>
      <c r="O55">
        <v>3.0870000000000002</v>
      </c>
      <c r="Q55">
        <v>0.17799999999999999</v>
      </c>
      <c r="R55">
        <v>1</v>
      </c>
      <c r="S55">
        <v>0</v>
      </c>
      <c r="T55">
        <v>0</v>
      </c>
      <c r="V55">
        <v>0</v>
      </c>
      <c r="Y55" s="1">
        <v>44586</v>
      </c>
      <c r="Z55" s="6">
        <v>0.9453125</v>
      </c>
      <c r="AB55">
        <v>1</v>
      </c>
      <c r="AD55" s="3">
        <f t="shared" si="1"/>
        <v>2.7731336757102314</v>
      </c>
      <c r="AE55" s="3">
        <f t="shared" si="0"/>
        <v>5.7133665399900622</v>
      </c>
      <c r="AF55" s="3">
        <f t="shared" si="2"/>
        <v>2.9402328642798308</v>
      </c>
      <c r="AG55" s="3">
        <f t="shared" si="3"/>
        <v>0.2592497720790945</v>
      </c>
      <c r="AJ55">
        <f>ABS(100*(AD55-AD56)/(AVERAGE(AD55:AD56)))</f>
        <v>1.8720817010950064</v>
      </c>
      <c r="AO55">
        <f>ABS(100*(AE55-AE56)/(AVERAGE(AE55:AE56)))</f>
        <v>0.16145788034278072</v>
      </c>
      <c r="AT55">
        <f>ABS(100*(AF55-AF56)/(AVERAGE(AF55:AF56)))</f>
        <v>1.4792384879215812</v>
      </c>
      <c r="AY55">
        <f>ABS(100*(AG55-AG56)/(AVERAGE(AG55:AG56)))</f>
        <v>2.0187138796703947</v>
      </c>
      <c r="BC55" s="3">
        <f>AVERAGE(AD55:AD56)</f>
        <v>2.7993366099234462</v>
      </c>
      <c r="BD55" s="3">
        <f>AVERAGE(AE55:AE56)</f>
        <v>5.7179826067476736</v>
      </c>
      <c r="BE55" s="3">
        <f>AVERAGE(AF55:AF56)</f>
        <v>2.9186459968242273</v>
      </c>
      <c r="BF55" s="3">
        <f>AVERAGE(AG55:AG56)</f>
        <v>0.25665916498558938</v>
      </c>
    </row>
    <row r="56" spans="1:58" x14ac:dyDescent="0.35">
      <c r="A56">
        <v>33</v>
      </c>
      <c r="B56">
        <v>12</v>
      </c>
      <c r="C56" t="s">
        <v>96</v>
      </c>
      <c r="D56" t="s">
        <v>27</v>
      </c>
      <c r="G56">
        <v>0.5</v>
      </c>
      <c r="H56">
        <v>0.5</v>
      </c>
      <c r="I56">
        <v>3376</v>
      </c>
      <c r="J56">
        <v>6821</v>
      </c>
      <c r="L56">
        <v>2765</v>
      </c>
      <c r="M56">
        <v>3.0049999999999999</v>
      </c>
      <c r="N56">
        <v>6.0570000000000004</v>
      </c>
      <c r="O56">
        <v>3.052</v>
      </c>
      <c r="Q56">
        <v>0.17299999999999999</v>
      </c>
      <c r="R56">
        <v>1</v>
      </c>
      <c r="S56">
        <v>0</v>
      </c>
      <c r="T56">
        <v>0</v>
      </c>
      <c r="V56">
        <v>0</v>
      </c>
      <c r="Y56" s="1">
        <v>44586</v>
      </c>
      <c r="Z56" s="6">
        <v>0.95297453703703694</v>
      </c>
      <c r="AB56">
        <v>1</v>
      </c>
      <c r="AD56" s="3">
        <f t="shared" si="1"/>
        <v>2.8255395441366615</v>
      </c>
      <c r="AE56" s="3">
        <f t="shared" si="0"/>
        <v>5.7225986735052858</v>
      </c>
      <c r="AF56" s="3">
        <f t="shared" si="2"/>
        <v>2.8970591293686243</v>
      </c>
      <c r="AG56" s="3">
        <f t="shared" si="3"/>
        <v>0.25406855789208427</v>
      </c>
      <c r="BC56" s="3"/>
      <c r="BD56" s="3"/>
      <c r="BE56" s="3"/>
      <c r="BF56" s="3"/>
    </row>
    <row r="57" spans="1:58" x14ac:dyDescent="0.35">
      <c r="A57">
        <v>34</v>
      </c>
      <c r="B57">
        <v>13</v>
      </c>
      <c r="C57" t="s">
        <v>97</v>
      </c>
      <c r="D57" t="s">
        <v>27</v>
      </c>
      <c r="G57">
        <v>0.5</v>
      </c>
      <c r="H57">
        <v>0.5</v>
      </c>
      <c r="I57">
        <v>3941</v>
      </c>
      <c r="J57">
        <v>7626</v>
      </c>
      <c r="L57">
        <v>2095</v>
      </c>
      <c r="M57">
        <v>3.4380000000000002</v>
      </c>
      <c r="N57">
        <v>6.7389999999999999</v>
      </c>
      <c r="O57">
        <v>3.3010000000000002</v>
      </c>
      <c r="Q57">
        <v>0.10299999999999999</v>
      </c>
      <c r="R57">
        <v>1</v>
      </c>
      <c r="S57">
        <v>0</v>
      </c>
      <c r="T57">
        <v>0</v>
      </c>
      <c r="V57">
        <v>0</v>
      </c>
      <c r="Y57" s="1">
        <v>44586</v>
      </c>
      <c r="Z57" s="6">
        <v>0.96596064814814808</v>
      </c>
      <c r="AB57">
        <v>1</v>
      </c>
      <c r="AD57" s="3">
        <f t="shared" si="1"/>
        <v>3.3450012223986483</v>
      </c>
      <c r="AE57" s="3">
        <f t="shared" si="0"/>
        <v>6.4657854214807333</v>
      </c>
      <c r="AF57" s="3">
        <f t="shared" si="2"/>
        <v>3.120784199082085</v>
      </c>
      <c r="AG57" s="3">
        <f t="shared" si="3"/>
        <v>0.18322338431459798</v>
      </c>
      <c r="BC57" s="3"/>
      <c r="BD57" s="3"/>
      <c r="BE57" s="3"/>
      <c r="BF57" s="3"/>
    </row>
    <row r="58" spans="1:58" x14ac:dyDescent="0.35">
      <c r="A58">
        <v>35</v>
      </c>
      <c r="B58">
        <v>13</v>
      </c>
      <c r="C58" t="s">
        <v>97</v>
      </c>
      <c r="D58" t="s">
        <v>27</v>
      </c>
      <c r="G58">
        <v>0.5</v>
      </c>
      <c r="H58">
        <v>0.5</v>
      </c>
      <c r="I58">
        <v>4175</v>
      </c>
      <c r="J58">
        <v>7646</v>
      </c>
      <c r="L58">
        <v>2054</v>
      </c>
      <c r="M58">
        <v>3.6179999999999999</v>
      </c>
      <c r="N58">
        <v>6.7560000000000002</v>
      </c>
      <c r="O58">
        <v>3.1379999999999999</v>
      </c>
      <c r="Q58">
        <v>9.9000000000000005E-2</v>
      </c>
      <c r="R58">
        <v>1</v>
      </c>
      <c r="S58">
        <v>0</v>
      </c>
      <c r="T58">
        <v>0</v>
      </c>
      <c r="V58">
        <v>0</v>
      </c>
      <c r="Y58" s="1">
        <v>44586</v>
      </c>
      <c r="Z58" s="6">
        <v>0.97324074074074074</v>
      </c>
      <c r="AB58">
        <v>1</v>
      </c>
      <c r="AD58" s="3">
        <f t="shared" si="1"/>
        <v>3.5601411033071524</v>
      </c>
      <c r="AE58" s="3">
        <f t="shared" si="0"/>
        <v>6.4842496885111798</v>
      </c>
      <c r="AF58" s="3">
        <f t="shared" si="2"/>
        <v>2.9241085852040274</v>
      </c>
      <c r="AG58" s="3">
        <f t="shared" si="3"/>
        <v>0.17888808264791597</v>
      </c>
      <c r="AJ58">
        <f>ABS(100*(AD58-AD59)/(AVERAGE(AD58:AD59)))</f>
        <v>4.0731250816914155</v>
      </c>
      <c r="AO58">
        <f>ABS(100*(AE58-AE59)/(AVERAGE(AE58:AE59)))</f>
        <v>4.386535513771614</v>
      </c>
      <c r="AT58">
        <f>ABS(100*(AF58-AF59)/(AVERAGE(AF58:AF59)))</f>
        <v>4.7667659698580103</v>
      </c>
      <c r="AY58">
        <f>ABS(100*(AG58-AG59)/(AVERAGE(AG58:AG59)))</f>
        <v>0.3540265777863944</v>
      </c>
      <c r="BC58" s="3">
        <f>AVERAGE(AD58:AD59)</f>
        <v>3.6341528999444797</v>
      </c>
      <c r="BD58" s="3">
        <f>AVERAGE(AE58:AE59)</f>
        <v>6.6296557913759404</v>
      </c>
      <c r="BE58" s="3">
        <f>AVERAGE(AF58:AF59)</f>
        <v>2.9955028914314612</v>
      </c>
      <c r="BF58" s="3">
        <f>AVERAGE(AG58:AG59)</f>
        <v>0.17920529984303907</v>
      </c>
    </row>
    <row r="59" spans="1:58" x14ac:dyDescent="0.35">
      <c r="A59">
        <v>36</v>
      </c>
      <c r="B59">
        <v>13</v>
      </c>
      <c r="C59" t="s">
        <v>97</v>
      </c>
      <c r="D59" t="s">
        <v>27</v>
      </c>
      <c r="G59">
        <v>0.5</v>
      </c>
      <c r="H59">
        <v>0.5</v>
      </c>
      <c r="I59">
        <v>4336</v>
      </c>
      <c r="J59">
        <v>7961</v>
      </c>
      <c r="L59">
        <v>2060</v>
      </c>
      <c r="M59">
        <v>3.7410000000000001</v>
      </c>
      <c r="N59">
        <v>7.0229999999999997</v>
      </c>
      <c r="O59">
        <v>3.282</v>
      </c>
      <c r="Q59">
        <v>9.9000000000000005E-2</v>
      </c>
      <c r="R59">
        <v>1</v>
      </c>
      <c r="S59">
        <v>0</v>
      </c>
      <c r="T59">
        <v>0</v>
      </c>
      <c r="V59">
        <v>0</v>
      </c>
      <c r="Y59" s="1">
        <v>44586</v>
      </c>
      <c r="Z59" s="6">
        <v>0.98108796296296286</v>
      </c>
      <c r="AB59">
        <v>1</v>
      </c>
      <c r="AD59" s="3">
        <f t="shared" si="1"/>
        <v>3.7081646965818069</v>
      </c>
      <c r="AE59" s="3">
        <f t="shared" si="0"/>
        <v>6.7750618942407019</v>
      </c>
      <c r="AF59" s="3">
        <f t="shared" si="2"/>
        <v>3.066897197658895</v>
      </c>
      <c r="AG59" s="3">
        <f t="shared" si="3"/>
        <v>0.17952251703816213</v>
      </c>
      <c r="BC59" s="3"/>
      <c r="BD59" s="3"/>
      <c r="BE59" s="3"/>
      <c r="BF59" s="3"/>
    </row>
    <row r="60" spans="1:58" x14ac:dyDescent="0.35">
      <c r="A60">
        <v>37</v>
      </c>
      <c r="B60">
        <v>14</v>
      </c>
      <c r="C60" t="s">
        <v>98</v>
      </c>
      <c r="D60" t="s">
        <v>27</v>
      </c>
      <c r="G60">
        <v>0.5</v>
      </c>
      <c r="H60">
        <v>0.5</v>
      </c>
      <c r="I60">
        <v>4252</v>
      </c>
      <c r="J60">
        <v>8920</v>
      </c>
      <c r="L60">
        <v>2953</v>
      </c>
      <c r="M60">
        <v>3.677</v>
      </c>
      <c r="N60">
        <v>7.8360000000000003</v>
      </c>
      <c r="O60">
        <v>4.1589999999999998</v>
      </c>
      <c r="Q60">
        <v>0.193</v>
      </c>
      <c r="R60">
        <v>1</v>
      </c>
      <c r="S60">
        <v>0</v>
      </c>
      <c r="T60">
        <v>0</v>
      </c>
      <c r="V60">
        <v>0</v>
      </c>
      <c r="Y60" s="1">
        <v>44586</v>
      </c>
      <c r="Z60" s="6">
        <v>0.9942939814814814</v>
      </c>
      <c r="AB60">
        <v>1</v>
      </c>
      <c r="AD60" s="3">
        <f t="shared" si="1"/>
        <v>3.6309349957428569</v>
      </c>
      <c r="AE60" s="3">
        <f t="shared" si="0"/>
        <v>7.6604234983505846</v>
      </c>
      <c r="AF60" s="3">
        <f t="shared" si="2"/>
        <v>4.0294885026077276</v>
      </c>
      <c r="AG60" s="3">
        <f t="shared" si="3"/>
        <v>0.2739475021197969</v>
      </c>
      <c r="BC60" s="3"/>
      <c r="BD60" s="3"/>
      <c r="BE60" s="3"/>
      <c r="BF60" s="3"/>
    </row>
    <row r="61" spans="1:58" x14ac:dyDescent="0.35">
      <c r="A61">
        <v>38</v>
      </c>
      <c r="B61">
        <v>14</v>
      </c>
      <c r="C61" t="s">
        <v>98</v>
      </c>
      <c r="D61" t="s">
        <v>27</v>
      </c>
      <c r="G61">
        <v>0.5</v>
      </c>
      <c r="H61">
        <v>0.5</v>
      </c>
      <c r="I61">
        <v>4273</v>
      </c>
      <c r="J61">
        <v>8965</v>
      </c>
      <c r="L61">
        <v>2924</v>
      </c>
      <c r="M61">
        <v>3.6930000000000001</v>
      </c>
      <c r="N61">
        <v>7.8739999999999997</v>
      </c>
      <c r="O61">
        <v>4.18</v>
      </c>
      <c r="Q61">
        <v>0.19</v>
      </c>
      <c r="R61">
        <v>1</v>
      </c>
      <c r="S61">
        <v>0</v>
      </c>
      <c r="T61">
        <v>0</v>
      </c>
      <c r="V61">
        <v>0</v>
      </c>
      <c r="Y61" s="1">
        <v>44587</v>
      </c>
      <c r="Z61" s="6">
        <v>1.5856481481481479E-3</v>
      </c>
      <c r="AB61">
        <v>1</v>
      </c>
      <c r="AD61" s="3">
        <f t="shared" si="1"/>
        <v>3.6502424209525945</v>
      </c>
      <c r="AE61" s="3">
        <f t="shared" si="0"/>
        <v>7.7019680991690862</v>
      </c>
      <c r="AF61" s="3">
        <f t="shared" si="2"/>
        <v>4.0517256782164921</v>
      </c>
      <c r="AG61" s="3">
        <f t="shared" si="3"/>
        <v>0.27088106923360716</v>
      </c>
      <c r="AJ61">
        <f>ABS(100*(AD61-AD62)/(AVERAGE(AD61:AD62)))</f>
        <v>0.52754024991880177</v>
      </c>
      <c r="AO61">
        <f>ABS(100*(AE61-AE62)/(AVERAGE(AE61:AE62)))</f>
        <v>0.78218394230408395</v>
      </c>
      <c r="AT61">
        <f>ABS(100*(AF61-AF62)/(AVERAGE(AF61:AF62)))</f>
        <v>1.9769431205294612</v>
      </c>
      <c r="AY61">
        <f>ABS(100*(AG61-AG62)/(AVERAGE(AG61:AG62)))</f>
        <v>6.3638135527265307</v>
      </c>
      <c r="BC61" s="3">
        <f>AVERAGE(AD61:AD62)</f>
        <v>3.6598961335574636</v>
      </c>
      <c r="BD61" s="3">
        <f>AVERAGE(AE61:AE62)</f>
        <v>7.671963665244613</v>
      </c>
      <c r="BE61" s="3">
        <f>AVERAGE(AF61:AF62)</f>
        <v>4.0120675316871495</v>
      </c>
      <c r="BF61" s="3">
        <f>AVERAGE(AG61:AG62)</f>
        <v>0.26252768309536623</v>
      </c>
    </row>
    <row r="62" spans="1:58" x14ac:dyDescent="0.35">
      <c r="A62">
        <v>39</v>
      </c>
      <c r="B62">
        <v>14</v>
      </c>
      <c r="C62" t="s">
        <v>98</v>
      </c>
      <c r="D62" t="s">
        <v>27</v>
      </c>
      <c r="G62">
        <v>0.5</v>
      </c>
      <c r="H62">
        <v>0.5</v>
      </c>
      <c r="I62">
        <v>4294</v>
      </c>
      <c r="J62">
        <v>8900</v>
      </c>
      <c r="L62">
        <v>2766</v>
      </c>
      <c r="M62">
        <v>3.7090000000000001</v>
      </c>
      <c r="N62">
        <v>7.8179999999999996</v>
      </c>
      <c r="O62">
        <v>4.109</v>
      </c>
      <c r="Q62">
        <v>0.17299999999999999</v>
      </c>
      <c r="R62">
        <v>1</v>
      </c>
      <c r="S62">
        <v>0</v>
      </c>
      <c r="T62">
        <v>0</v>
      </c>
      <c r="V62">
        <v>0</v>
      </c>
      <c r="Y62" s="1">
        <v>44587</v>
      </c>
      <c r="Z62" s="6">
        <v>9.3287037037037036E-3</v>
      </c>
      <c r="AB62">
        <v>1</v>
      </c>
      <c r="AD62" s="3">
        <f t="shared" si="1"/>
        <v>3.6695498461623322</v>
      </c>
      <c r="AE62" s="3">
        <f t="shared" si="0"/>
        <v>7.641959231320139</v>
      </c>
      <c r="AF62" s="3">
        <f t="shared" si="2"/>
        <v>3.9724093851578068</v>
      </c>
      <c r="AG62" s="3">
        <f t="shared" si="3"/>
        <v>0.25417429695712529</v>
      </c>
      <c r="BC62" s="3"/>
      <c r="BD62" s="3"/>
      <c r="BE62" s="3"/>
      <c r="BF62" s="3"/>
    </row>
    <row r="63" spans="1:58" x14ac:dyDescent="0.35">
      <c r="A63">
        <v>40</v>
      </c>
      <c r="B63">
        <v>15</v>
      </c>
      <c r="C63" t="s">
        <v>99</v>
      </c>
      <c r="D63" t="s">
        <v>27</v>
      </c>
      <c r="G63">
        <v>0.5</v>
      </c>
      <c r="H63">
        <v>0.5</v>
      </c>
      <c r="I63">
        <v>6301</v>
      </c>
      <c r="J63">
        <v>10160</v>
      </c>
      <c r="L63">
        <v>1724</v>
      </c>
      <c r="M63">
        <v>5.2489999999999997</v>
      </c>
      <c r="N63">
        <v>8.8859999999999992</v>
      </c>
      <c r="O63">
        <v>3.6379999999999999</v>
      </c>
      <c r="Q63">
        <v>6.4000000000000001E-2</v>
      </c>
      <c r="R63">
        <v>1</v>
      </c>
      <c r="S63">
        <v>0</v>
      </c>
      <c r="T63">
        <v>0</v>
      </c>
      <c r="V63">
        <v>0</v>
      </c>
      <c r="Y63" s="1">
        <v>44587</v>
      </c>
      <c r="Z63" s="6">
        <v>2.2812499999999999E-2</v>
      </c>
      <c r="AB63">
        <v>1</v>
      </c>
      <c r="AD63" s="3">
        <f t="shared" si="1"/>
        <v>5.5147880554929634</v>
      </c>
      <c r="AE63" s="3">
        <f t="shared" si="0"/>
        <v>8.8052080542382303</v>
      </c>
      <c r="AF63" s="3">
        <f t="shared" si="2"/>
        <v>3.2904199987452669</v>
      </c>
      <c r="AG63" s="3">
        <f t="shared" si="3"/>
        <v>0.14399419118437795</v>
      </c>
      <c r="BC63" s="3"/>
      <c r="BD63" s="3"/>
      <c r="BE63" s="3"/>
      <c r="BF63" s="3"/>
    </row>
    <row r="64" spans="1:58" x14ac:dyDescent="0.35">
      <c r="A64">
        <v>41</v>
      </c>
      <c r="B64">
        <v>15</v>
      </c>
      <c r="C64" t="s">
        <v>99</v>
      </c>
      <c r="D64" t="s">
        <v>27</v>
      </c>
      <c r="G64">
        <v>0.5</v>
      </c>
      <c r="H64">
        <v>0.5</v>
      </c>
      <c r="I64">
        <v>7062</v>
      </c>
      <c r="J64">
        <v>10190</v>
      </c>
      <c r="L64">
        <v>1770</v>
      </c>
      <c r="M64">
        <v>5.8319999999999999</v>
      </c>
      <c r="N64">
        <v>8.9120000000000008</v>
      </c>
      <c r="O64">
        <v>3.0790000000000002</v>
      </c>
      <c r="Q64">
        <v>6.9000000000000006E-2</v>
      </c>
      <c r="R64">
        <v>1</v>
      </c>
      <c r="S64">
        <v>0</v>
      </c>
      <c r="T64">
        <v>0</v>
      </c>
      <c r="V64">
        <v>0</v>
      </c>
      <c r="Y64" s="1">
        <v>44587</v>
      </c>
      <c r="Z64" s="6">
        <v>3.019675925925926E-2</v>
      </c>
      <c r="AB64">
        <v>1</v>
      </c>
      <c r="AD64" s="3">
        <f t="shared" si="1"/>
        <v>6.2144523690458335</v>
      </c>
      <c r="AE64" s="3">
        <f t="shared" si="0"/>
        <v>8.8329044547838986</v>
      </c>
      <c r="AF64" s="3">
        <f t="shared" si="2"/>
        <v>2.6184520857380651</v>
      </c>
      <c r="AG64" s="3">
        <f t="shared" si="3"/>
        <v>0.14885818817626506</v>
      </c>
      <c r="AJ64">
        <f>ABS(100*(AD64-AD65)/(AVERAGE(AD64:AD65)))</f>
        <v>1.4685929118690899</v>
      </c>
      <c r="AO64">
        <f>ABS(100*(AE64-AE65)/(AVERAGE(AE64:AE65)))</f>
        <v>0.93627447874697056</v>
      </c>
      <c r="AT64">
        <f>ABS(100*(AF64-AF65)/(AVERAGE(AF64:AF65)))</f>
        <v>0.33859327672959488</v>
      </c>
      <c r="AY64">
        <f>ABS(100*(AG64-AG65)/(AVERAGE(AG64:AG65)))</f>
        <v>7.0599239841197621</v>
      </c>
      <c r="BC64" s="3">
        <f>AVERAGE(AD64:AD65)</f>
        <v>6.2604224290690187</v>
      </c>
      <c r="BD64" s="3">
        <f>AVERAGE(AE64:AE65)</f>
        <v>8.8744490556024012</v>
      </c>
      <c r="BE64" s="3">
        <f>AVERAGE(AF64:AF65)</f>
        <v>2.6140266265333834</v>
      </c>
      <c r="BF64" s="3">
        <f>AVERAGE(AG64:AG65)</f>
        <v>0.14378271305429591</v>
      </c>
    </row>
    <row r="65" spans="1:58" x14ac:dyDescent="0.35">
      <c r="A65">
        <v>42</v>
      </c>
      <c r="B65">
        <v>15</v>
      </c>
      <c r="C65" t="s">
        <v>99</v>
      </c>
      <c r="D65" t="s">
        <v>27</v>
      </c>
      <c r="G65">
        <v>0.5</v>
      </c>
      <c r="H65">
        <v>0.5</v>
      </c>
      <c r="I65">
        <v>7162</v>
      </c>
      <c r="J65">
        <v>10280</v>
      </c>
      <c r="L65">
        <v>1674</v>
      </c>
      <c r="M65">
        <v>5.91</v>
      </c>
      <c r="N65">
        <v>8.9879999999999995</v>
      </c>
      <c r="O65">
        <v>3.0779999999999998</v>
      </c>
      <c r="Q65">
        <v>5.8999999999999997E-2</v>
      </c>
      <c r="R65">
        <v>1</v>
      </c>
      <c r="S65">
        <v>0</v>
      </c>
      <c r="T65">
        <v>0</v>
      </c>
      <c r="V65">
        <v>0</v>
      </c>
      <c r="Y65" s="1">
        <v>44587</v>
      </c>
      <c r="Z65" s="6">
        <v>3.8356481481481484E-2</v>
      </c>
      <c r="AB65">
        <v>1</v>
      </c>
      <c r="AD65" s="3">
        <f t="shared" si="1"/>
        <v>6.3063924890922038</v>
      </c>
      <c r="AE65" s="3">
        <f t="shared" si="0"/>
        <v>8.9159936564209055</v>
      </c>
      <c r="AF65" s="3">
        <f t="shared" si="2"/>
        <v>2.6096011673287016</v>
      </c>
      <c r="AG65" s="3">
        <f t="shared" si="3"/>
        <v>0.13870723793232673</v>
      </c>
      <c r="BC65" s="3"/>
      <c r="BD65" s="3"/>
      <c r="BE65" s="3"/>
      <c r="BF65" s="3"/>
    </row>
    <row r="66" spans="1:58" x14ac:dyDescent="0.35">
      <c r="A66">
        <v>43</v>
      </c>
      <c r="B66">
        <v>16</v>
      </c>
      <c r="C66" t="s">
        <v>100</v>
      </c>
      <c r="D66" t="s">
        <v>27</v>
      </c>
      <c r="G66">
        <v>0.5</v>
      </c>
      <c r="H66">
        <v>0.5</v>
      </c>
      <c r="I66">
        <v>5417</v>
      </c>
      <c r="J66">
        <v>8995</v>
      </c>
      <c r="L66">
        <v>2591</v>
      </c>
      <c r="M66">
        <v>4.5709999999999997</v>
      </c>
      <c r="N66">
        <v>7.899</v>
      </c>
      <c r="O66">
        <v>3.3279999999999998</v>
      </c>
      <c r="Q66">
        <v>0.155</v>
      </c>
      <c r="R66">
        <v>1</v>
      </c>
      <c r="S66">
        <v>0</v>
      </c>
      <c r="T66">
        <v>0</v>
      </c>
      <c r="V66">
        <v>0</v>
      </c>
      <c r="Y66" s="1">
        <v>44587</v>
      </c>
      <c r="Z66" s="6">
        <v>5.153935185185185E-2</v>
      </c>
      <c r="AB66">
        <v>1</v>
      </c>
      <c r="AD66" s="3">
        <f t="shared" si="1"/>
        <v>4.7020373942830593</v>
      </c>
      <c r="AE66" s="3">
        <f t="shared" si="0"/>
        <v>7.7296644997147563</v>
      </c>
      <c r="AF66" s="3">
        <f t="shared" si="2"/>
        <v>3.027627105431697</v>
      </c>
      <c r="AG66" s="3">
        <f t="shared" si="3"/>
        <v>0.23566996057494607</v>
      </c>
      <c r="BC66" s="3"/>
      <c r="BD66" s="3"/>
      <c r="BE66" s="3"/>
      <c r="BF66" s="3"/>
    </row>
    <row r="67" spans="1:58" x14ac:dyDescent="0.35">
      <c r="A67">
        <v>44</v>
      </c>
      <c r="B67">
        <v>16</v>
      </c>
      <c r="C67" t="s">
        <v>100</v>
      </c>
      <c r="D67" t="s">
        <v>27</v>
      </c>
      <c r="G67">
        <v>0.5</v>
      </c>
      <c r="H67">
        <v>0.5</v>
      </c>
      <c r="I67">
        <v>4681</v>
      </c>
      <c r="J67">
        <v>9081</v>
      </c>
      <c r="L67">
        <v>2711</v>
      </c>
      <c r="M67">
        <v>4.0060000000000002</v>
      </c>
      <c r="N67">
        <v>7.9720000000000004</v>
      </c>
      <c r="O67">
        <v>3.9649999999999999</v>
      </c>
      <c r="Q67">
        <v>0.16800000000000001</v>
      </c>
      <c r="R67">
        <v>1</v>
      </c>
      <c r="S67">
        <v>0</v>
      </c>
      <c r="T67">
        <v>0</v>
      </c>
      <c r="V67">
        <v>0</v>
      </c>
      <c r="Y67" s="1">
        <v>44587</v>
      </c>
      <c r="Z67" s="6">
        <v>5.8807870370370365E-2</v>
      </c>
      <c r="AB67">
        <v>1</v>
      </c>
      <c r="AD67" s="3">
        <f t="shared" si="1"/>
        <v>4.0253581107417808</v>
      </c>
      <c r="AE67" s="3">
        <f t="shared" si="0"/>
        <v>7.8090608479456733</v>
      </c>
      <c r="AF67" s="3">
        <f t="shared" si="2"/>
        <v>3.7837027372038925</v>
      </c>
      <c r="AG67" s="3">
        <f t="shared" si="3"/>
        <v>0.24835864837986896</v>
      </c>
      <c r="AJ67">
        <f>ABS(100*(AD67-AD68)/(AVERAGE(AD67:AD68)))</f>
        <v>0.32027533348932841</v>
      </c>
      <c r="AO67">
        <f>ABS(100*(AE67-AE68)/(AVERAGE(AE67:AE68)))</f>
        <v>0.53342400663422695</v>
      </c>
      <c r="AT67">
        <f>ABS(100*(AF67-AF68)/(AVERAGE(AF67:AF68)))</f>
        <v>0.76068447974618048</v>
      </c>
      <c r="AY67">
        <f>ABS(100*(AG67-AG68)/(AVERAGE(AG67:AG68)))</f>
        <v>5.1533154761940896</v>
      </c>
      <c r="BC67" s="3">
        <f>AVERAGE(AD67:AD68)</f>
        <v>4.0189223023385345</v>
      </c>
      <c r="BD67" s="3">
        <f>AVERAGE(AE67:AE68)</f>
        <v>7.7882885475364212</v>
      </c>
      <c r="BE67" s="3">
        <f>AVERAGE(AF67:AF68)</f>
        <v>3.7693662451978867</v>
      </c>
      <c r="BF67" s="3">
        <f>AVERAGE(AG67:AG68)</f>
        <v>0.24212004354244854</v>
      </c>
    </row>
    <row r="68" spans="1:58" x14ac:dyDescent="0.35">
      <c r="A68">
        <v>45</v>
      </c>
      <c r="B68">
        <v>16</v>
      </c>
      <c r="C68" t="s">
        <v>100</v>
      </c>
      <c r="D68" t="s">
        <v>27</v>
      </c>
      <c r="G68">
        <v>0.5</v>
      </c>
      <c r="H68">
        <v>0.5</v>
      </c>
      <c r="I68">
        <v>4667</v>
      </c>
      <c r="J68">
        <v>9036</v>
      </c>
      <c r="L68">
        <v>2593</v>
      </c>
      <c r="M68">
        <v>3.9950000000000001</v>
      </c>
      <c r="N68">
        <v>7.9329999999999998</v>
      </c>
      <c r="O68">
        <v>3.9380000000000002</v>
      </c>
      <c r="Q68">
        <v>0.155</v>
      </c>
      <c r="R68">
        <v>1</v>
      </c>
      <c r="S68">
        <v>0</v>
      </c>
      <c r="T68">
        <v>0</v>
      </c>
      <c r="V68">
        <v>0</v>
      </c>
      <c r="Y68" s="1">
        <v>44587</v>
      </c>
      <c r="Z68" s="6">
        <v>6.659722222222221E-2</v>
      </c>
      <c r="AB68">
        <v>1</v>
      </c>
      <c r="AD68" s="3">
        <f t="shared" si="1"/>
        <v>4.0124864939352891</v>
      </c>
      <c r="AE68" s="3">
        <f t="shared" si="0"/>
        <v>7.7675162471271699</v>
      </c>
      <c r="AF68" s="3">
        <f t="shared" si="2"/>
        <v>3.7550297531918808</v>
      </c>
      <c r="AG68" s="3">
        <f t="shared" si="3"/>
        <v>0.23588143870502809</v>
      </c>
      <c r="BC68" s="3"/>
      <c r="BD68" s="3"/>
      <c r="BE68" s="3"/>
      <c r="BF68" s="3"/>
    </row>
    <row r="69" spans="1:58" x14ac:dyDescent="0.35">
      <c r="A69">
        <v>46</v>
      </c>
      <c r="B69">
        <v>17</v>
      </c>
      <c r="C69" t="s">
        <v>101</v>
      </c>
      <c r="D69" t="s">
        <v>27</v>
      </c>
      <c r="G69">
        <v>0.5</v>
      </c>
      <c r="H69">
        <v>0.5</v>
      </c>
      <c r="I69">
        <v>5173</v>
      </c>
      <c r="J69">
        <v>10359</v>
      </c>
      <c r="L69">
        <v>3744</v>
      </c>
      <c r="M69">
        <v>4.3840000000000003</v>
      </c>
      <c r="N69">
        <v>9.0540000000000003</v>
      </c>
      <c r="O69">
        <v>4.6710000000000003</v>
      </c>
      <c r="Q69">
        <v>0.27600000000000002</v>
      </c>
      <c r="R69">
        <v>1</v>
      </c>
      <c r="S69">
        <v>0</v>
      </c>
      <c r="T69">
        <v>0</v>
      </c>
      <c r="V69">
        <v>0</v>
      </c>
      <c r="Y69" s="1">
        <v>44587</v>
      </c>
      <c r="Z69" s="6">
        <v>7.991898148148148E-2</v>
      </c>
      <c r="AB69">
        <v>1</v>
      </c>
      <c r="AD69" s="3">
        <f t="shared" si="1"/>
        <v>4.477703501369918</v>
      </c>
      <c r="AE69" s="3">
        <f t="shared" si="0"/>
        <v>8.9889275111911662</v>
      </c>
      <c r="AF69" s="3">
        <f t="shared" si="2"/>
        <v>4.5112240098212482</v>
      </c>
      <c r="AG69" s="3">
        <f t="shared" si="3"/>
        <v>0.35758710256724707</v>
      </c>
      <c r="BC69" s="3"/>
      <c r="BD69" s="3"/>
      <c r="BE69" s="3"/>
      <c r="BF69" s="3"/>
    </row>
    <row r="70" spans="1:58" x14ac:dyDescent="0.35">
      <c r="A70">
        <v>47</v>
      </c>
      <c r="B70">
        <v>17</v>
      </c>
      <c r="C70" t="s">
        <v>101</v>
      </c>
      <c r="D70" t="s">
        <v>27</v>
      </c>
      <c r="G70">
        <v>0.5</v>
      </c>
      <c r="H70">
        <v>0.5</v>
      </c>
      <c r="I70">
        <v>5455</v>
      </c>
      <c r="J70">
        <v>10314</v>
      </c>
      <c r="L70">
        <v>3590</v>
      </c>
      <c r="M70">
        <v>4.5999999999999996</v>
      </c>
      <c r="N70">
        <v>9.016</v>
      </c>
      <c r="O70">
        <v>4.4160000000000004</v>
      </c>
      <c r="Q70">
        <v>0.25900000000000001</v>
      </c>
      <c r="R70">
        <v>1</v>
      </c>
      <c r="S70">
        <v>0</v>
      </c>
      <c r="T70">
        <v>0</v>
      </c>
      <c r="V70">
        <v>0</v>
      </c>
      <c r="Y70" s="1">
        <v>44587</v>
      </c>
      <c r="Z70" s="6">
        <v>8.7326388888888884E-2</v>
      </c>
      <c r="AB70">
        <v>1</v>
      </c>
      <c r="AD70" s="3">
        <f t="shared" si="1"/>
        <v>4.7369746399006791</v>
      </c>
      <c r="AE70" s="3">
        <f t="shared" si="0"/>
        <v>8.9473829103726636</v>
      </c>
      <c r="AF70" s="3">
        <f t="shared" si="2"/>
        <v>4.2104082704719845</v>
      </c>
      <c r="AG70" s="3">
        <f t="shared" si="3"/>
        <v>0.34130328655092934</v>
      </c>
      <c r="AJ70">
        <f>ABS(100*(AD70-AD71)/(AVERAGE(AD70:AD71)))</f>
        <v>1.5648720920883912</v>
      </c>
      <c r="AO70">
        <f>ABS(100*(AE70-AE71)/(AVERAGE(AE70:AE71)))</f>
        <v>0.37214819104668995</v>
      </c>
      <c r="AT70">
        <f>ABS(100*(AF70-AF71)/(AVERAGE(AF70:AF71)))</f>
        <v>0.95297912443623634</v>
      </c>
      <c r="AY70">
        <f>ABS(100*(AG70-AG71)/(AVERAGE(AG70:AG71)))</f>
        <v>3.1788116033267428</v>
      </c>
      <c r="BC70" s="3">
        <f>AVERAGE(AD70:AD71)</f>
        <v>4.7001985918821312</v>
      </c>
      <c r="BD70" s="3">
        <f>AVERAGE(AE70:AE71)</f>
        <v>8.9307650700452612</v>
      </c>
      <c r="BE70" s="3">
        <f>AVERAGE(AF70:AF71)</f>
        <v>4.23056647816313</v>
      </c>
      <c r="BF70" s="3">
        <f>AVERAGE(AG70:AG71)</f>
        <v>0.33596346376635766</v>
      </c>
    </row>
    <row r="71" spans="1:58" x14ac:dyDescent="0.35">
      <c r="A71">
        <v>48</v>
      </c>
      <c r="B71">
        <v>17</v>
      </c>
      <c r="C71" t="s">
        <v>101</v>
      </c>
      <c r="D71" t="s">
        <v>27</v>
      </c>
      <c r="G71">
        <v>0.5</v>
      </c>
      <c r="H71">
        <v>0.5</v>
      </c>
      <c r="I71">
        <v>5375</v>
      </c>
      <c r="J71">
        <v>10278</v>
      </c>
      <c r="L71">
        <v>3489</v>
      </c>
      <c r="M71">
        <v>4.5389999999999997</v>
      </c>
      <c r="N71">
        <v>8.9860000000000007</v>
      </c>
      <c r="O71">
        <v>4.4470000000000001</v>
      </c>
      <c r="Q71">
        <v>0.249</v>
      </c>
      <c r="R71">
        <v>1</v>
      </c>
      <c r="S71">
        <v>0</v>
      </c>
      <c r="T71">
        <v>0</v>
      </c>
      <c r="V71">
        <v>0</v>
      </c>
      <c r="Y71" s="1">
        <v>44587</v>
      </c>
      <c r="Z71" s="6">
        <v>9.5173611111111112E-2</v>
      </c>
      <c r="AB71">
        <v>1</v>
      </c>
      <c r="AD71" s="3">
        <f t="shared" si="1"/>
        <v>4.6634225438635841</v>
      </c>
      <c r="AE71" s="3">
        <f t="shared" si="0"/>
        <v>8.9141472297178606</v>
      </c>
      <c r="AF71" s="3">
        <f t="shared" si="2"/>
        <v>4.2507246858542764</v>
      </c>
      <c r="AG71" s="3">
        <f t="shared" si="3"/>
        <v>0.33062364098178593</v>
      </c>
      <c r="BC71" s="3"/>
      <c r="BD71" s="3"/>
      <c r="BE71" s="3"/>
      <c r="BF71" s="3"/>
    </row>
    <row r="72" spans="1:58" x14ac:dyDescent="0.35">
      <c r="A72">
        <v>49</v>
      </c>
      <c r="B72">
        <v>18</v>
      </c>
      <c r="C72" t="s">
        <v>102</v>
      </c>
      <c r="D72" t="s">
        <v>27</v>
      </c>
      <c r="G72">
        <v>0.5</v>
      </c>
      <c r="H72">
        <v>0.5</v>
      </c>
      <c r="I72">
        <v>4599</v>
      </c>
      <c r="J72">
        <v>5863</v>
      </c>
      <c r="L72">
        <v>796</v>
      </c>
      <c r="M72">
        <v>3.9430000000000001</v>
      </c>
      <c r="N72">
        <v>5.2450000000000001</v>
      </c>
      <c r="O72">
        <v>1.302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44587</v>
      </c>
      <c r="Z72" s="6">
        <v>0.1082175925925926</v>
      </c>
      <c r="AB72">
        <v>1</v>
      </c>
      <c r="AD72" s="3">
        <f t="shared" si="1"/>
        <v>3.9499672123037581</v>
      </c>
      <c r="AE72" s="3">
        <f t="shared" si="0"/>
        <v>4.8381602827469266</v>
      </c>
      <c r="AF72" s="3">
        <f t="shared" si="2"/>
        <v>0.88819307044316842</v>
      </c>
      <c r="AG72" s="3">
        <f t="shared" si="3"/>
        <v>4.5868338826307371E-2</v>
      </c>
      <c r="BC72" s="3"/>
      <c r="BD72" s="3"/>
      <c r="BE72" s="3"/>
      <c r="BF72" s="3"/>
    </row>
    <row r="73" spans="1:58" x14ac:dyDescent="0.35">
      <c r="A73">
        <v>50</v>
      </c>
      <c r="B73">
        <v>18</v>
      </c>
      <c r="C73" t="s">
        <v>102</v>
      </c>
      <c r="D73" t="s">
        <v>27</v>
      </c>
      <c r="G73">
        <v>0.5</v>
      </c>
      <c r="H73">
        <v>0.5</v>
      </c>
      <c r="I73">
        <v>4216</v>
      </c>
      <c r="J73">
        <v>5844</v>
      </c>
      <c r="L73">
        <v>740</v>
      </c>
      <c r="M73">
        <v>3.649</v>
      </c>
      <c r="N73">
        <v>5.2290000000000001</v>
      </c>
      <c r="O73">
        <v>1.58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44587</v>
      </c>
      <c r="Z73" s="6">
        <v>0.11539351851851852</v>
      </c>
      <c r="AB73">
        <v>1</v>
      </c>
      <c r="AD73" s="3">
        <f t="shared" si="1"/>
        <v>3.597836552526164</v>
      </c>
      <c r="AE73" s="3">
        <f t="shared" si="0"/>
        <v>4.8206192290680034</v>
      </c>
      <c r="AF73" s="3">
        <f t="shared" si="2"/>
        <v>1.2227826765418395</v>
      </c>
      <c r="AG73" s="3">
        <f t="shared" si="3"/>
        <v>3.9946951184010003E-2</v>
      </c>
      <c r="AJ73">
        <f>ABS(100*(AD73-AD74)/(AVERAGE(AD73:AD74)))</f>
        <v>1.2948306844315807</v>
      </c>
      <c r="AO73">
        <f>ABS(100*(AE73-AE74)/(AVERAGE(AE73:AE74)))</f>
        <v>0.24865792794362793</v>
      </c>
      <c r="AT73">
        <f>ABS(100*(AF73-AF74)/(AVERAGE(AF73:AF74)))</f>
        <v>2.8944299069231025</v>
      </c>
      <c r="AY73">
        <f>ABS(100*(AG73-AG74)/(AVERAGE(AG73:AG74)))</f>
        <v>0.2650495027426551</v>
      </c>
      <c r="BC73" s="3">
        <f>AVERAGE(AD73:AD74)</f>
        <v>3.6212812831379884</v>
      </c>
      <c r="BD73" s="3">
        <f>AVERAGE(AE73:AE74)</f>
        <v>4.826620115852899</v>
      </c>
      <c r="BE73" s="3">
        <f>AVERAGE(AF73:AF74)</f>
        <v>1.2053388327149104</v>
      </c>
      <c r="BF73" s="3">
        <f>AVERAGE(AG73:AG74)</f>
        <v>3.9894081651489492E-2</v>
      </c>
    </row>
    <row r="74" spans="1:58" x14ac:dyDescent="0.35">
      <c r="A74">
        <v>51</v>
      </c>
      <c r="B74">
        <v>18</v>
      </c>
      <c r="C74" t="s">
        <v>102</v>
      </c>
      <c r="D74" t="s">
        <v>27</v>
      </c>
      <c r="G74">
        <v>0.5</v>
      </c>
      <c r="H74">
        <v>0.5</v>
      </c>
      <c r="I74">
        <v>4267</v>
      </c>
      <c r="J74">
        <v>5857</v>
      </c>
      <c r="L74">
        <v>739</v>
      </c>
      <c r="M74">
        <v>3.6880000000000002</v>
      </c>
      <c r="N74">
        <v>5.24</v>
      </c>
      <c r="O74">
        <v>1.552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44587</v>
      </c>
      <c r="Z74" s="6">
        <v>0.12309027777777777</v>
      </c>
      <c r="AB74">
        <v>1</v>
      </c>
      <c r="AD74" s="3">
        <f t="shared" si="1"/>
        <v>3.6447260137498123</v>
      </c>
      <c r="AE74" s="3">
        <f t="shared" si="0"/>
        <v>4.8326210026377936</v>
      </c>
      <c r="AF74" s="3">
        <f t="shared" si="2"/>
        <v>1.1878949888879813</v>
      </c>
      <c r="AG74" s="3">
        <f t="shared" si="3"/>
        <v>3.9841212118968981E-2</v>
      </c>
      <c r="BC74" s="3"/>
      <c r="BD74" s="3"/>
      <c r="BE74" s="3"/>
      <c r="BF74" s="3"/>
    </row>
    <row r="75" spans="1:58" x14ac:dyDescent="0.35">
      <c r="A75">
        <v>52</v>
      </c>
      <c r="B75">
        <v>19</v>
      </c>
      <c r="C75" t="s">
        <v>64</v>
      </c>
      <c r="D75" t="s">
        <v>27</v>
      </c>
      <c r="G75">
        <v>0.5</v>
      </c>
      <c r="H75">
        <v>0.5</v>
      </c>
      <c r="I75">
        <v>6547</v>
      </c>
      <c r="J75">
        <v>13812</v>
      </c>
      <c r="L75">
        <v>4985</v>
      </c>
      <c r="M75">
        <v>5.4370000000000003</v>
      </c>
      <c r="N75">
        <v>11.98</v>
      </c>
      <c r="O75">
        <v>6.5430000000000001</v>
      </c>
      <c r="Q75">
        <v>0.40500000000000003</v>
      </c>
      <c r="R75">
        <v>1</v>
      </c>
      <c r="S75">
        <v>0</v>
      </c>
      <c r="T75">
        <v>0</v>
      </c>
      <c r="V75">
        <v>0</v>
      </c>
      <c r="Y75" s="1">
        <v>44587</v>
      </c>
      <c r="Z75" s="6">
        <v>0.1366087962962963</v>
      </c>
      <c r="AB75">
        <v>1</v>
      </c>
      <c r="AD75" s="3">
        <f t="shared" si="1"/>
        <v>5.7409607508070319</v>
      </c>
      <c r="AE75" s="3">
        <f t="shared" si="0"/>
        <v>12.176783213997654</v>
      </c>
      <c r="AF75" s="3">
        <f t="shared" si="2"/>
        <v>6.4358224631906218</v>
      </c>
      <c r="AG75" s="3">
        <f t="shared" si="3"/>
        <v>0.48880928228315834</v>
      </c>
      <c r="BC75" s="3"/>
      <c r="BD75" s="3"/>
      <c r="BE75" s="3"/>
      <c r="BF75" s="3"/>
    </row>
    <row r="76" spans="1:58" x14ac:dyDescent="0.35">
      <c r="A76">
        <v>53</v>
      </c>
      <c r="B76">
        <v>19</v>
      </c>
      <c r="C76" t="s">
        <v>64</v>
      </c>
      <c r="D76" t="s">
        <v>27</v>
      </c>
      <c r="G76">
        <v>0.5</v>
      </c>
      <c r="H76">
        <v>0.5</v>
      </c>
      <c r="I76">
        <v>7436</v>
      </c>
      <c r="J76">
        <v>13909</v>
      </c>
      <c r="L76">
        <v>4999</v>
      </c>
      <c r="M76">
        <v>6.1189999999999998</v>
      </c>
      <c r="N76">
        <v>12.061999999999999</v>
      </c>
      <c r="O76">
        <v>5.9429999999999996</v>
      </c>
      <c r="Q76">
        <v>0.40699999999999997</v>
      </c>
      <c r="R76">
        <v>1</v>
      </c>
      <c r="S76">
        <v>0</v>
      </c>
      <c r="T76">
        <v>0</v>
      </c>
      <c r="V76">
        <v>0</v>
      </c>
      <c r="Y76" s="1">
        <v>44587</v>
      </c>
      <c r="Z76" s="6">
        <v>0.14416666666666667</v>
      </c>
      <c r="AB76">
        <v>1</v>
      </c>
      <c r="AD76" s="3">
        <f t="shared" si="1"/>
        <v>6.558308418019255</v>
      </c>
      <c r="AE76" s="3">
        <f t="shared" si="0"/>
        <v>12.266334909095315</v>
      </c>
      <c r="AF76" s="3">
        <f t="shared" si="2"/>
        <v>5.7080264910760601</v>
      </c>
      <c r="AG76" s="3">
        <f t="shared" si="3"/>
        <v>0.4902896291937327</v>
      </c>
      <c r="AJ76">
        <f>ABS(100*(AD76-AD77)/(AVERAGE(AD76:AD77)))</f>
        <v>0.18207948724664585</v>
      </c>
      <c r="AL76">
        <f>100*((AVERAGE(AD76:AD77)*25.225)-(AVERAGE(AD58:AD59)*25))/(1000*0.075)</f>
        <v>99.640339553673002</v>
      </c>
      <c r="AO76">
        <f>ABS(100*(AE76-AE77)/(AVERAGE(AE76:AE77)))</f>
        <v>1.5053931729708174E-2</v>
      </c>
      <c r="AQ76">
        <f>100*((AVERAGE(AE76:AE77)*25.225)-(AVERAGE(AE58:AE59)*25))/(2000*0.075)</f>
        <v>95.769076827159111</v>
      </c>
      <c r="AT76">
        <f>ABS(100*(AF76-AF77)/(AVERAGE(AF76:AF77)))</f>
        <v>0.24203358209360828</v>
      </c>
      <c r="AV76">
        <f>100*((AVERAGE(AF76:AF77)*25.225)-(AVERAGE(AF58:AF59)*25))/(1000*0.075)</f>
        <v>91.897814100645192</v>
      </c>
      <c r="AY76">
        <f>ABS(100*(AG76-AG77)/(AVERAGE(AG76:AG77)))</f>
        <v>2.2242633050347336</v>
      </c>
      <c r="BA76">
        <f>100*((AVERAGE(AG76:AG77)*25.225)-(AVERAGE(AG58:AG59)*25))/(100*0.075)</f>
        <v>103.35190315516373</v>
      </c>
      <c r="BC76" s="3">
        <f>AVERAGE(AD76:AD77)</f>
        <v>6.5642845258222691</v>
      </c>
      <c r="BD76" s="3">
        <f>AVERAGE(AE76:AE77)</f>
        <v>12.265411695743794</v>
      </c>
      <c r="BE76" s="3">
        <f>AVERAGE(AF76:AF77)</f>
        <v>5.7011271699215236</v>
      </c>
      <c r="BF76" s="3">
        <f>AVERAGE(AG76:AG77)</f>
        <v>0.48489693687664043</v>
      </c>
    </row>
    <row r="77" spans="1:58" x14ac:dyDescent="0.35">
      <c r="A77">
        <v>54</v>
      </c>
      <c r="B77">
        <v>19</v>
      </c>
      <c r="C77" t="s">
        <v>64</v>
      </c>
      <c r="D77" t="s">
        <v>27</v>
      </c>
      <c r="G77">
        <v>0.5</v>
      </c>
      <c r="H77">
        <v>0.5</v>
      </c>
      <c r="I77">
        <v>7449</v>
      </c>
      <c r="J77">
        <v>13907</v>
      </c>
      <c r="L77">
        <v>4897</v>
      </c>
      <c r="M77">
        <v>6.13</v>
      </c>
      <c r="N77">
        <v>12.06</v>
      </c>
      <c r="O77">
        <v>5.931</v>
      </c>
      <c r="Q77">
        <v>0.39600000000000002</v>
      </c>
      <c r="R77">
        <v>1</v>
      </c>
      <c r="S77">
        <v>0</v>
      </c>
      <c r="T77">
        <v>0</v>
      </c>
      <c r="V77">
        <v>0</v>
      </c>
      <c r="Y77" s="1">
        <v>44587</v>
      </c>
      <c r="Z77" s="6">
        <v>0.15216435185185184</v>
      </c>
      <c r="AB77">
        <v>1</v>
      </c>
      <c r="AD77" s="3">
        <f t="shared" si="1"/>
        <v>6.5702606336252831</v>
      </c>
      <c r="AE77" s="3">
        <f t="shared" si="0"/>
        <v>12.26448848239227</v>
      </c>
      <c r="AF77" s="3">
        <f t="shared" si="2"/>
        <v>5.6942278487669871</v>
      </c>
      <c r="AG77" s="3">
        <f t="shared" si="3"/>
        <v>0.47950424455954815</v>
      </c>
    </row>
    <row r="78" spans="1:58" x14ac:dyDescent="0.35">
      <c r="A78">
        <v>55</v>
      </c>
      <c r="B78">
        <v>20</v>
      </c>
      <c r="C78" t="s">
        <v>65</v>
      </c>
      <c r="D78" t="s">
        <v>27</v>
      </c>
      <c r="G78">
        <v>0.5</v>
      </c>
      <c r="H78">
        <v>0.5</v>
      </c>
      <c r="I78">
        <v>5303</v>
      </c>
      <c r="J78">
        <v>6199</v>
      </c>
      <c r="L78">
        <v>804</v>
      </c>
      <c r="M78">
        <v>4.4829999999999997</v>
      </c>
      <c r="N78">
        <v>5.5309999999999997</v>
      </c>
      <c r="O78">
        <v>1.0469999999999999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44587</v>
      </c>
      <c r="Z78" s="6">
        <v>0.1655439814814815</v>
      </c>
      <c r="AB78">
        <v>1</v>
      </c>
      <c r="AD78" s="3">
        <f t="shared" si="1"/>
        <v>4.5972256574301982</v>
      </c>
      <c r="AE78" s="3">
        <f t="shared" si="0"/>
        <v>5.1483599688584176</v>
      </c>
      <c r="AF78" s="3">
        <f t="shared" si="2"/>
        <v>0.55113431142821945</v>
      </c>
      <c r="AG78" s="3">
        <f t="shared" si="3"/>
        <v>4.6714251346635566E-2</v>
      </c>
      <c r="BC78" s="3"/>
      <c r="BD78" s="3"/>
      <c r="BE78" s="3"/>
      <c r="BF78" s="3"/>
    </row>
    <row r="79" spans="1:58" x14ac:dyDescent="0.35">
      <c r="A79">
        <v>56</v>
      </c>
      <c r="B79">
        <v>20</v>
      </c>
      <c r="C79" t="s">
        <v>65</v>
      </c>
      <c r="D79" t="s">
        <v>27</v>
      </c>
      <c r="G79">
        <v>0.5</v>
      </c>
      <c r="H79">
        <v>0.5</v>
      </c>
      <c r="I79">
        <v>4504</v>
      </c>
      <c r="J79">
        <v>6207</v>
      </c>
      <c r="L79">
        <v>728</v>
      </c>
      <c r="M79">
        <v>3.871</v>
      </c>
      <c r="N79">
        <v>5.5369999999999999</v>
      </c>
      <c r="O79">
        <v>1.6659999999999999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44587</v>
      </c>
      <c r="Z79" s="6">
        <v>0.17283564814814814</v>
      </c>
      <c r="AB79">
        <v>1</v>
      </c>
      <c r="AD79" s="3">
        <f t="shared" si="1"/>
        <v>3.8626240982597069</v>
      </c>
      <c r="AE79" s="3">
        <f t="shared" si="0"/>
        <v>5.1557456756705964</v>
      </c>
      <c r="AF79" s="3">
        <f t="shared" si="2"/>
        <v>1.2931215774108895</v>
      </c>
      <c r="AG79" s="3">
        <f t="shared" si="3"/>
        <v>3.8678082403517708E-2</v>
      </c>
      <c r="AJ79">
        <f>ABS(100*(AD79-AD80)/(AVERAGE(AD79:AD80)))</f>
        <v>0.3815666204425826</v>
      </c>
      <c r="AK79">
        <f>ABS(100*((AVERAGE(AD79:AD80)-AVERAGE(AD73:AD74))/(AVERAGE(AD73:AD74,AD79:AD80))))</f>
        <v>6.2592398938416824</v>
      </c>
      <c r="AO79">
        <f>ABS(100*(AE79-AE80)/(AVERAGE(AE79:AE80)))</f>
        <v>0.26895863586800356</v>
      </c>
      <c r="AP79">
        <f>ABS(100*((AVERAGE(AE79:AE80)-AVERAGE(AE73:AE74))/(AVERAGE(AE73:AE74,AE79:AE80))))</f>
        <v>6.4598935996883853</v>
      </c>
      <c r="AT79">
        <f>ABS(100*(AF79-AF80)/(AVERAGE(AF79:AF80)))</f>
        <v>6.6655107544608433E-2</v>
      </c>
      <c r="AU79">
        <f>ABS(100*((AVERAGE(AF79:AF80)-AVERAGE(AF73:AF74))/(AVERAGE(AF73:AF74,AF79:AF80))))</f>
        <v>7.0602387876073838</v>
      </c>
      <c r="AY79">
        <f>ABS(100*(AG79-AG80)/(AVERAGE(AG79:AG80)))</f>
        <v>1.0995414546018889</v>
      </c>
      <c r="AZ79">
        <f>ABS(100*((AVERAGE(AG79:AG80)-AVERAGE(AG73:AG74))/(AVERAGE(AG73:AG74,AG79:AG80))))</f>
        <v>3.6433509002752933</v>
      </c>
      <c r="BC79" s="3">
        <f>AVERAGE(AD79:AD80)</f>
        <v>3.8552688886559974</v>
      </c>
      <c r="BD79" s="3">
        <f>AVERAGE(AE79:AE80)</f>
        <v>5.1488215755341793</v>
      </c>
      <c r="BE79" s="3">
        <f>AVERAGE(AF79:AF80)</f>
        <v>1.2935526868781819</v>
      </c>
      <c r="BF79" s="3">
        <f>AVERAGE(AG79:AG80)</f>
        <v>3.8466604273435664E-2</v>
      </c>
    </row>
    <row r="80" spans="1:58" x14ac:dyDescent="0.35">
      <c r="A80">
        <v>57</v>
      </c>
      <c r="B80">
        <v>20</v>
      </c>
      <c r="C80" t="s">
        <v>65</v>
      </c>
      <c r="D80" t="s">
        <v>27</v>
      </c>
      <c r="G80">
        <v>0.5</v>
      </c>
      <c r="H80">
        <v>0.5</v>
      </c>
      <c r="I80">
        <v>4488</v>
      </c>
      <c r="J80">
        <v>6192</v>
      </c>
      <c r="L80">
        <v>724</v>
      </c>
      <c r="M80">
        <v>3.8580000000000001</v>
      </c>
      <c r="N80">
        <v>5.524</v>
      </c>
      <c r="O80">
        <v>1.6659999999999999</v>
      </c>
      <c r="Q80">
        <v>0</v>
      </c>
      <c r="R80">
        <v>1</v>
      </c>
      <c r="S80">
        <v>0</v>
      </c>
      <c r="T80">
        <v>0</v>
      </c>
      <c r="V80">
        <v>0</v>
      </c>
      <c r="Y80" s="1">
        <v>44587</v>
      </c>
      <c r="Z80" s="6">
        <v>0.18054398148148146</v>
      </c>
      <c r="AB80">
        <v>1</v>
      </c>
      <c r="AD80" s="3">
        <f t="shared" si="1"/>
        <v>3.8479136790522879</v>
      </c>
      <c r="AE80" s="3">
        <f t="shared" si="0"/>
        <v>5.1418974753977622</v>
      </c>
      <c r="AF80" s="3">
        <f t="shared" si="2"/>
        <v>1.2939837963454743</v>
      </c>
      <c r="AG80" s="3">
        <f t="shared" si="3"/>
        <v>3.8255126143353621E-2</v>
      </c>
    </row>
    <row r="81" spans="1:58" x14ac:dyDescent="0.35">
      <c r="A81">
        <v>58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1407</v>
      </c>
      <c r="J81">
        <v>447</v>
      </c>
      <c r="L81">
        <v>354</v>
      </c>
      <c r="M81">
        <v>1.494</v>
      </c>
      <c r="N81">
        <v>0.65700000000000003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44587</v>
      </c>
      <c r="Z81" s="6">
        <v>0.1925462962962963</v>
      </c>
      <c r="AB81">
        <v>1</v>
      </c>
      <c r="AD81" s="3">
        <f t="shared" si="1"/>
        <v>1.0152385804236506</v>
      </c>
      <c r="AE81" s="3">
        <f t="shared" si="0"/>
        <v>-0.16196322909782512</v>
      </c>
      <c r="AF81" s="3">
        <f t="shared" si="2"/>
        <v>-1.1772018095214758</v>
      </c>
      <c r="AG81" s="3">
        <f t="shared" si="3"/>
        <v>-8.6832792182538763E-4</v>
      </c>
      <c r="BC81" s="3"/>
      <c r="BD81" s="3"/>
      <c r="BE81" s="3"/>
      <c r="BF81" s="3"/>
    </row>
    <row r="82" spans="1:58" x14ac:dyDescent="0.35">
      <c r="A82">
        <v>59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222</v>
      </c>
      <c r="J82">
        <v>415</v>
      </c>
      <c r="L82">
        <v>302</v>
      </c>
      <c r="M82">
        <v>0.58499999999999996</v>
      </c>
      <c r="N82">
        <v>0.63</v>
      </c>
      <c r="O82">
        <v>4.4999999999999998E-2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44587</v>
      </c>
      <c r="Z82" s="6">
        <v>0.19859953703703703</v>
      </c>
      <c r="AB82">
        <v>1</v>
      </c>
      <c r="AD82" s="3">
        <f t="shared" si="1"/>
        <v>-7.4251842125825543E-2</v>
      </c>
      <c r="AE82" s="3">
        <f t="shared" si="0"/>
        <v>-0.19150605634653858</v>
      </c>
      <c r="AF82" s="3">
        <f t="shared" si="2"/>
        <v>-0.11725421422071304</v>
      </c>
      <c r="AG82" s="3">
        <f t="shared" si="3"/>
        <v>-6.3667593039586565E-3</v>
      </c>
      <c r="AJ82">
        <f>ABS(100*(AD82-AD83)/(AVERAGE(AD82:AD83)))</f>
        <v>16.995031649252795</v>
      </c>
      <c r="AO82">
        <f>ABS(100*(AE82-AE83)/(AVERAGE(AE82:AE83)))</f>
        <v>4.4349342783084227</v>
      </c>
      <c r="AT82">
        <f>ABS(100*(AF82-AF83)/(AVERAGE(AF82:AF83)))</f>
        <v>20.808902829151421</v>
      </c>
      <c r="AY82">
        <f>ABS(100*(AG82-AG83)/(AVERAGE(AG82:AG83)))</f>
        <v>36.629048777750235</v>
      </c>
      <c r="BC82" s="3">
        <f>AVERAGE(AD82:AD83)</f>
        <v>-8.1147351129303241E-2</v>
      </c>
      <c r="BD82" s="3">
        <f>AVERAGE(AE82:AE83)</f>
        <v>-0.18735159626468825</v>
      </c>
      <c r="BE82" s="3">
        <f>AVERAGE(AF82:AF83)</f>
        <v>-0.10620424513538501</v>
      </c>
      <c r="BF82" s="3">
        <f>AVERAGE(AG82:AG83)</f>
        <v>-7.7942366820124833E-3</v>
      </c>
    </row>
    <row r="83" spans="1:58" x14ac:dyDescent="0.35">
      <c r="A83">
        <v>60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207</v>
      </c>
      <c r="J83">
        <v>424</v>
      </c>
      <c r="L83">
        <v>275</v>
      </c>
      <c r="M83">
        <v>0.57299999999999995</v>
      </c>
      <c r="N83">
        <v>0.63800000000000001</v>
      </c>
      <c r="O83">
        <v>6.4000000000000001E-2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44587</v>
      </c>
      <c r="Z83" s="6">
        <v>0.20505787037037038</v>
      </c>
      <c r="AB83">
        <v>1</v>
      </c>
      <c r="AD83" s="3">
        <f t="shared" si="1"/>
        <v>-8.8042860132780926E-2</v>
      </c>
      <c r="AE83" s="3">
        <f t="shared" si="0"/>
        <v>-0.18319713618283792</v>
      </c>
      <c r="AF83" s="3">
        <f t="shared" si="2"/>
        <v>-9.5154276050056996E-2</v>
      </c>
      <c r="AG83" s="3">
        <f t="shared" si="3"/>
        <v>-9.2217140600663102E-3</v>
      </c>
      <c r="BC83" s="3"/>
      <c r="BD83" s="3"/>
      <c r="BE83" s="3"/>
      <c r="BF83" s="3"/>
    </row>
    <row r="84" spans="1:58" x14ac:dyDescent="0.35">
      <c r="A84">
        <v>61</v>
      </c>
      <c r="B84">
        <v>4</v>
      </c>
      <c r="C84" t="s">
        <v>63</v>
      </c>
      <c r="D84" t="s">
        <v>27</v>
      </c>
      <c r="G84">
        <v>0.6</v>
      </c>
      <c r="H84">
        <v>0.6</v>
      </c>
      <c r="I84">
        <v>3979</v>
      </c>
      <c r="J84">
        <v>8824</v>
      </c>
      <c r="L84">
        <v>3122</v>
      </c>
      <c r="M84">
        <v>2.89</v>
      </c>
      <c r="N84">
        <v>6.4619999999999997</v>
      </c>
      <c r="O84">
        <v>3.5720000000000001</v>
      </c>
      <c r="Q84">
        <v>0.17499999999999999</v>
      </c>
      <c r="R84">
        <v>1</v>
      </c>
      <c r="S84">
        <v>0</v>
      </c>
      <c r="T84">
        <v>0</v>
      </c>
      <c r="V84">
        <v>0</v>
      </c>
      <c r="Y84" s="1">
        <v>44587</v>
      </c>
      <c r="Z84" s="6">
        <v>0.21827546296296296</v>
      </c>
      <c r="AB84">
        <v>1</v>
      </c>
      <c r="AD84" s="3">
        <f t="shared" si="1"/>
        <v>2.8166153900135575</v>
      </c>
      <c r="AE84" s="3">
        <f t="shared" si="0"/>
        <v>6.3098291805037023</v>
      </c>
      <c r="AF84" s="3">
        <f t="shared" si="2"/>
        <v>3.4932137904901448</v>
      </c>
      <c r="AG84" s="3">
        <f t="shared" si="3"/>
        <v>0.2431811700931083</v>
      </c>
    </row>
    <row r="85" spans="1:58" x14ac:dyDescent="0.35">
      <c r="A85">
        <v>62</v>
      </c>
      <c r="B85">
        <v>4</v>
      </c>
      <c r="C85" t="s">
        <v>63</v>
      </c>
      <c r="D85" t="s">
        <v>27</v>
      </c>
      <c r="G85">
        <v>0.6</v>
      </c>
      <c r="H85">
        <v>0.6</v>
      </c>
      <c r="I85">
        <v>5102</v>
      </c>
      <c r="J85">
        <v>8962</v>
      </c>
      <c r="L85">
        <v>3055</v>
      </c>
      <c r="M85">
        <v>3.6080000000000001</v>
      </c>
      <c r="N85">
        <v>6.5590000000000002</v>
      </c>
      <c r="O85">
        <v>2.9510000000000001</v>
      </c>
      <c r="Q85">
        <v>0.17</v>
      </c>
      <c r="R85">
        <v>1</v>
      </c>
      <c r="S85">
        <v>0</v>
      </c>
      <c r="T85">
        <v>0</v>
      </c>
      <c r="V85">
        <v>0</v>
      </c>
      <c r="Y85" s="1">
        <v>44587</v>
      </c>
      <c r="Z85" s="6">
        <v>0.22586805555555556</v>
      </c>
      <c r="AB85">
        <v>1</v>
      </c>
      <c r="AD85" s="3">
        <f t="shared" si="1"/>
        <v>3.6770216801141631</v>
      </c>
      <c r="AE85" s="3">
        <f t="shared" si="0"/>
        <v>6.415998715928767</v>
      </c>
      <c r="AF85" s="3">
        <f t="shared" si="2"/>
        <v>2.7389770358146039</v>
      </c>
      <c r="AG85" s="3">
        <f t="shared" si="3"/>
        <v>0.23727740562831778</v>
      </c>
      <c r="AI85">
        <f>ABS(100*(AD85-3)/3)</f>
        <v>22.567389337138767</v>
      </c>
      <c r="AJ85">
        <f>ABS(100*(AD85-AD86)/(AVERAGE(AD85:AD86)))</f>
        <v>0.76799512557832339</v>
      </c>
      <c r="AN85">
        <f t="shared" ref="AN85" si="12">ABS(100*(AE85-6)/6)</f>
        <v>6.9333119321461174</v>
      </c>
      <c r="AO85">
        <f>ABS(100*(AE85-AE86)/(AVERAGE(AE85:AE86)))</f>
        <v>1.0140698294954433</v>
      </c>
      <c r="AS85">
        <f>ABS(100*(AF85-3)/3)</f>
        <v>8.7007654728465358</v>
      </c>
      <c r="AT85">
        <f>ABS(100*(AF85-AF86)/(AVERAGE(AF85:AF86)))</f>
        <v>1.3434659799692865</v>
      </c>
      <c r="AX85">
        <f t="shared" ref="AX85" si="13">ABS(100*(AG85-0.3)/0.3)</f>
        <v>20.907531457227403</v>
      </c>
      <c r="AY85">
        <f>ABS(100*(AG85-AG86)/(AVERAGE(AG85:AG86)))</f>
        <v>2.4575539965857827</v>
      </c>
      <c r="BC85" s="3">
        <f>AVERAGE(AD85:AD86)</f>
        <v>3.6911957819546455</v>
      </c>
      <c r="BD85" s="3">
        <f>AVERAGE(AE85:AE86)</f>
        <v>6.4486958554618479</v>
      </c>
      <c r="BE85" s="3">
        <f>AVERAGE(AF85:AF86)</f>
        <v>2.7575000735072024</v>
      </c>
      <c r="BF85" s="3">
        <f>AVERAGE(AG85:AG86)</f>
        <v>0.24022928786071304</v>
      </c>
    </row>
    <row r="86" spans="1:58" x14ac:dyDescent="0.35">
      <c r="A86">
        <v>63</v>
      </c>
      <c r="B86">
        <v>4</v>
      </c>
      <c r="C86" t="s">
        <v>63</v>
      </c>
      <c r="D86" t="s">
        <v>27</v>
      </c>
      <c r="G86">
        <v>0.6</v>
      </c>
      <c r="H86">
        <v>0.6</v>
      </c>
      <c r="I86">
        <v>5139</v>
      </c>
      <c r="J86">
        <v>9047</v>
      </c>
      <c r="L86">
        <v>3122</v>
      </c>
      <c r="M86">
        <v>3.6309999999999998</v>
      </c>
      <c r="N86">
        <v>6.6189999999999998</v>
      </c>
      <c r="O86">
        <v>2.988</v>
      </c>
      <c r="Q86">
        <v>0.17499999999999999</v>
      </c>
      <c r="R86">
        <v>1</v>
      </c>
      <c r="S86">
        <v>0</v>
      </c>
      <c r="T86">
        <v>0</v>
      </c>
      <c r="V86">
        <v>0</v>
      </c>
      <c r="Y86" s="1">
        <v>44587</v>
      </c>
      <c r="Z86" s="6">
        <v>0.23390046296296296</v>
      </c>
      <c r="AB86">
        <v>1</v>
      </c>
      <c r="AD86" s="3">
        <f t="shared" si="1"/>
        <v>3.7053698837951274</v>
      </c>
      <c r="AE86" s="3">
        <f t="shared" si="0"/>
        <v>6.4813929949949287</v>
      </c>
      <c r="AF86" s="3">
        <f t="shared" si="2"/>
        <v>2.7760231111998013</v>
      </c>
      <c r="AG86" s="3">
        <f t="shared" si="3"/>
        <v>0.2431811700931083</v>
      </c>
    </row>
    <row r="87" spans="1:58" x14ac:dyDescent="0.35">
      <c r="A87">
        <v>64</v>
      </c>
      <c r="B87">
        <v>21</v>
      </c>
      <c r="C87" t="s">
        <v>103</v>
      </c>
      <c r="D87" t="s">
        <v>27</v>
      </c>
      <c r="G87">
        <v>0.5</v>
      </c>
      <c r="H87">
        <v>0.5</v>
      </c>
      <c r="I87">
        <v>3532</v>
      </c>
      <c r="J87">
        <v>6473</v>
      </c>
      <c r="L87">
        <v>2101</v>
      </c>
      <c r="M87">
        <v>3.1240000000000001</v>
      </c>
      <c r="N87">
        <v>5.7629999999999999</v>
      </c>
      <c r="O87">
        <v>2.6379999999999999</v>
      </c>
      <c r="Q87">
        <v>0.104</v>
      </c>
      <c r="R87">
        <v>1</v>
      </c>
      <c r="S87">
        <v>0</v>
      </c>
      <c r="T87">
        <v>0</v>
      </c>
      <c r="V87">
        <v>0</v>
      </c>
      <c r="Y87" s="1">
        <v>44587</v>
      </c>
      <c r="Z87" s="6">
        <v>0.24692129629629631</v>
      </c>
      <c r="AB87">
        <v>1</v>
      </c>
      <c r="AD87" s="3">
        <f t="shared" si="1"/>
        <v>2.9689661314089979</v>
      </c>
      <c r="AE87" s="3">
        <f t="shared" si="0"/>
        <v>5.4013204271755271</v>
      </c>
      <c r="AF87" s="3">
        <f t="shared" si="2"/>
        <v>2.4323542957665292</v>
      </c>
      <c r="AG87" s="3">
        <f t="shared" si="3"/>
        <v>0.18385781870484413</v>
      </c>
    </row>
    <row r="88" spans="1:58" x14ac:dyDescent="0.35">
      <c r="A88">
        <v>65</v>
      </c>
      <c r="B88">
        <v>21</v>
      </c>
      <c r="C88" t="s">
        <v>103</v>
      </c>
      <c r="D88" t="s">
        <v>27</v>
      </c>
      <c r="G88">
        <v>0.5</v>
      </c>
      <c r="H88">
        <v>0.5</v>
      </c>
      <c r="I88">
        <v>3245</v>
      </c>
      <c r="J88">
        <v>6477</v>
      </c>
      <c r="L88">
        <v>2156</v>
      </c>
      <c r="M88">
        <v>2.9049999999999998</v>
      </c>
      <c r="N88">
        <v>5.766</v>
      </c>
      <c r="O88">
        <v>2.8610000000000002</v>
      </c>
      <c r="Q88">
        <v>0.109</v>
      </c>
      <c r="R88">
        <v>1</v>
      </c>
      <c r="S88">
        <v>0</v>
      </c>
      <c r="T88">
        <v>0</v>
      </c>
      <c r="V88">
        <v>0</v>
      </c>
      <c r="Y88" s="1">
        <v>44587</v>
      </c>
      <c r="Z88" s="6">
        <v>0.25406250000000002</v>
      </c>
      <c r="AB88">
        <v>1</v>
      </c>
      <c r="AD88" s="3">
        <f t="shared" si="1"/>
        <v>2.7050979868759177</v>
      </c>
      <c r="AE88" s="3">
        <f t="shared" ref="AE88:AE134" si="14">((J88*$G$20)+$G$21)*1000/H88</f>
        <v>5.405013280581616</v>
      </c>
      <c r="AF88" s="3">
        <f t="shared" si="2"/>
        <v>2.6999152937056983</v>
      </c>
      <c r="AG88" s="3">
        <f t="shared" si="3"/>
        <v>0.18967346728210047</v>
      </c>
      <c r="AJ88">
        <f>ABS(100*(AD88-AD89)/(AVERAGE(AD88:AD89)))</f>
        <v>0.71120409330366074</v>
      </c>
      <c r="AO88">
        <f>ABS(100*(AE88-AE89)/(AVERAGE(AE88:AE89)))</f>
        <v>1.2720096858967711</v>
      </c>
      <c r="AT88">
        <f>ABS(100*(AF88-AF89)/(AVERAGE(AF88:AF89)))</f>
        <v>3.299014516575038</v>
      </c>
      <c r="AY88">
        <f>ABS(100*(AG88-AG89)/(AVERAGE(AG88:AG89)))</f>
        <v>4.3867444811821175</v>
      </c>
      <c r="BC88" s="3">
        <f>AVERAGE(AD88:AD89)</f>
        <v>2.7147516994807868</v>
      </c>
      <c r="BD88" s="3">
        <f>AVERAGE(AE88:AE89)</f>
        <v>5.3708543865752914</v>
      </c>
      <c r="BE88" s="3">
        <f>AVERAGE(AF88:AF89)</f>
        <v>2.6561026870945046</v>
      </c>
      <c r="BF88" s="3">
        <f>AVERAGE(AG88:AG89)</f>
        <v>0.18560251327802102</v>
      </c>
    </row>
    <row r="89" spans="1:58" x14ac:dyDescent="0.35">
      <c r="A89">
        <v>66</v>
      </c>
      <c r="B89">
        <v>21</v>
      </c>
      <c r="C89" t="s">
        <v>103</v>
      </c>
      <c r="D89" t="s">
        <v>27</v>
      </c>
      <c r="G89">
        <v>0.5</v>
      </c>
      <c r="H89">
        <v>0.5</v>
      </c>
      <c r="I89">
        <v>3266</v>
      </c>
      <c r="J89">
        <v>6403</v>
      </c>
      <c r="L89">
        <v>2079</v>
      </c>
      <c r="M89">
        <v>2.9209999999999998</v>
      </c>
      <c r="N89">
        <v>5.7030000000000003</v>
      </c>
      <c r="O89">
        <v>2.782</v>
      </c>
      <c r="Q89">
        <v>0.10100000000000001</v>
      </c>
      <c r="R89">
        <v>1</v>
      </c>
      <c r="S89">
        <v>0</v>
      </c>
      <c r="T89">
        <v>0</v>
      </c>
      <c r="V89">
        <v>0</v>
      </c>
      <c r="Y89" s="1">
        <v>44587</v>
      </c>
      <c r="Z89" s="6">
        <v>0.26167824074074075</v>
      </c>
      <c r="AB89">
        <v>1</v>
      </c>
      <c r="AD89" s="3">
        <f t="shared" ref="AD89:AD134" si="15">((I89*$E$20)+$E$21)*1000/G89</f>
        <v>2.7244054120856558</v>
      </c>
      <c r="AE89" s="3">
        <f t="shared" si="14"/>
        <v>5.3366954925689667</v>
      </c>
      <c r="AF89" s="3">
        <f t="shared" ref="AF89:AF134" si="16">AE89-AD89</f>
        <v>2.6122900804833109</v>
      </c>
      <c r="AG89" s="3">
        <f t="shared" ref="AG89:AG134" si="17">((L89*$I$20)+$I$21)*1000/H89</f>
        <v>0.18153155927394157</v>
      </c>
      <c r="BC89" s="3"/>
      <c r="BD89" s="3"/>
      <c r="BE89" s="3"/>
      <c r="BF89" s="3"/>
    </row>
    <row r="90" spans="1:58" x14ac:dyDescent="0.35">
      <c r="A90">
        <v>67</v>
      </c>
      <c r="B90">
        <v>22</v>
      </c>
      <c r="C90" t="s">
        <v>104</v>
      </c>
      <c r="D90" t="s">
        <v>27</v>
      </c>
      <c r="G90">
        <v>0.5</v>
      </c>
      <c r="H90">
        <v>0.5</v>
      </c>
      <c r="I90">
        <v>4093</v>
      </c>
      <c r="J90">
        <v>6306</v>
      </c>
      <c r="L90">
        <v>706</v>
      </c>
      <c r="M90">
        <v>3.5550000000000002</v>
      </c>
      <c r="N90">
        <v>5.6210000000000004</v>
      </c>
      <c r="O90">
        <v>2.0659999999999998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44587</v>
      </c>
      <c r="Z90" s="6">
        <v>0.2746527777777778</v>
      </c>
      <c r="AB90">
        <v>1</v>
      </c>
      <c r="AD90" s="3">
        <f t="shared" si="15"/>
        <v>3.4847502048691297</v>
      </c>
      <c r="AE90" s="3">
        <f t="shared" si="14"/>
        <v>5.2471437974713036</v>
      </c>
      <c r="AF90" s="3">
        <f t="shared" si="16"/>
        <v>1.7623935926021739</v>
      </c>
      <c r="AG90" s="3">
        <f t="shared" si="17"/>
        <v>3.6351822972615175E-2</v>
      </c>
      <c r="BC90" s="3"/>
      <c r="BD90" s="3"/>
      <c r="BE90" s="3"/>
      <c r="BF90" s="3"/>
    </row>
    <row r="91" spans="1:58" x14ac:dyDescent="0.35">
      <c r="A91">
        <v>68</v>
      </c>
      <c r="B91">
        <v>22</v>
      </c>
      <c r="C91" t="s">
        <v>104</v>
      </c>
      <c r="D91" t="s">
        <v>27</v>
      </c>
      <c r="G91">
        <v>0.5</v>
      </c>
      <c r="H91">
        <v>0.5</v>
      </c>
      <c r="I91">
        <v>4399</v>
      </c>
      <c r="J91">
        <v>6248</v>
      </c>
      <c r="L91">
        <v>699</v>
      </c>
      <c r="M91">
        <v>3.79</v>
      </c>
      <c r="N91">
        <v>5.5720000000000001</v>
      </c>
      <c r="O91">
        <v>1.782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44587</v>
      </c>
      <c r="Z91" s="6">
        <v>0.28188657407407408</v>
      </c>
      <c r="AB91">
        <v>1</v>
      </c>
      <c r="AD91" s="3">
        <f t="shared" si="15"/>
        <v>3.7660869722110193</v>
      </c>
      <c r="AE91" s="3">
        <f t="shared" si="14"/>
        <v>5.1935974230830109</v>
      </c>
      <c r="AF91" s="3">
        <f t="shared" si="16"/>
        <v>1.4275104508719916</v>
      </c>
      <c r="AG91" s="3">
        <f t="shared" si="17"/>
        <v>3.5611649517328009E-2</v>
      </c>
      <c r="AJ91">
        <f>ABS(100*(AD91-AD92)/(AVERAGE(AD91:AD92)))</f>
        <v>0.39136656022548583</v>
      </c>
      <c r="AO91">
        <f>ABS(100*(AE91-AE92)/(AVERAGE(AE91:AE92)))</f>
        <v>0.15985603681107433</v>
      </c>
      <c r="AT91">
        <f>ABS(100*(AF91-AF92)/(AVERAGE(AF91:AF92)))</f>
        <v>1.5996537534305246</v>
      </c>
      <c r="AY91">
        <f>ABS(100*(AG91-AG92)/(AVERAGE(AG91:AG92)))</f>
        <v>1.1947859108854235</v>
      </c>
      <c r="BC91" s="3">
        <f>AVERAGE(AD91:AD92)</f>
        <v>3.7587317626073098</v>
      </c>
      <c r="BD91" s="3">
        <f>AVERAGE(AE91:AE92)</f>
        <v>5.1977518831648606</v>
      </c>
      <c r="BE91" s="3">
        <f>AVERAGE(AF91:AF92)</f>
        <v>1.4390201205575512</v>
      </c>
      <c r="BF91" s="3">
        <f>AVERAGE(AG91:AG92)</f>
        <v>3.5400171387245952E-2</v>
      </c>
    </row>
    <row r="92" spans="1:58" x14ac:dyDescent="0.35">
      <c r="A92">
        <v>69</v>
      </c>
      <c r="B92">
        <v>22</v>
      </c>
      <c r="C92" t="s">
        <v>104</v>
      </c>
      <c r="D92" t="s">
        <v>27</v>
      </c>
      <c r="G92">
        <v>0.5</v>
      </c>
      <c r="H92">
        <v>0.5</v>
      </c>
      <c r="I92">
        <v>4383</v>
      </c>
      <c r="J92">
        <v>6257</v>
      </c>
      <c r="L92">
        <v>695</v>
      </c>
      <c r="M92">
        <v>3.778</v>
      </c>
      <c r="N92">
        <v>5.5789999999999997</v>
      </c>
      <c r="O92">
        <v>1.8009999999999999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44587</v>
      </c>
      <c r="Z92" s="6">
        <v>0.28960648148148149</v>
      </c>
      <c r="AB92">
        <v>1</v>
      </c>
      <c r="AD92" s="3">
        <f t="shared" si="15"/>
        <v>3.7513765530036003</v>
      </c>
      <c r="AE92" s="3">
        <f t="shared" si="14"/>
        <v>5.2019063432467112</v>
      </c>
      <c r="AF92" s="3">
        <f t="shared" si="16"/>
        <v>1.4505297902431109</v>
      </c>
      <c r="AG92" s="3">
        <f t="shared" si="17"/>
        <v>3.5188693257163901E-2</v>
      </c>
      <c r="BC92" s="3"/>
      <c r="BD92" s="3"/>
      <c r="BE92" s="3"/>
      <c r="BF92" s="3"/>
    </row>
    <row r="93" spans="1:58" x14ac:dyDescent="0.35">
      <c r="A93">
        <v>70</v>
      </c>
      <c r="B93">
        <v>23</v>
      </c>
      <c r="C93" t="s">
        <v>105</v>
      </c>
      <c r="D93" t="s">
        <v>27</v>
      </c>
      <c r="G93">
        <v>0.5</v>
      </c>
      <c r="H93">
        <v>0.5</v>
      </c>
      <c r="I93">
        <v>4286</v>
      </c>
      <c r="J93">
        <v>8184</v>
      </c>
      <c r="L93">
        <v>2100</v>
      </c>
      <c r="M93">
        <v>3.7029999999999998</v>
      </c>
      <c r="N93">
        <v>7.2119999999999997</v>
      </c>
      <c r="O93">
        <v>3.5089999999999999</v>
      </c>
      <c r="Q93">
        <v>0.104</v>
      </c>
      <c r="R93">
        <v>1</v>
      </c>
      <c r="S93">
        <v>0</v>
      </c>
      <c r="T93">
        <v>0</v>
      </c>
      <c r="V93">
        <v>0</v>
      </c>
      <c r="Y93" s="1">
        <v>44587</v>
      </c>
      <c r="Z93" s="6">
        <v>0.30283564814814817</v>
      </c>
      <c r="AB93">
        <v>1</v>
      </c>
      <c r="AD93" s="3">
        <f t="shared" si="15"/>
        <v>3.6621946365586222</v>
      </c>
      <c r="AE93" s="3">
        <f t="shared" si="14"/>
        <v>6.9809384716301741</v>
      </c>
      <c r="AF93" s="3">
        <f t="shared" si="16"/>
        <v>3.3187438350715519</v>
      </c>
      <c r="AG93" s="3">
        <f t="shared" si="17"/>
        <v>0.18375207963980311</v>
      </c>
      <c r="BC93" s="3"/>
      <c r="BD93" s="3"/>
      <c r="BE93" s="3"/>
      <c r="BF93" s="3"/>
    </row>
    <row r="94" spans="1:58" x14ac:dyDescent="0.35">
      <c r="A94">
        <v>71</v>
      </c>
      <c r="B94">
        <v>23</v>
      </c>
      <c r="C94" t="s">
        <v>105</v>
      </c>
      <c r="D94" t="s">
        <v>27</v>
      </c>
      <c r="G94">
        <v>0.5</v>
      </c>
      <c r="H94">
        <v>0.5</v>
      </c>
      <c r="I94">
        <v>4240</v>
      </c>
      <c r="J94">
        <v>8182</v>
      </c>
      <c r="L94">
        <v>2067</v>
      </c>
      <c r="M94">
        <v>3.6680000000000001</v>
      </c>
      <c r="N94">
        <v>7.21</v>
      </c>
      <c r="O94">
        <v>3.5430000000000001</v>
      </c>
      <c r="Q94">
        <v>0.1</v>
      </c>
      <c r="R94">
        <v>1</v>
      </c>
      <c r="S94">
        <v>0</v>
      </c>
      <c r="T94">
        <v>0</v>
      </c>
      <c r="V94">
        <v>0</v>
      </c>
      <c r="Y94" s="1">
        <v>44587</v>
      </c>
      <c r="Z94" s="6">
        <v>0.31019675925925927</v>
      </c>
      <c r="AB94">
        <v>1</v>
      </c>
      <c r="AD94" s="3">
        <f t="shared" si="15"/>
        <v>3.6199021813372925</v>
      </c>
      <c r="AE94" s="3">
        <f t="shared" si="14"/>
        <v>6.9790920449271301</v>
      </c>
      <c r="AF94" s="3">
        <f t="shared" si="16"/>
        <v>3.3591898635898376</v>
      </c>
      <c r="AG94" s="3">
        <f t="shared" si="17"/>
        <v>0.18026269049344931</v>
      </c>
      <c r="AJ94">
        <f>ABS(100*(AD94-AD95)/(AVERAGE(AD94:AD95)))</f>
        <v>1.5872045057079762</v>
      </c>
      <c r="AO94">
        <f>ABS(100*(AE94-AE95)/(AVERAGE(AE94:AE95)))</f>
        <v>0.23782577256442769</v>
      </c>
      <c r="AT94">
        <f>ABS(100*(AF94-AF95)/(AVERAGE(AF94:AF95)))</f>
        <v>2.1678654289123469</v>
      </c>
      <c r="AY94">
        <f>ABS(100*(AG94-AG95)/(AVERAGE(AG94:AG95)))</f>
        <v>7.127551444912732</v>
      </c>
      <c r="BC94" s="3">
        <f>AVERAGE(AD94:AD95)</f>
        <v>3.5914007441229181</v>
      </c>
      <c r="BD94" s="3">
        <f>AVERAGE(AE94:AE95)</f>
        <v>6.9874009650908313</v>
      </c>
      <c r="BE94" s="3">
        <f>AVERAGE(AF94:AF95)</f>
        <v>3.3960002209679128</v>
      </c>
      <c r="BF94" s="3">
        <f>AVERAGE(AG94:AG95)</f>
        <v>0.18692425159103382</v>
      </c>
    </row>
    <row r="95" spans="1:58" x14ac:dyDescent="0.35">
      <c r="A95">
        <v>72</v>
      </c>
      <c r="B95">
        <v>23</v>
      </c>
      <c r="C95" t="s">
        <v>105</v>
      </c>
      <c r="D95" t="s">
        <v>27</v>
      </c>
      <c r="G95">
        <v>0.5</v>
      </c>
      <c r="H95">
        <v>0.5</v>
      </c>
      <c r="I95">
        <v>4178</v>
      </c>
      <c r="J95">
        <v>8200</v>
      </c>
      <c r="L95">
        <v>2193</v>
      </c>
      <c r="M95">
        <v>3.62</v>
      </c>
      <c r="N95">
        <v>7.2249999999999996</v>
      </c>
      <c r="O95">
        <v>3.605</v>
      </c>
      <c r="Q95">
        <v>0.113</v>
      </c>
      <c r="R95">
        <v>1</v>
      </c>
      <c r="S95">
        <v>0</v>
      </c>
      <c r="T95">
        <v>0</v>
      </c>
      <c r="V95">
        <v>0</v>
      </c>
      <c r="Y95" s="1">
        <v>44587</v>
      </c>
      <c r="Z95" s="6">
        <v>0.31785879629629626</v>
      </c>
      <c r="AB95">
        <v>1</v>
      </c>
      <c r="AD95" s="3">
        <f t="shared" si="15"/>
        <v>3.5628993069085437</v>
      </c>
      <c r="AE95" s="3">
        <f t="shared" si="14"/>
        <v>6.9957098852545316</v>
      </c>
      <c r="AF95" s="3">
        <f t="shared" si="16"/>
        <v>3.4328105783459879</v>
      </c>
      <c r="AG95" s="3">
        <f t="shared" si="17"/>
        <v>0.19358581268861835</v>
      </c>
      <c r="BC95" s="3"/>
      <c r="BD95" s="3"/>
      <c r="BE95" s="3"/>
      <c r="BF95" s="3"/>
    </row>
    <row r="96" spans="1:58" x14ac:dyDescent="0.35">
      <c r="A96">
        <v>73</v>
      </c>
      <c r="B96">
        <v>24</v>
      </c>
      <c r="C96" t="s">
        <v>106</v>
      </c>
      <c r="D96" t="s">
        <v>27</v>
      </c>
      <c r="G96">
        <v>0.5</v>
      </c>
      <c r="H96">
        <v>0.5</v>
      </c>
      <c r="I96">
        <v>4488</v>
      </c>
      <c r="J96">
        <v>8646</v>
      </c>
      <c r="L96">
        <v>2311</v>
      </c>
      <c r="M96">
        <v>3.8580000000000001</v>
      </c>
      <c r="N96">
        <v>7.6040000000000001</v>
      </c>
      <c r="O96">
        <v>3.7450000000000001</v>
      </c>
      <c r="Q96">
        <v>0.126</v>
      </c>
      <c r="R96">
        <v>1</v>
      </c>
      <c r="S96">
        <v>0</v>
      </c>
      <c r="T96">
        <v>0</v>
      </c>
      <c r="V96">
        <v>0</v>
      </c>
      <c r="Y96" s="1">
        <v>44587</v>
      </c>
      <c r="Z96" s="6">
        <v>0.33099537037037036</v>
      </c>
      <c r="AB96">
        <v>1</v>
      </c>
      <c r="AD96" s="3">
        <f t="shared" si="15"/>
        <v>3.8479136790522879</v>
      </c>
      <c r="AE96" s="3">
        <f t="shared" si="14"/>
        <v>7.4074630400334742</v>
      </c>
      <c r="AF96" s="3">
        <f t="shared" si="16"/>
        <v>3.5595493609811864</v>
      </c>
      <c r="AG96" s="3">
        <f t="shared" si="17"/>
        <v>0.20606302236345922</v>
      </c>
      <c r="BC96" s="3"/>
      <c r="BD96" s="3"/>
      <c r="BE96" s="3"/>
      <c r="BF96" s="3"/>
    </row>
    <row r="97" spans="1:58" x14ac:dyDescent="0.35">
      <c r="A97">
        <v>74</v>
      </c>
      <c r="B97">
        <v>24</v>
      </c>
      <c r="C97" t="s">
        <v>106</v>
      </c>
      <c r="D97" t="s">
        <v>27</v>
      </c>
      <c r="G97">
        <v>0.5</v>
      </c>
      <c r="H97">
        <v>0.5</v>
      </c>
      <c r="I97">
        <v>4731</v>
      </c>
      <c r="J97">
        <v>8644</v>
      </c>
      <c r="L97">
        <v>2237</v>
      </c>
      <c r="M97">
        <v>4.0449999999999999</v>
      </c>
      <c r="N97">
        <v>7.6020000000000003</v>
      </c>
      <c r="O97">
        <v>3.5569999999999999</v>
      </c>
      <c r="Q97">
        <v>0.11799999999999999</v>
      </c>
      <c r="R97">
        <v>1</v>
      </c>
      <c r="S97">
        <v>0</v>
      </c>
      <c r="T97">
        <v>0</v>
      </c>
      <c r="V97">
        <v>0</v>
      </c>
      <c r="Y97" s="1">
        <v>44587</v>
      </c>
      <c r="Z97" s="6">
        <v>0.33825231481481483</v>
      </c>
      <c r="AB97">
        <v>1</v>
      </c>
      <c r="AD97" s="3">
        <f t="shared" si="15"/>
        <v>4.0713281707649651</v>
      </c>
      <c r="AE97" s="3">
        <f t="shared" si="14"/>
        <v>7.4056166133304302</v>
      </c>
      <c r="AF97" s="3">
        <f t="shared" si="16"/>
        <v>3.3342884425654651</v>
      </c>
      <c r="AG97" s="3">
        <f t="shared" si="17"/>
        <v>0.19823833155042342</v>
      </c>
      <c r="AJ97">
        <f>ABS(100*(AD97-AD98)/(AVERAGE(AD97:AD98)))</f>
        <v>4.1726808300671481</v>
      </c>
      <c r="AO97">
        <f>ABS(100*(AE97-AE98)/(AVERAGE(AE97:AE98)))</f>
        <v>0.3236018070432341</v>
      </c>
      <c r="AT97">
        <f>ABS(100*(AF97-AF98)/(AVERAGE(AF97:AF98)))</f>
        <v>5.5522783245062177</v>
      </c>
      <c r="AY97">
        <f>ABS(100*(AG97-AG98)/(AVERAGE(AG97:AG98)))</f>
        <v>1.9542721320462775</v>
      </c>
      <c r="BC97" s="3">
        <f>AVERAGE(AD97:AD98)</f>
        <v>3.9881223621230015</v>
      </c>
      <c r="BD97" s="3">
        <f>AVERAGE(AE97:AE98)</f>
        <v>7.4176183869002204</v>
      </c>
      <c r="BE97" s="3">
        <f>AVERAGE(AF97:AF98)</f>
        <v>3.4294960247772188</v>
      </c>
      <c r="BF97" s="3">
        <f>AVERAGE(AG97:AG98)</f>
        <v>0.20019450425368238</v>
      </c>
    </row>
    <row r="98" spans="1:58" x14ac:dyDescent="0.35">
      <c r="A98">
        <v>75</v>
      </c>
      <c r="B98">
        <v>24</v>
      </c>
      <c r="C98" t="s">
        <v>106</v>
      </c>
      <c r="D98" t="s">
        <v>27</v>
      </c>
      <c r="G98">
        <v>0.5</v>
      </c>
      <c r="H98">
        <v>0.5</v>
      </c>
      <c r="I98">
        <v>4550</v>
      </c>
      <c r="J98">
        <v>8670</v>
      </c>
      <c r="L98">
        <v>2274</v>
      </c>
      <c r="M98">
        <v>3.9049999999999998</v>
      </c>
      <c r="N98">
        <v>7.6239999999999997</v>
      </c>
      <c r="O98">
        <v>3.7189999999999999</v>
      </c>
      <c r="Q98">
        <v>0.122</v>
      </c>
      <c r="R98">
        <v>1</v>
      </c>
      <c r="S98">
        <v>0</v>
      </c>
      <c r="T98">
        <v>0</v>
      </c>
      <c r="V98">
        <v>0</v>
      </c>
      <c r="Y98" s="1">
        <v>44587</v>
      </c>
      <c r="Z98" s="6">
        <v>0.34593750000000001</v>
      </c>
      <c r="AB98">
        <v>1</v>
      </c>
      <c r="AD98" s="3">
        <f t="shared" si="15"/>
        <v>3.9049165534810375</v>
      </c>
      <c r="AE98" s="3">
        <f t="shared" si="14"/>
        <v>7.4296201604700105</v>
      </c>
      <c r="AF98" s="3">
        <f t="shared" si="16"/>
        <v>3.524703606988973</v>
      </c>
      <c r="AG98" s="3">
        <f t="shared" si="17"/>
        <v>0.20215067695694133</v>
      </c>
      <c r="BC98" s="3"/>
      <c r="BD98" s="3"/>
      <c r="BE98" s="3"/>
      <c r="BF98" s="3"/>
    </row>
    <row r="99" spans="1:58" x14ac:dyDescent="0.35">
      <c r="A99">
        <v>76</v>
      </c>
      <c r="B99">
        <v>25</v>
      </c>
      <c r="C99" t="s">
        <v>107</v>
      </c>
      <c r="D99" t="s">
        <v>27</v>
      </c>
      <c r="G99">
        <v>0.5</v>
      </c>
      <c r="H99">
        <v>0.5</v>
      </c>
      <c r="I99">
        <v>4400</v>
      </c>
      <c r="J99">
        <v>7820</v>
      </c>
      <c r="L99">
        <v>2068</v>
      </c>
      <c r="M99">
        <v>3.7909999999999999</v>
      </c>
      <c r="N99">
        <v>6.9029999999999996</v>
      </c>
      <c r="O99">
        <v>3.113</v>
      </c>
      <c r="Q99">
        <v>0.1</v>
      </c>
      <c r="R99">
        <v>1</v>
      </c>
      <c r="S99">
        <v>0</v>
      </c>
      <c r="T99">
        <v>0</v>
      </c>
      <c r="V99">
        <v>0</v>
      </c>
      <c r="Y99" s="1">
        <v>44587</v>
      </c>
      <c r="Z99" s="6">
        <v>0.35906250000000001</v>
      </c>
      <c r="AB99">
        <v>1</v>
      </c>
      <c r="AD99" s="3">
        <f t="shared" si="15"/>
        <v>3.7670063734114829</v>
      </c>
      <c r="AE99" s="3">
        <f t="shared" si="14"/>
        <v>6.6448888116760587</v>
      </c>
      <c r="AF99" s="3">
        <f t="shared" si="16"/>
        <v>2.8778824382645758</v>
      </c>
      <c r="AG99" s="3">
        <f t="shared" si="17"/>
        <v>0.18036842955849031</v>
      </c>
      <c r="BC99" s="3"/>
      <c r="BD99" s="3"/>
      <c r="BE99" s="3"/>
      <c r="BF99" s="3"/>
    </row>
    <row r="100" spans="1:58" x14ac:dyDescent="0.35">
      <c r="A100">
        <v>77</v>
      </c>
      <c r="B100">
        <v>25</v>
      </c>
      <c r="C100" t="s">
        <v>107</v>
      </c>
      <c r="D100" t="s">
        <v>27</v>
      </c>
      <c r="G100">
        <v>0.5</v>
      </c>
      <c r="H100">
        <v>0.5</v>
      </c>
      <c r="I100">
        <v>4355</v>
      </c>
      <c r="J100">
        <v>7853</v>
      </c>
      <c r="L100">
        <v>2084</v>
      </c>
      <c r="M100">
        <v>3.7559999999999998</v>
      </c>
      <c r="N100">
        <v>6.931</v>
      </c>
      <c r="O100">
        <v>3.1749999999999998</v>
      </c>
      <c r="Q100">
        <v>0.10199999999999999</v>
      </c>
      <c r="R100">
        <v>1</v>
      </c>
      <c r="S100">
        <v>0</v>
      </c>
      <c r="T100">
        <v>0</v>
      </c>
      <c r="V100">
        <v>0</v>
      </c>
      <c r="Y100" s="1">
        <v>44587</v>
      </c>
      <c r="Z100" s="6">
        <v>0.36640046296296297</v>
      </c>
      <c r="AB100">
        <v>1</v>
      </c>
      <c r="AD100" s="3">
        <f t="shared" si="15"/>
        <v>3.7256333193906173</v>
      </c>
      <c r="AE100" s="3">
        <f t="shared" si="14"/>
        <v>6.6753548522762944</v>
      </c>
      <c r="AF100" s="3">
        <f t="shared" si="16"/>
        <v>2.9497215328856772</v>
      </c>
      <c r="AG100" s="3">
        <f t="shared" si="17"/>
        <v>0.18206025459914674</v>
      </c>
      <c r="AJ100">
        <f>ABS(100*(AD100-AD101)/(AVERAGE(AD100:AD101)))</f>
        <v>4.3926986569454334</v>
      </c>
      <c r="AO100">
        <f>ABS(100*(AE100-AE101)/(AVERAGE(AE100:AE101)))</f>
        <v>2.7656527857206317E-2</v>
      </c>
      <c r="AT100">
        <f>ABS(100*(AF100-AF101)/(AVERAGE(AF100:AF101)))</f>
        <v>5.7720889515334557</v>
      </c>
      <c r="AY100">
        <f>ABS(100*(AG100-AG101)/(AVERAGE(AG100:AG101)))</f>
        <v>0.80981588846908481</v>
      </c>
      <c r="BC100" s="3">
        <f>AVERAGE(AD100:AD101)</f>
        <v>3.8092988286328131</v>
      </c>
      <c r="BD100" s="3">
        <f>AVERAGE(AE100:AE101)</f>
        <v>6.6762780656278169</v>
      </c>
      <c r="BE100" s="3">
        <f>AVERAGE(AF100:AF101)</f>
        <v>2.8669792369950038</v>
      </c>
      <c r="BF100" s="3">
        <f>AVERAGE(AG100:AG101)</f>
        <v>0.18280042805443389</v>
      </c>
    </row>
    <row r="101" spans="1:58" x14ac:dyDescent="0.35">
      <c r="A101">
        <v>78</v>
      </c>
      <c r="B101">
        <v>25</v>
      </c>
      <c r="C101" t="s">
        <v>107</v>
      </c>
      <c r="D101" t="s">
        <v>27</v>
      </c>
      <c r="G101">
        <v>0.5</v>
      </c>
      <c r="H101">
        <v>0.5</v>
      </c>
      <c r="I101">
        <v>4537</v>
      </c>
      <c r="J101">
        <v>7855</v>
      </c>
      <c r="L101">
        <v>2098</v>
      </c>
      <c r="M101">
        <v>3.8959999999999999</v>
      </c>
      <c r="N101">
        <v>6.9329999999999998</v>
      </c>
      <c r="O101">
        <v>3.0379999999999998</v>
      </c>
      <c r="Q101">
        <v>0.10299999999999999</v>
      </c>
      <c r="R101">
        <v>1</v>
      </c>
      <c r="S101">
        <v>0</v>
      </c>
      <c r="T101">
        <v>0</v>
      </c>
      <c r="V101">
        <v>0</v>
      </c>
      <c r="Y101" s="1">
        <v>44587</v>
      </c>
      <c r="Z101" s="6">
        <v>0.3741666666666667</v>
      </c>
      <c r="AB101">
        <v>1</v>
      </c>
      <c r="AD101" s="3">
        <f t="shared" si="15"/>
        <v>3.892964337875009</v>
      </c>
      <c r="AE101" s="3">
        <f t="shared" si="14"/>
        <v>6.6772012789793393</v>
      </c>
      <c r="AF101" s="3">
        <f t="shared" si="16"/>
        <v>2.7842369411043304</v>
      </c>
      <c r="AG101" s="3">
        <f t="shared" si="17"/>
        <v>0.18354060150972104</v>
      </c>
      <c r="BC101" s="3"/>
      <c r="BD101" s="3"/>
      <c r="BE101" s="3"/>
      <c r="BF101" s="3"/>
    </row>
    <row r="102" spans="1:58" x14ac:dyDescent="0.35">
      <c r="A102">
        <v>79</v>
      </c>
      <c r="B102">
        <v>26</v>
      </c>
      <c r="C102" t="s">
        <v>108</v>
      </c>
      <c r="D102" t="s">
        <v>27</v>
      </c>
      <c r="G102">
        <v>0.5</v>
      </c>
      <c r="H102">
        <v>0.5</v>
      </c>
      <c r="I102">
        <v>4351</v>
      </c>
      <c r="J102">
        <v>7841</v>
      </c>
      <c r="L102">
        <v>2023</v>
      </c>
      <c r="M102">
        <v>3.7530000000000001</v>
      </c>
      <c r="N102">
        <v>6.9210000000000003</v>
      </c>
      <c r="O102">
        <v>3.169</v>
      </c>
      <c r="Q102">
        <v>9.6000000000000002E-2</v>
      </c>
      <c r="R102">
        <v>1</v>
      </c>
      <c r="S102">
        <v>0</v>
      </c>
      <c r="T102">
        <v>0</v>
      </c>
      <c r="V102">
        <v>0</v>
      </c>
      <c r="Y102" s="1">
        <v>44587</v>
      </c>
      <c r="Z102" s="6">
        <v>0.38745370370370374</v>
      </c>
      <c r="AB102">
        <v>1</v>
      </c>
      <c r="AD102" s="3">
        <f t="shared" si="15"/>
        <v>3.7219557145887623</v>
      </c>
      <c r="AE102" s="3">
        <f t="shared" si="14"/>
        <v>6.6642762920580276</v>
      </c>
      <c r="AF102" s="3">
        <f t="shared" si="16"/>
        <v>2.9423205774692653</v>
      </c>
      <c r="AG102" s="3">
        <f t="shared" si="17"/>
        <v>0.17561017163164425</v>
      </c>
      <c r="BC102" s="3"/>
      <c r="BD102" s="3"/>
      <c r="BE102" s="3"/>
      <c r="BF102" s="3"/>
    </row>
    <row r="103" spans="1:58" x14ac:dyDescent="0.35">
      <c r="A103">
        <v>80</v>
      </c>
      <c r="B103">
        <v>26</v>
      </c>
      <c r="C103" t="s">
        <v>108</v>
      </c>
      <c r="D103" t="s">
        <v>27</v>
      </c>
      <c r="G103">
        <v>0.5</v>
      </c>
      <c r="H103">
        <v>0.5</v>
      </c>
      <c r="I103">
        <v>4429</v>
      </c>
      <c r="J103">
        <v>7778</v>
      </c>
      <c r="L103">
        <v>1991</v>
      </c>
      <c r="M103">
        <v>3.8119999999999998</v>
      </c>
      <c r="N103">
        <v>6.8680000000000003</v>
      </c>
      <c r="O103">
        <v>3.0550000000000002</v>
      </c>
      <c r="Q103">
        <v>9.1999999999999998E-2</v>
      </c>
      <c r="R103">
        <v>1</v>
      </c>
      <c r="S103">
        <v>0</v>
      </c>
      <c r="T103">
        <v>0</v>
      </c>
      <c r="V103">
        <v>0</v>
      </c>
      <c r="Y103" s="1">
        <v>44587</v>
      </c>
      <c r="Z103" s="6">
        <v>0.39480324074074075</v>
      </c>
      <c r="AB103">
        <v>1</v>
      </c>
      <c r="AD103" s="3">
        <f t="shared" si="15"/>
        <v>3.7936690082249305</v>
      </c>
      <c r="AE103" s="3">
        <f t="shared" si="14"/>
        <v>6.6061138509121227</v>
      </c>
      <c r="AF103" s="3">
        <f t="shared" si="16"/>
        <v>2.8124448426871922</v>
      </c>
      <c r="AG103" s="3">
        <f t="shared" si="17"/>
        <v>0.17222652155033144</v>
      </c>
      <c r="AJ103">
        <f>ABS(100*(AD103-AD104)/(AVERAGE(AD103:AD104)))</f>
        <v>0.33986860928176615</v>
      </c>
      <c r="AO103">
        <f>ABS(100*(AE103-AE104)/(AVERAGE(AE103:AE104)))</f>
        <v>0.46011848031544039</v>
      </c>
      <c r="AT103">
        <f>ABS(100*(AF103-AF104)/(AVERAGE(AF103:AF104)))</f>
        <v>1.5291432324753376</v>
      </c>
      <c r="AY103">
        <f>ABS(100*(AG103-AG104)/(AVERAGE(AG103:AG104)))</f>
        <v>6.0144537013167731</v>
      </c>
      <c r="BC103" s="3">
        <f>AVERAGE(AD103:AD104)</f>
        <v>3.787233199821685</v>
      </c>
      <c r="BD103" s="3">
        <f>AVERAGE(AE103:AE104)</f>
        <v>6.621346871212241</v>
      </c>
      <c r="BE103" s="3">
        <f>AVERAGE(AF103:AF104)</f>
        <v>2.8341136713905559</v>
      </c>
      <c r="BF103" s="3">
        <f>AVERAGE(AG103:AG104)</f>
        <v>0.17756634433490318</v>
      </c>
    </row>
    <row r="104" spans="1:58" x14ac:dyDescent="0.35">
      <c r="A104">
        <v>81</v>
      </c>
      <c r="B104">
        <v>26</v>
      </c>
      <c r="C104" t="s">
        <v>108</v>
      </c>
      <c r="D104" t="s">
        <v>27</v>
      </c>
      <c r="G104">
        <v>0.5</v>
      </c>
      <c r="H104">
        <v>0.5</v>
      </c>
      <c r="I104">
        <v>4415</v>
      </c>
      <c r="J104">
        <v>7811</v>
      </c>
      <c r="L104">
        <v>2092</v>
      </c>
      <c r="M104">
        <v>3.802</v>
      </c>
      <c r="N104">
        <v>6.8959999999999999</v>
      </c>
      <c r="O104">
        <v>3.093</v>
      </c>
      <c r="Q104">
        <v>0.10299999999999999</v>
      </c>
      <c r="R104">
        <v>1</v>
      </c>
      <c r="S104">
        <v>0</v>
      </c>
      <c r="T104">
        <v>0</v>
      </c>
      <c r="V104">
        <v>0</v>
      </c>
      <c r="Y104" s="1">
        <v>44587</v>
      </c>
      <c r="Z104" s="6">
        <v>0.40255787037037033</v>
      </c>
      <c r="AB104">
        <v>1</v>
      </c>
      <c r="AD104" s="3">
        <f t="shared" si="15"/>
        <v>3.7807973914184392</v>
      </c>
      <c r="AE104" s="3">
        <f t="shared" si="14"/>
        <v>6.6365798915123584</v>
      </c>
      <c r="AF104" s="3">
        <f t="shared" si="16"/>
        <v>2.8557825000939192</v>
      </c>
      <c r="AG104" s="3">
        <f t="shared" si="17"/>
        <v>0.18290616711947491</v>
      </c>
      <c r="BC104" s="3"/>
      <c r="BD104" s="3"/>
      <c r="BE104" s="3"/>
      <c r="BF104" s="3"/>
    </row>
    <row r="105" spans="1:58" x14ac:dyDescent="0.35">
      <c r="A105">
        <v>82</v>
      </c>
      <c r="B105">
        <v>27</v>
      </c>
      <c r="C105" t="s">
        <v>109</v>
      </c>
      <c r="D105" t="s">
        <v>27</v>
      </c>
      <c r="G105">
        <v>0.5</v>
      </c>
      <c r="H105">
        <v>0.5</v>
      </c>
      <c r="I105">
        <v>3540</v>
      </c>
      <c r="J105">
        <v>6366</v>
      </c>
      <c r="L105">
        <v>2037</v>
      </c>
      <c r="M105">
        <v>3.1309999999999998</v>
      </c>
      <c r="N105">
        <v>5.6719999999999997</v>
      </c>
      <c r="O105">
        <v>2.5409999999999999</v>
      </c>
      <c r="Q105">
        <v>9.7000000000000003E-2</v>
      </c>
      <c r="R105">
        <v>1</v>
      </c>
      <c r="S105">
        <v>0</v>
      </c>
      <c r="T105">
        <v>0</v>
      </c>
      <c r="V105">
        <v>0</v>
      </c>
      <c r="Y105" s="1">
        <v>44587</v>
      </c>
      <c r="Z105" s="6">
        <v>0.41607638888888893</v>
      </c>
      <c r="AB105">
        <v>1</v>
      </c>
      <c r="AD105" s="3">
        <f t="shared" si="15"/>
        <v>2.9763213410127074</v>
      </c>
      <c r="AE105" s="3">
        <f t="shared" si="14"/>
        <v>5.3025365985626411</v>
      </c>
      <c r="AF105" s="3">
        <f t="shared" si="16"/>
        <v>2.3262152575499337</v>
      </c>
      <c r="AG105" s="3">
        <f t="shared" si="17"/>
        <v>0.17709051854221858</v>
      </c>
      <c r="BC105" s="3"/>
      <c r="BD105" s="3"/>
      <c r="BE105" s="3"/>
      <c r="BF105" s="3"/>
    </row>
    <row r="106" spans="1:58" x14ac:dyDescent="0.35">
      <c r="A106">
        <v>83</v>
      </c>
      <c r="B106">
        <v>27</v>
      </c>
      <c r="C106" t="s">
        <v>109</v>
      </c>
      <c r="D106" t="s">
        <v>27</v>
      </c>
      <c r="G106">
        <v>0.5</v>
      </c>
      <c r="H106">
        <v>0.5</v>
      </c>
      <c r="I106">
        <v>3165</v>
      </c>
      <c r="J106">
        <v>6422</v>
      </c>
      <c r="L106">
        <v>2101</v>
      </c>
      <c r="M106">
        <v>2.843</v>
      </c>
      <c r="N106">
        <v>5.7190000000000003</v>
      </c>
      <c r="O106">
        <v>2.8759999999999999</v>
      </c>
      <c r="Q106">
        <v>0.104</v>
      </c>
      <c r="R106">
        <v>1</v>
      </c>
      <c r="S106">
        <v>0</v>
      </c>
      <c r="T106">
        <v>0</v>
      </c>
      <c r="V106">
        <v>0</v>
      </c>
      <c r="Y106" s="1">
        <v>44587</v>
      </c>
      <c r="Z106" s="6">
        <v>0.42336805555555551</v>
      </c>
      <c r="AB106">
        <v>1</v>
      </c>
      <c r="AD106" s="3">
        <f t="shared" si="15"/>
        <v>2.6315458908388227</v>
      </c>
      <c r="AE106" s="3">
        <f t="shared" si="14"/>
        <v>5.3542365462478898</v>
      </c>
      <c r="AF106" s="3">
        <f t="shared" si="16"/>
        <v>2.7226906554090671</v>
      </c>
      <c r="AG106" s="3">
        <f t="shared" si="17"/>
        <v>0.18385781870484413</v>
      </c>
      <c r="AJ106">
        <f>ABS(100*(AD106-AD107)/(AVERAGE(AD106:AD107)))</f>
        <v>2.1771141743056686</v>
      </c>
      <c r="AO106">
        <f>ABS(100*(AE106-AE107)/(AVERAGE(AE106:AE107)))</f>
        <v>1.406478121989593</v>
      </c>
      <c r="AT106">
        <f>ABS(100*(AF106-AF107)/(AVERAGE(AF106:AF107)))</f>
        <v>4.9956928794050501</v>
      </c>
      <c r="AY106">
        <f>ABS(100*(AG106-AG107)/(AVERAGE(AG106:AG107)))</f>
        <v>3.4477145372912625</v>
      </c>
      <c r="BC106" s="3">
        <f>AVERAGE(AD106:AD107)</f>
        <v>2.6605070286534289</v>
      </c>
      <c r="BD106" s="3">
        <f>AVERAGE(AE106:AE107)</f>
        <v>5.316846405511237</v>
      </c>
      <c r="BE106" s="3">
        <f>AVERAGE(AF106:AF107)</f>
        <v>2.6563393768578081</v>
      </c>
      <c r="BF106" s="3">
        <f>AVERAGE(AG106:AG107)</f>
        <v>0.18708286018859538</v>
      </c>
    </row>
    <row r="107" spans="1:58" x14ac:dyDescent="0.35">
      <c r="A107">
        <v>84</v>
      </c>
      <c r="B107">
        <v>27</v>
      </c>
      <c r="C107" t="s">
        <v>109</v>
      </c>
      <c r="D107" t="s">
        <v>27</v>
      </c>
      <c r="G107">
        <v>0.5</v>
      </c>
      <c r="H107">
        <v>0.5</v>
      </c>
      <c r="I107">
        <v>3228</v>
      </c>
      <c r="J107">
        <v>6341</v>
      </c>
      <c r="L107">
        <v>2162</v>
      </c>
      <c r="M107">
        <v>2.891</v>
      </c>
      <c r="N107">
        <v>5.65</v>
      </c>
      <c r="O107">
        <v>2.7589999999999999</v>
      </c>
      <c r="Q107">
        <v>0.11</v>
      </c>
      <c r="R107">
        <v>1</v>
      </c>
      <c r="S107">
        <v>0</v>
      </c>
      <c r="T107">
        <v>0</v>
      </c>
      <c r="V107">
        <v>0</v>
      </c>
      <c r="Y107" s="1">
        <v>44587</v>
      </c>
      <c r="Z107" s="6">
        <v>0.4309837962962963</v>
      </c>
      <c r="AB107">
        <v>1</v>
      </c>
      <c r="AD107" s="3">
        <f t="shared" si="15"/>
        <v>2.6894681664680351</v>
      </c>
      <c r="AE107" s="3">
        <f t="shared" si="14"/>
        <v>5.2794562647745842</v>
      </c>
      <c r="AF107" s="3">
        <f t="shared" si="16"/>
        <v>2.5899880983065491</v>
      </c>
      <c r="AG107" s="3">
        <f t="shared" si="17"/>
        <v>0.19030790167234662</v>
      </c>
      <c r="BC107" s="3"/>
      <c r="BD107" s="3"/>
      <c r="BE107" s="3"/>
      <c r="BF107" s="3"/>
    </row>
    <row r="108" spans="1:58" x14ac:dyDescent="0.35">
      <c r="A108">
        <v>85</v>
      </c>
      <c r="B108">
        <v>28</v>
      </c>
      <c r="C108" t="s">
        <v>110</v>
      </c>
      <c r="D108" t="s">
        <v>27</v>
      </c>
      <c r="G108">
        <v>0.5</v>
      </c>
      <c r="H108">
        <v>0.5</v>
      </c>
      <c r="I108">
        <v>5613</v>
      </c>
      <c r="J108">
        <v>8168</v>
      </c>
      <c r="L108">
        <v>7708</v>
      </c>
      <c r="M108">
        <v>4.7210000000000001</v>
      </c>
      <c r="N108">
        <v>7.1980000000000004</v>
      </c>
      <c r="O108">
        <v>2.4780000000000002</v>
      </c>
      <c r="Q108">
        <v>0.69</v>
      </c>
      <c r="R108">
        <v>1</v>
      </c>
      <c r="S108">
        <v>0</v>
      </c>
      <c r="T108">
        <v>0</v>
      </c>
      <c r="V108">
        <v>0</v>
      </c>
      <c r="Y108" s="1">
        <v>44587</v>
      </c>
      <c r="Z108" s="6">
        <v>0.44415509259259256</v>
      </c>
      <c r="AB108">
        <v>1</v>
      </c>
      <c r="AD108" s="3">
        <f t="shared" si="15"/>
        <v>4.8822400295739428</v>
      </c>
      <c r="AE108" s="3">
        <f t="shared" si="14"/>
        <v>6.9661670580058175</v>
      </c>
      <c r="AF108" s="3">
        <f t="shared" si="16"/>
        <v>2.0839270284318747</v>
      </c>
      <c r="AG108" s="3">
        <f t="shared" si="17"/>
        <v>0.77673675638986761</v>
      </c>
      <c r="BC108" s="3"/>
      <c r="BD108" s="3"/>
      <c r="BE108" s="3"/>
      <c r="BF108" s="3"/>
    </row>
    <row r="109" spans="1:58" x14ac:dyDescent="0.35">
      <c r="A109">
        <v>86</v>
      </c>
      <c r="B109">
        <v>28</v>
      </c>
      <c r="C109" t="s">
        <v>110</v>
      </c>
      <c r="D109" t="s">
        <v>27</v>
      </c>
      <c r="G109">
        <v>0.5</v>
      </c>
      <c r="H109">
        <v>0.5</v>
      </c>
      <c r="I109">
        <v>6760</v>
      </c>
      <c r="J109">
        <v>8246</v>
      </c>
      <c r="L109">
        <v>7745</v>
      </c>
      <c r="M109">
        <v>5.601</v>
      </c>
      <c r="N109">
        <v>7.2649999999999997</v>
      </c>
      <c r="O109">
        <v>1.6639999999999999</v>
      </c>
      <c r="Q109">
        <v>0.69399999999999995</v>
      </c>
      <c r="R109">
        <v>1</v>
      </c>
      <c r="S109">
        <v>0</v>
      </c>
      <c r="T109">
        <v>0</v>
      </c>
      <c r="V109">
        <v>0</v>
      </c>
      <c r="Y109" s="1">
        <v>44587</v>
      </c>
      <c r="Z109" s="6">
        <v>0.45162037037037034</v>
      </c>
      <c r="AB109">
        <v>1</v>
      </c>
      <c r="AD109" s="3">
        <f t="shared" si="15"/>
        <v>5.9367932065057989</v>
      </c>
      <c r="AE109" s="3">
        <f t="shared" si="14"/>
        <v>7.0381776994245566</v>
      </c>
      <c r="AF109" s="3">
        <f t="shared" si="16"/>
        <v>1.1013844929187577</v>
      </c>
      <c r="AG109" s="3">
        <f t="shared" si="17"/>
        <v>0.78064910179638547</v>
      </c>
      <c r="AJ109">
        <f>ABS(100*(AD109-AD110)/(AVERAGE(AD109:AD110)))</f>
        <v>0.97091285168917962</v>
      </c>
      <c r="AO109">
        <f>ABS(100*(AE109-AE110)/(AVERAGE(AE109:AE110)))</f>
        <v>0.30124167507241695</v>
      </c>
      <c r="AT109">
        <f>ABS(100*(AF109-AF110)/(AVERAGE(AF109:AF110)))</f>
        <v>3.3875349099466452</v>
      </c>
      <c r="AY109">
        <f>ABS(100*(AG109-AG110)/(AVERAGE(AG109:AG110)))</f>
        <v>1.6256256617125178</v>
      </c>
      <c r="BC109" s="3">
        <f>AVERAGE(AD109:AD110)</f>
        <v>5.9657543443204055</v>
      </c>
      <c r="BD109" s="3">
        <f>AVERAGE(AE109:AE110)</f>
        <v>7.0487946529670626</v>
      </c>
      <c r="BE109" s="3">
        <f>AVERAGE(AF109:AF110)</f>
        <v>1.083040308646658</v>
      </c>
      <c r="BF109" s="3">
        <f>AVERAGE(AG109:AG110)</f>
        <v>0.78704631523136737</v>
      </c>
    </row>
    <row r="110" spans="1:58" x14ac:dyDescent="0.35">
      <c r="A110">
        <v>87</v>
      </c>
      <c r="B110">
        <v>28</v>
      </c>
      <c r="C110" t="s">
        <v>110</v>
      </c>
      <c r="D110" t="s">
        <v>27</v>
      </c>
      <c r="G110">
        <v>0.5</v>
      </c>
      <c r="H110">
        <v>0.5</v>
      </c>
      <c r="I110">
        <v>6823</v>
      </c>
      <c r="J110">
        <v>8269</v>
      </c>
      <c r="L110">
        <v>7866</v>
      </c>
      <c r="M110">
        <v>5.649</v>
      </c>
      <c r="N110">
        <v>7.2839999999999998</v>
      </c>
      <c r="O110">
        <v>1.6339999999999999</v>
      </c>
      <c r="Q110">
        <v>0.70699999999999996</v>
      </c>
      <c r="R110">
        <v>1</v>
      </c>
      <c r="S110">
        <v>0</v>
      </c>
      <c r="T110">
        <v>0</v>
      </c>
      <c r="V110">
        <v>0</v>
      </c>
      <c r="Y110" s="1">
        <v>44587</v>
      </c>
      <c r="Z110" s="6">
        <v>0.45959490740740744</v>
      </c>
      <c r="AB110">
        <v>1</v>
      </c>
      <c r="AD110" s="3">
        <f t="shared" si="15"/>
        <v>5.9947154821350113</v>
      </c>
      <c r="AE110" s="3">
        <f t="shared" si="14"/>
        <v>7.0594116065095696</v>
      </c>
      <c r="AF110" s="3">
        <f t="shared" si="16"/>
        <v>1.0646961243745583</v>
      </c>
      <c r="AG110" s="3">
        <f t="shared" si="17"/>
        <v>0.79344352866634937</v>
      </c>
      <c r="BC110" s="3"/>
      <c r="BD110" s="3"/>
      <c r="BE110" s="3"/>
      <c r="BF110" s="3"/>
    </row>
    <row r="111" spans="1:58" x14ac:dyDescent="0.35">
      <c r="A111">
        <v>88</v>
      </c>
      <c r="B111">
        <v>29</v>
      </c>
      <c r="C111" t="s">
        <v>111</v>
      </c>
      <c r="D111" t="s">
        <v>27</v>
      </c>
      <c r="G111">
        <v>0.5</v>
      </c>
      <c r="H111">
        <v>0.5</v>
      </c>
      <c r="I111">
        <v>26863</v>
      </c>
      <c r="J111">
        <v>39980</v>
      </c>
      <c r="L111">
        <v>6361</v>
      </c>
      <c r="M111">
        <v>21.024000000000001</v>
      </c>
      <c r="N111">
        <v>34.149000000000001</v>
      </c>
      <c r="O111">
        <v>13.125</v>
      </c>
      <c r="Q111">
        <v>0.54900000000000004</v>
      </c>
      <c r="R111">
        <v>1</v>
      </c>
      <c r="S111">
        <v>0</v>
      </c>
      <c r="T111">
        <v>0</v>
      </c>
      <c r="V111">
        <v>0</v>
      </c>
      <c r="Y111" s="1">
        <v>44587</v>
      </c>
      <c r="Z111" s="6">
        <v>0.47309027777777773</v>
      </c>
      <c r="AB111">
        <v>3</v>
      </c>
      <c r="AC111" t="s">
        <v>125</v>
      </c>
      <c r="AD111" s="3">
        <f t="shared" si="15"/>
        <v>24.419515539427415</v>
      </c>
      <c r="AE111" s="3">
        <f t="shared" si="14"/>
        <v>36.335430196633077</v>
      </c>
      <c r="AF111" s="3">
        <f t="shared" si="16"/>
        <v>11.915914657205661</v>
      </c>
      <c r="AG111" s="3">
        <f t="shared" si="17"/>
        <v>0.63430623577960776</v>
      </c>
      <c r="BC111" s="3"/>
      <c r="BD111" s="3"/>
      <c r="BE111" s="3"/>
      <c r="BF111" s="3"/>
    </row>
    <row r="112" spans="1:58" x14ac:dyDescent="0.35">
      <c r="A112">
        <v>89</v>
      </c>
      <c r="B112">
        <v>29</v>
      </c>
      <c r="C112" t="s">
        <v>111</v>
      </c>
      <c r="D112" t="s">
        <v>27</v>
      </c>
      <c r="G112">
        <v>0.5</v>
      </c>
      <c r="H112">
        <v>0.5</v>
      </c>
      <c r="I112">
        <v>34921</v>
      </c>
      <c r="J112">
        <v>40292</v>
      </c>
      <c r="L112">
        <v>6241</v>
      </c>
      <c r="M112">
        <v>27.204999999999998</v>
      </c>
      <c r="N112">
        <v>34.412999999999997</v>
      </c>
      <c r="O112">
        <v>7.2080000000000002</v>
      </c>
      <c r="Q112">
        <v>0.53700000000000003</v>
      </c>
      <c r="R112">
        <v>1</v>
      </c>
      <c r="S112">
        <v>0</v>
      </c>
      <c r="T112">
        <v>0</v>
      </c>
      <c r="V112">
        <v>0</v>
      </c>
      <c r="Y112" s="1">
        <v>44587</v>
      </c>
      <c r="Z112" s="6">
        <v>0.48030092592592594</v>
      </c>
      <c r="AB112">
        <v>3</v>
      </c>
      <c r="AC112" t="s">
        <v>125</v>
      </c>
      <c r="AD112" s="3">
        <f t="shared" si="15"/>
        <v>31.828050412763847</v>
      </c>
      <c r="AE112" s="3">
        <f t="shared" si="14"/>
        <v>36.623472762308033</v>
      </c>
      <c r="AF112" s="3">
        <f t="shared" si="16"/>
        <v>4.7954223495441859</v>
      </c>
      <c r="AG112" s="3">
        <f t="shared" si="17"/>
        <v>0.62161754797468494</v>
      </c>
      <c r="AJ112">
        <f>ABS(100*(AD112-AD113)/(AVERAGE(AD112:AD113)))</f>
        <v>0.30284904013546832</v>
      </c>
      <c r="AO112">
        <f>ABS(100*(AE112-AE113)/(AVERAGE(AE112:AE113)))</f>
        <v>0.22207884809611811</v>
      </c>
      <c r="AT112">
        <f>ABS(100*(AF112-AF113)/(AVERAGE(AF112:AF113)))</f>
        <v>3.7773011191516082</v>
      </c>
      <c r="AY112">
        <f>ABS(100*(AG112-AG113)/(AVERAGE(AG112:AG113)))</f>
        <v>1.0154366661496437</v>
      </c>
      <c r="BC112" s="3">
        <f>AVERAGE(AD112:AD113)</f>
        <v>31.876318975788195</v>
      </c>
      <c r="BD112" s="3">
        <f>AVERAGE(AE112:AE113)</f>
        <v>36.582851374841056</v>
      </c>
      <c r="BE112" s="3">
        <f>AVERAGE(AF112:AF113)</f>
        <v>4.7065323990528576</v>
      </c>
      <c r="BF112" s="3">
        <f>AVERAGE(AG112:AG113)</f>
        <v>0.62478971992591559</v>
      </c>
    </row>
    <row r="113" spans="1:58" x14ac:dyDescent="0.35">
      <c r="A113">
        <v>90</v>
      </c>
      <c r="B113">
        <v>29</v>
      </c>
      <c r="C113" t="s">
        <v>111</v>
      </c>
      <c r="D113" t="s">
        <v>27</v>
      </c>
      <c r="G113">
        <v>0.5</v>
      </c>
      <c r="H113">
        <v>0.5</v>
      </c>
      <c r="I113">
        <v>35026</v>
      </c>
      <c r="J113">
        <v>40204</v>
      </c>
      <c r="L113">
        <v>6301</v>
      </c>
      <c r="M113">
        <v>27.286000000000001</v>
      </c>
      <c r="N113">
        <v>34.338999999999999</v>
      </c>
      <c r="O113">
        <v>7.0529999999999999</v>
      </c>
      <c r="Q113">
        <v>0.54300000000000004</v>
      </c>
      <c r="R113">
        <v>1</v>
      </c>
      <c r="S113">
        <v>0</v>
      </c>
      <c r="T113">
        <v>0</v>
      </c>
      <c r="V113">
        <v>0</v>
      </c>
      <c r="Y113" s="1">
        <v>44587</v>
      </c>
      <c r="Z113" s="6">
        <v>0.48788194444444444</v>
      </c>
      <c r="AB113">
        <v>3</v>
      </c>
      <c r="AC113" t="s">
        <v>125</v>
      </c>
      <c r="AD113" s="3">
        <f t="shared" si="15"/>
        <v>31.924587538812542</v>
      </c>
      <c r="AE113" s="3">
        <f t="shared" si="14"/>
        <v>36.542229987374071</v>
      </c>
      <c r="AF113" s="3">
        <f t="shared" si="16"/>
        <v>4.6176424485615293</v>
      </c>
      <c r="AG113" s="3">
        <f t="shared" si="17"/>
        <v>0.62796189187714635</v>
      </c>
      <c r="BC113" s="3"/>
      <c r="BD113" s="3"/>
      <c r="BE113" s="3"/>
      <c r="BF113" s="3"/>
    </row>
    <row r="114" spans="1:58" x14ac:dyDescent="0.35">
      <c r="A114">
        <v>91</v>
      </c>
      <c r="B114">
        <v>30</v>
      </c>
      <c r="C114" t="s">
        <v>112</v>
      </c>
      <c r="D114" t="s">
        <v>27</v>
      </c>
      <c r="G114">
        <v>0.5</v>
      </c>
      <c r="H114">
        <v>0.5</v>
      </c>
      <c r="I114">
        <v>13987</v>
      </c>
      <c r="J114">
        <v>8958</v>
      </c>
      <c r="L114">
        <v>2145</v>
      </c>
      <c r="M114">
        <v>11.146000000000001</v>
      </c>
      <c r="N114">
        <v>7.8680000000000003</v>
      </c>
      <c r="O114">
        <v>0</v>
      </c>
      <c r="Q114">
        <v>0.108</v>
      </c>
      <c r="R114">
        <v>1</v>
      </c>
      <c r="S114">
        <v>0</v>
      </c>
      <c r="T114">
        <v>0</v>
      </c>
      <c r="V114">
        <v>0</v>
      </c>
      <c r="Y114" s="1">
        <v>44587</v>
      </c>
      <c r="Z114" s="6">
        <v>0.50186342592592592</v>
      </c>
      <c r="AB114">
        <v>1</v>
      </c>
      <c r="AD114" s="3">
        <f t="shared" si="15"/>
        <v>12.581305682256906</v>
      </c>
      <c r="AE114" s="3">
        <f t="shared" si="14"/>
        <v>7.6955056057084317</v>
      </c>
      <c r="AF114" s="3">
        <f t="shared" si="16"/>
        <v>-4.8858000765484739</v>
      </c>
      <c r="AG114" s="3">
        <f t="shared" si="17"/>
        <v>0.1885103375666492</v>
      </c>
      <c r="BC114" s="3"/>
      <c r="BD114" s="3"/>
      <c r="BE114" s="3"/>
      <c r="BF114" s="3"/>
    </row>
    <row r="115" spans="1:58" x14ac:dyDescent="0.35">
      <c r="A115">
        <v>92</v>
      </c>
      <c r="B115">
        <v>30</v>
      </c>
      <c r="C115" t="s">
        <v>112</v>
      </c>
      <c r="D115" t="s">
        <v>27</v>
      </c>
      <c r="G115">
        <v>0.5</v>
      </c>
      <c r="H115">
        <v>0.5</v>
      </c>
      <c r="I115">
        <v>5591</v>
      </c>
      <c r="J115">
        <v>9038</v>
      </c>
      <c r="L115">
        <v>2180</v>
      </c>
      <c r="M115">
        <v>4.7039999999999997</v>
      </c>
      <c r="N115">
        <v>7.9349999999999996</v>
      </c>
      <c r="O115">
        <v>3.2309999999999999</v>
      </c>
      <c r="Q115">
        <v>0.112</v>
      </c>
      <c r="R115">
        <v>1</v>
      </c>
      <c r="S115">
        <v>0</v>
      </c>
      <c r="T115">
        <v>0</v>
      </c>
      <c r="V115">
        <v>0</v>
      </c>
      <c r="Y115" s="1">
        <v>44587</v>
      </c>
      <c r="Z115" s="6">
        <v>0.50920138888888888</v>
      </c>
      <c r="AB115">
        <v>1</v>
      </c>
      <c r="AD115" s="3">
        <f t="shared" si="15"/>
        <v>4.8620132031637411</v>
      </c>
      <c r="AE115" s="3">
        <f t="shared" si="14"/>
        <v>7.769362673830214</v>
      </c>
      <c r="AF115" s="3">
        <f t="shared" si="16"/>
        <v>2.9073494706664729</v>
      </c>
      <c r="AG115" s="3">
        <f t="shared" si="17"/>
        <v>0.19221120484308507</v>
      </c>
      <c r="AJ115">
        <f>ABS(100*(AD115-AD116)/(AVERAGE(AD115:AD116)))</f>
        <v>1.9861584195558439</v>
      </c>
      <c r="AO115">
        <f>ABS(100*(AE115-AE116)/(AVERAGE(AE115:AE116)))</f>
        <v>0.15459505687106531</v>
      </c>
      <c r="AT115">
        <f>ABS(100*(AF115-AF116)/(AVERAGE(AF115:AF116)))</f>
        <v>2.8352488058301764</v>
      </c>
      <c r="AY115">
        <f>ABS(100*(AG115-AG116)/(AVERAGE(AG115:AG116)))</f>
        <v>1.0397922973336142</v>
      </c>
      <c r="BC115" s="3">
        <f>AVERAGE(AD115:AD116)</f>
        <v>4.8142043407396296</v>
      </c>
      <c r="BD115" s="3">
        <f>AVERAGE(AE115:AE116)</f>
        <v>7.7633617870453193</v>
      </c>
      <c r="BE115" s="3">
        <f>AVERAGE(AF115:AF116)</f>
        <v>2.9491574463056898</v>
      </c>
      <c r="BF115" s="3">
        <f>AVERAGE(AG115:AG116)</f>
        <v>0.1932157259609748</v>
      </c>
    </row>
    <row r="116" spans="1:58" x14ac:dyDescent="0.35">
      <c r="A116">
        <v>93</v>
      </c>
      <c r="B116">
        <v>30</v>
      </c>
      <c r="C116" t="s">
        <v>112</v>
      </c>
      <c r="D116" t="s">
        <v>27</v>
      </c>
      <c r="G116">
        <v>0.5</v>
      </c>
      <c r="H116">
        <v>0.5</v>
      </c>
      <c r="I116">
        <v>5487</v>
      </c>
      <c r="J116">
        <v>9025</v>
      </c>
      <c r="L116">
        <v>2199</v>
      </c>
      <c r="M116">
        <v>4.6239999999999997</v>
      </c>
      <c r="N116">
        <v>7.9240000000000004</v>
      </c>
      <c r="O116">
        <v>3.3</v>
      </c>
      <c r="Q116">
        <v>0.114</v>
      </c>
      <c r="R116">
        <v>1</v>
      </c>
      <c r="S116">
        <v>0</v>
      </c>
      <c r="T116">
        <v>0</v>
      </c>
      <c r="V116">
        <v>0</v>
      </c>
      <c r="Y116" s="1">
        <v>44587</v>
      </c>
      <c r="Z116" s="6">
        <v>0.51696759259259262</v>
      </c>
      <c r="AB116">
        <v>1</v>
      </c>
      <c r="AD116" s="3">
        <f t="shared" si="15"/>
        <v>4.766395478315518</v>
      </c>
      <c r="AE116" s="3">
        <f t="shared" si="14"/>
        <v>7.7573609002604247</v>
      </c>
      <c r="AF116" s="3">
        <f t="shared" si="16"/>
        <v>2.9909654219449067</v>
      </c>
      <c r="AG116" s="3">
        <f t="shared" si="17"/>
        <v>0.19422024707886451</v>
      </c>
      <c r="BC116" s="3"/>
      <c r="BD116" s="3"/>
      <c r="BE116" s="3"/>
      <c r="BF116" s="3"/>
    </row>
    <row r="117" spans="1:58" x14ac:dyDescent="0.35">
      <c r="A117">
        <v>94</v>
      </c>
      <c r="B117">
        <v>31</v>
      </c>
      <c r="C117" t="s">
        <v>64</v>
      </c>
      <c r="D117" t="s">
        <v>27</v>
      </c>
      <c r="G117">
        <v>0.5</v>
      </c>
      <c r="H117">
        <v>0.5</v>
      </c>
      <c r="I117">
        <v>7275</v>
      </c>
      <c r="J117">
        <v>14387</v>
      </c>
      <c r="L117">
        <v>4815</v>
      </c>
      <c r="M117">
        <v>5.9960000000000004</v>
      </c>
      <c r="N117">
        <v>12.467000000000001</v>
      </c>
      <c r="O117">
        <v>6.4710000000000001</v>
      </c>
      <c r="Q117">
        <v>0.38800000000000001</v>
      </c>
      <c r="R117">
        <v>1</v>
      </c>
      <c r="S117">
        <v>0</v>
      </c>
      <c r="T117">
        <v>0</v>
      </c>
      <c r="V117">
        <v>0</v>
      </c>
      <c r="Y117" s="1">
        <v>44587</v>
      </c>
      <c r="Z117" s="6">
        <v>0.53076388888888892</v>
      </c>
      <c r="AB117">
        <v>1</v>
      </c>
      <c r="AD117" s="3">
        <f t="shared" si="15"/>
        <v>6.4102848247446005</v>
      </c>
      <c r="AE117" s="3">
        <f t="shared" si="14"/>
        <v>12.707630891122973</v>
      </c>
      <c r="AF117" s="3">
        <f t="shared" si="16"/>
        <v>6.2973460663783722</v>
      </c>
      <c r="AG117" s="3">
        <f t="shared" si="17"/>
        <v>0.47083364122618415</v>
      </c>
      <c r="BC117" s="3"/>
      <c r="BD117" s="3"/>
      <c r="BE117" s="3"/>
      <c r="BF117" s="3"/>
    </row>
    <row r="118" spans="1:58" x14ac:dyDescent="0.35">
      <c r="A118">
        <v>95</v>
      </c>
      <c r="B118">
        <v>31</v>
      </c>
      <c r="C118" t="s">
        <v>64</v>
      </c>
      <c r="D118" t="s">
        <v>27</v>
      </c>
      <c r="G118">
        <v>0.5</v>
      </c>
      <c r="H118">
        <v>0.5</v>
      </c>
      <c r="I118">
        <v>7917</v>
      </c>
      <c r="J118">
        <v>14515</v>
      </c>
      <c r="L118">
        <v>4955</v>
      </c>
      <c r="M118">
        <v>6.4889999999999999</v>
      </c>
      <c r="N118">
        <v>12.574999999999999</v>
      </c>
      <c r="O118">
        <v>6.0860000000000003</v>
      </c>
      <c r="Q118">
        <v>0.40200000000000002</v>
      </c>
      <c r="R118">
        <v>1</v>
      </c>
      <c r="S118">
        <v>0</v>
      </c>
      <c r="T118">
        <v>0</v>
      </c>
      <c r="V118">
        <v>0</v>
      </c>
      <c r="Y118" s="1">
        <v>44587</v>
      </c>
      <c r="Z118" s="6">
        <v>0.53826388888888888</v>
      </c>
      <c r="AB118">
        <v>1</v>
      </c>
      <c r="AD118" s="3">
        <f t="shared" si="15"/>
        <v>7.0005403954422913</v>
      </c>
      <c r="AE118" s="3">
        <f t="shared" si="14"/>
        <v>12.825802200117826</v>
      </c>
      <c r="AF118" s="3">
        <f t="shared" si="16"/>
        <v>5.8252618046755344</v>
      </c>
      <c r="AG118" s="3">
        <f t="shared" si="17"/>
        <v>0.48563711033192752</v>
      </c>
      <c r="AJ118">
        <f>ABS(100*(AD118-AD119)/(AVERAGE(AD118:AD119)))</f>
        <v>3.9270020982143343</v>
      </c>
      <c r="AL118">
        <f>100*((AVERAGE(AD118:AD119)*25.225)-(AVERAGE(AD100:AD101)*25))/(1000*0.075)</f>
        <v>113.19056638622698</v>
      </c>
      <c r="AO118">
        <f>ABS(100*(AE118-AE119)/(AVERAGE(AE118:AE119)))</f>
        <v>0.83122120243343145</v>
      </c>
      <c r="AQ118">
        <f>100*((AVERAGE(AE118:AE119)*25.225)-(AVERAGE(AE100:AE101)*25))/(2000*0.075)</f>
        <v>103.52323039448542</v>
      </c>
      <c r="AT118">
        <f>ABS(100*(AF118-AF119)/(AVERAGE(AF118:AF119)))</f>
        <v>6.8641525888425408</v>
      </c>
      <c r="AV118">
        <f>100*((AVERAGE(AF118:AF119)*25.225)-(AVERAGE(AF100:AF101)*25))/(1000*0.075)</f>
        <v>93.855894402743886</v>
      </c>
      <c r="AY118">
        <f>ABS(100*(AG118-AG119)/(AVERAGE(AG118:AG119)))</f>
        <v>1.0506068540013582</v>
      </c>
      <c r="BA118">
        <f>100*((AVERAGE(AG118:AG119)*25.225)-(AVERAGE(AG100:AG101)*25))/(100*0.075)</f>
        <v>101.54894635714919</v>
      </c>
      <c r="BC118" s="3">
        <f>AVERAGE(AD118:AD119)</f>
        <v>7.1407490785130046</v>
      </c>
      <c r="BD118" s="3">
        <f>AVERAGE(AE118:AE119)</f>
        <v>12.772717432405294</v>
      </c>
      <c r="BE118" s="3">
        <f>AVERAGE(AF118:AF119)</f>
        <v>5.6319683538922893</v>
      </c>
      <c r="BF118" s="3">
        <f>AVERAGE(AG118:AG119)</f>
        <v>0.48309937277094295</v>
      </c>
    </row>
    <row r="119" spans="1:58" x14ac:dyDescent="0.35">
      <c r="A119">
        <v>96</v>
      </c>
      <c r="B119">
        <v>31</v>
      </c>
      <c r="C119" t="s">
        <v>64</v>
      </c>
      <c r="D119" t="s">
        <v>27</v>
      </c>
      <c r="G119">
        <v>0.5</v>
      </c>
      <c r="H119">
        <v>0.5</v>
      </c>
      <c r="I119">
        <v>8222</v>
      </c>
      <c r="J119">
        <v>14400</v>
      </c>
      <c r="L119">
        <v>4907</v>
      </c>
      <c r="M119">
        <v>6.7229999999999999</v>
      </c>
      <c r="N119">
        <v>12.478</v>
      </c>
      <c r="O119">
        <v>5.7549999999999999</v>
      </c>
      <c r="Q119">
        <v>0.39700000000000002</v>
      </c>
      <c r="R119">
        <v>1</v>
      </c>
      <c r="S119">
        <v>0</v>
      </c>
      <c r="T119">
        <v>0</v>
      </c>
      <c r="V119">
        <v>0</v>
      </c>
      <c r="Y119" s="1">
        <v>44587</v>
      </c>
      <c r="Z119" s="6">
        <v>0.54642361111111104</v>
      </c>
      <c r="AB119">
        <v>1</v>
      </c>
      <c r="AD119" s="3">
        <f t="shared" si="15"/>
        <v>7.2809577615837178</v>
      </c>
      <c r="AE119" s="3">
        <f t="shared" si="14"/>
        <v>12.719632664692762</v>
      </c>
      <c r="AF119" s="3">
        <f t="shared" si="16"/>
        <v>5.4386749031090442</v>
      </c>
      <c r="AG119" s="3">
        <f t="shared" si="17"/>
        <v>0.48056163520995843</v>
      </c>
    </row>
    <row r="120" spans="1:58" x14ac:dyDescent="0.35">
      <c r="A120">
        <v>97</v>
      </c>
      <c r="B120">
        <v>32</v>
      </c>
      <c r="C120" t="s">
        <v>65</v>
      </c>
      <c r="D120" t="s">
        <v>27</v>
      </c>
      <c r="G120">
        <v>0.5</v>
      </c>
      <c r="H120">
        <v>0.5</v>
      </c>
      <c r="I120">
        <v>5538</v>
      </c>
      <c r="J120">
        <v>8230</v>
      </c>
      <c r="L120">
        <v>2062</v>
      </c>
      <c r="M120">
        <v>4.6639999999999997</v>
      </c>
      <c r="N120">
        <v>7.2510000000000003</v>
      </c>
      <c r="O120">
        <v>2.5870000000000002</v>
      </c>
      <c r="Q120">
        <v>0.1</v>
      </c>
      <c r="R120">
        <v>1</v>
      </c>
      <c r="S120">
        <v>0</v>
      </c>
      <c r="T120">
        <v>0</v>
      </c>
      <c r="V120">
        <v>0</v>
      </c>
      <c r="Y120" s="1">
        <v>44587</v>
      </c>
      <c r="Z120" s="6">
        <v>0.55993055555555549</v>
      </c>
      <c r="AB120">
        <v>1</v>
      </c>
      <c r="AD120" s="3">
        <f t="shared" si="15"/>
        <v>4.8132849395391659</v>
      </c>
      <c r="AE120" s="3">
        <f t="shared" si="14"/>
        <v>7.0234062858002</v>
      </c>
      <c r="AF120" s="3">
        <f t="shared" si="16"/>
        <v>2.2101213462610341</v>
      </c>
      <c r="AG120" s="3">
        <f t="shared" si="17"/>
        <v>0.17973399516824418</v>
      </c>
      <c r="BC120" s="3"/>
      <c r="BD120" s="3"/>
      <c r="BE120" s="3"/>
      <c r="BF120" s="3"/>
    </row>
    <row r="121" spans="1:58" x14ac:dyDescent="0.35">
      <c r="A121">
        <v>98</v>
      </c>
      <c r="B121">
        <v>32</v>
      </c>
      <c r="C121" t="s">
        <v>65</v>
      </c>
      <c r="D121" t="s">
        <v>27</v>
      </c>
      <c r="G121">
        <v>0.5</v>
      </c>
      <c r="H121">
        <v>0.5</v>
      </c>
      <c r="I121">
        <v>4738</v>
      </c>
      <c r="J121">
        <v>8187</v>
      </c>
      <c r="L121">
        <v>2026</v>
      </c>
      <c r="M121">
        <v>4.05</v>
      </c>
      <c r="N121">
        <v>7.2140000000000004</v>
      </c>
      <c r="O121">
        <v>3.1640000000000001</v>
      </c>
      <c r="Q121">
        <v>9.6000000000000002E-2</v>
      </c>
      <c r="R121">
        <v>1</v>
      </c>
      <c r="S121">
        <v>0</v>
      </c>
      <c r="T121">
        <v>0</v>
      </c>
      <c r="V121">
        <v>0</v>
      </c>
      <c r="Y121" s="1">
        <v>44587</v>
      </c>
      <c r="Z121" s="6">
        <v>0.5672800925925926</v>
      </c>
      <c r="AB121">
        <v>1</v>
      </c>
      <c r="AD121" s="3">
        <f t="shared" si="15"/>
        <v>4.0777639791682114</v>
      </c>
      <c r="AE121" s="3">
        <f t="shared" si="14"/>
        <v>6.9837081116847415</v>
      </c>
      <c r="AF121" s="3">
        <f t="shared" si="16"/>
        <v>2.9059441325165301</v>
      </c>
      <c r="AG121" s="3">
        <f t="shared" si="17"/>
        <v>0.17592738882676728</v>
      </c>
      <c r="AJ121">
        <f>ABS(100*(AD121-AD122)/(AVERAGE(AD121:AD122)))</f>
        <v>2.835427071832592</v>
      </c>
      <c r="AK121">
        <f>ABS(100*((AVERAGE(AD121:AD122)-AVERAGE(AD115:AD116))/(AVERAGE(AD115:AD116,AD121:AD122))))</f>
        <v>17.961433825554501</v>
      </c>
      <c r="AO121">
        <f>ABS(100*(AE121-AE122)/(AVERAGE(AE121:AE122)))</f>
        <v>5.286414107563777E-2</v>
      </c>
      <c r="AP121">
        <f>ABS(100*((AVERAGE(AE121:AE122)-AVERAGE(AE115:AE116))/(AVERAGE(AE115:AE116,AE121:AE122))))</f>
        <v>10.547313870325215</v>
      </c>
      <c r="AT121">
        <f>ABS(100*(AF121-AF122)/(AVERAGE(AF121:AF122)))</f>
        <v>3.9698753015232149</v>
      </c>
      <c r="AU121">
        <f>ABS(100*((AVERAGE(AF121:AF122)-AVERAGE(AF115:AF116))/(AVERAGE(AF115:AF116,AF121:AF122))))</f>
        <v>0.52878313195443816</v>
      </c>
      <c r="AY121">
        <f>ABS(100*(AG121-AG122)/(AVERAGE(AG121:AG122)))</f>
        <v>2.3755959605581292</v>
      </c>
      <c r="AZ121">
        <f>ABS(100*((AVERAGE(AG121:AG122)-AVERAGE(AG115:AG116))/(AVERAGE(AG115:AG116,AG121:AG122))))</f>
        <v>8.1741323178577829</v>
      </c>
      <c r="BC121" s="3">
        <f>AVERAGE(AD121:AD122)</f>
        <v>4.0207611047394627</v>
      </c>
      <c r="BD121" s="3">
        <f>AVERAGE(AE121:AE122)</f>
        <v>6.9855545383877864</v>
      </c>
      <c r="BE121" s="3">
        <f>AVERAGE(AF121:AF122)</f>
        <v>2.9647934336483237</v>
      </c>
      <c r="BF121" s="3">
        <f>AVERAGE(AG121:AG122)</f>
        <v>0.17804217012758777</v>
      </c>
    </row>
    <row r="122" spans="1:58" x14ac:dyDescent="0.35">
      <c r="A122">
        <v>99</v>
      </c>
      <c r="B122">
        <v>32</v>
      </c>
      <c r="C122" t="s">
        <v>65</v>
      </c>
      <c r="D122" t="s">
        <v>27</v>
      </c>
      <c r="G122">
        <v>0.5</v>
      </c>
      <c r="H122">
        <v>0.5</v>
      </c>
      <c r="I122">
        <v>4614</v>
      </c>
      <c r="J122">
        <v>8191</v>
      </c>
      <c r="L122">
        <v>2066</v>
      </c>
      <c r="M122">
        <v>3.9550000000000001</v>
      </c>
      <c r="N122">
        <v>7.218</v>
      </c>
      <c r="O122">
        <v>3.2629999999999999</v>
      </c>
      <c r="Q122">
        <v>0.1</v>
      </c>
      <c r="R122">
        <v>1</v>
      </c>
      <c r="S122">
        <v>0</v>
      </c>
      <c r="T122">
        <v>0</v>
      </c>
      <c r="V122">
        <v>0</v>
      </c>
      <c r="Y122" s="1">
        <v>44587</v>
      </c>
      <c r="Z122" s="6">
        <v>0.57505787037037037</v>
      </c>
      <c r="AB122">
        <v>1</v>
      </c>
      <c r="AD122" s="3">
        <f t="shared" si="15"/>
        <v>3.9637582303107135</v>
      </c>
      <c r="AE122" s="3">
        <f t="shared" si="14"/>
        <v>6.9874009650908304</v>
      </c>
      <c r="AF122" s="3">
        <f t="shared" si="16"/>
        <v>3.0236427347801169</v>
      </c>
      <c r="AG122" s="3">
        <f t="shared" si="17"/>
        <v>0.18015695142840829</v>
      </c>
    </row>
    <row r="123" spans="1:58" x14ac:dyDescent="0.35">
      <c r="A123">
        <v>100</v>
      </c>
      <c r="B123">
        <v>3</v>
      </c>
      <c r="C123" t="s">
        <v>28</v>
      </c>
      <c r="D123" t="s">
        <v>27</v>
      </c>
      <c r="G123">
        <v>0.5</v>
      </c>
      <c r="H123">
        <v>0.5</v>
      </c>
      <c r="I123">
        <v>1480</v>
      </c>
      <c r="J123">
        <v>562</v>
      </c>
      <c r="L123">
        <v>407</v>
      </c>
      <c r="M123">
        <v>1.55</v>
      </c>
      <c r="N123">
        <v>0.755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44587</v>
      </c>
      <c r="Z123" s="6">
        <v>0.58715277777777775</v>
      </c>
      <c r="AB123">
        <v>1</v>
      </c>
      <c r="AD123" s="3">
        <f t="shared" si="15"/>
        <v>1.0823548680574999</v>
      </c>
      <c r="AE123" s="3">
        <f t="shared" si="14"/>
        <v>-5.5793693672761213E-2</v>
      </c>
      <c r="AF123" s="3">
        <f t="shared" si="16"/>
        <v>-1.1381485617302611</v>
      </c>
      <c r="AG123" s="3">
        <f t="shared" si="17"/>
        <v>4.7358425253489003E-3</v>
      </c>
      <c r="BC123" s="3"/>
      <c r="BD123" s="3"/>
      <c r="BE123" s="3"/>
      <c r="BF123" s="3"/>
    </row>
    <row r="124" spans="1:58" x14ac:dyDescent="0.35">
      <c r="A124">
        <v>101</v>
      </c>
      <c r="B124">
        <v>3</v>
      </c>
      <c r="C124" t="s">
        <v>28</v>
      </c>
      <c r="D124" t="s">
        <v>27</v>
      </c>
      <c r="G124">
        <v>0.5</v>
      </c>
      <c r="H124">
        <v>0.5</v>
      </c>
      <c r="I124">
        <v>293</v>
      </c>
      <c r="J124">
        <v>590</v>
      </c>
      <c r="L124">
        <v>413</v>
      </c>
      <c r="M124">
        <v>0.63900000000000001</v>
      </c>
      <c r="N124">
        <v>0.77800000000000002</v>
      </c>
      <c r="O124">
        <v>0.13900000000000001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44587</v>
      </c>
      <c r="Z124" s="6">
        <v>0.59340277777777783</v>
      </c>
      <c r="AB124">
        <v>1</v>
      </c>
      <c r="AD124" s="3">
        <f t="shared" si="15"/>
        <v>-8.9743568929033322E-3</v>
      </c>
      <c r="AE124" s="3">
        <f t="shared" si="14"/>
        <v>-2.9943719830136953E-2</v>
      </c>
      <c r="AF124" s="3">
        <f t="shared" si="16"/>
        <v>-2.0969362937233622E-2</v>
      </c>
      <c r="AG124" s="3">
        <f t="shared" si="17"/>
        <v>5.3702769155950462E-3</v>
      </c>
      <c r="AJ124">
        <f>ABS(100*(AD124-AD125)/(AVERAGE(AD124:AD125)))</f>
        <v>150.27601522776175</v>
      </c>
      <c r="AO124">
        <f>ABS(100*(AE124-AE125)/(AVERAGE(AE124:AE125)))</f>
        <v>94.409898560524553</v>
      </c>
      <c r="AT124">
        <f>ABS(100*(AF124-AF125)/(AVERAGE(AF124:AF125)))</f>
        <v>3.3864654108833743</v>
      </c>
      <c r="AY124">
        <f>ABS(100*(AG124-AG125)/(AVERAGE(AG124:AG125)))</f>
        <v>60.449514591355964</v>
      </c>
      <c r="BC124" s="3">
        <f>AVERAGE(AD124:AD125)</f>
        <v>-3.609669230658228E-2</v>
      </c>
      <c r="BD124" s="3">
        <f>AVERAGE(AE124:AE125)</f>
        <v>-5.6716907024283482E-2</v>
      </c>
      <c r="BE124" s="3">
        <f>AVERAGE(AF124:AF125)</f>
        <v>-2.0620214717701205E-2</v>
      </c>
      <c r="BF124" s="3">
        <f>AVERAGE(AG124:AG125)</f>
        <v>7.6965363464975818E-3</v>
      </c>
    </row>
    <row r="125" spans="1:58" x14ac:dyDescent="0.35">
      <c r="A125">
        <v>102</v>
      </c>
      <c r="B125">
        <v>3</v>
      </c>
      <c r="C125" t="s">
        <v>28</v>
      </c>
      <c r="D125" t="s">
        <v>27</v>
      </c>
      <c r="G125">
        <v>0.5</v>
      </c>
      <c r="H125">
        <v>0.5</v>
      </c>
      <c r="I125">
        <v>234</v>
      </c>
      <c r="J125">
        <v>532</v>
      </c>
      <c r="L125">
        <v>457</v>
      </c>
      <c r="M125">
        <v>0.59499999999999997</v>
      </c>
      <c r="N125">
        <v>0.72899999999999998</v>
      </c>
      <c r="O125">
        <v>0.13400000000000001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44587</v>
      </c>
      <c r="Z125" s="6">
        <v>0.6</v>
      </c>
      <c r="AB125">
        <v>1</v>
      </c>
      <c r="AD125" s="3">
        <f t="shared" si="15"/>
        <v>-6.3219027720261223E-2</v>
      </c>
      <c r="AE125" s="3">
        <f t="shared" si="14"/>
        <v>-8.3490094218430011E-2</v>
      </c>
      <c r="AF125" s="3">
        <f t="shared" si="16"/>
        <v>-2.0271066498168788E-2</v>
      </c>
      <c r="AG125" s="3">
        <f t="shared" si="17"/>
        <v>1.0022795777400118E-2</v>
      </c>
      <c r="BC125" s="3"/>
      <c r="BD125" s="3"/>
      <c r="BE125" s="3"/>
      <c r="BF125" s="3"/>
    </row>
    <row r="126" spans="1:58" x14ac:dyDescent="0.35">
      <c r="A126">
        <v>103</v>
      </c>
      <c r="B126">
        <v>4</v>
      </c>
      <c r="C126" t="s">
        <v>63</v>
      </c>
      <c r="D126" t="s">
        <v>27</v>
      </c>
      <c r="G126">
        <v>0.6</v>
      </c>
      <c r="H126">
        <v>0.6</v>
      </c>
      <c r="I126">
        <v>4043</v>
      </c>
      <c r="J126">
        <v>9046</v>
      </c>
      <c r="L126">
        <v>3068</v>
      </c>
      <c r="M126">
        <v>2.931</v>
      </c>
      <c r="N126">
        <v>6.6180000000000003</v>
      </c>
      <c r="O126">
        <v>3.6869999999999998</v>
      </c>
      <c r="Q126">
        <v>0.17100000000000001</v>
      </c>
      <c r="R126">
        <v>1</v>
      </c>
      <c r="S126">
        <v>0</v>
      </c>
      <c r="T126">
        <v>0</v>
      </c>
      <c r="V126">
        <v>0</v>
      </c>
      <c r="Y126" s="1">
        <v>44587</v>
      </c>
      <c r="Z126" s="6">
        <v>0.61297453703703708</v>
      </c>
      <c r="AB126">
        <v>1</v>
      </c>
      <c r="AD126" s="3">
        <f t="shared" si="15"/>
        <v>2.8656501207049541</v>
      </c>
      <c r="AE126" s="3">
        <f t="shared" si="14"/>
        <v>6.4806236505353274</v>
      </c>
      <c r="AF126" s="3">
        <f t="shared" si="16"/>
        <v>3.6149735298303733</v>
      </c>
      <c r="AG126" s="3">
        <f t="shared" si="17"/>
        <v>0.23842291216626224</v>
      </c>
    </row>
    <row r="127" spans="1:58" x14ac:dyDescent="0.35">
      <c r="A127">
        <v>104</v>
      </c>
      <c r="B127">
        <v>4</v>
      </c>
      <c r="C127" t="s">
        <v>63</v>
      </c>
      <c r="D127" t="s">
        <v>27</v>
      </c>
      <c r="G127">
        <v>0.6</v>
      </c>
      <c r="H127">
        <v>0.6</v>
      </c>
      <c r="I127">
        <v>5267</v>
      </c>
      <c r="J127">
        <v>9188</v>
      </c>
      <c r="L127">
        <v>3025</v>
      </c>
      <c r="M127">
        <v>3.7130000000000001</v>
      </c>
      <c r="N127">
        <v>6.7190000000000003</v>
      </c>
      <c r="O127">
        <v>3.0059999999999998</v>
      </c>
      <c r="Q127">
        <v>0.16700000000000001</v>
      </c>
      <c r="R127">
        <v>1</v>
      </c>
      <c r="S127">
        <v>0</v>
      </c>
      <c r="T127">
        <v>0</v>
      </c>
      <c r="V127">
        <v>0</v>
      </c>
      <c r="Y127" s="1">
        <v>44587</v>
      </c>
      <c r="Z127" s="6">
        <v>0.62050925925925926</v>
      </c>
      <c r="AB127">
        <v>1</v>
      </c>
      <c r="AD127" s="3">
        <f t="shared" si="15"/>
        <v>3.8034393451779209</v>
      </c>
      <c r="AE127" s="3">
        <f t="shared" si="14"/>
        <v>6.5898705637987991</v>
      </c>
      <c r="AF127" s="3">
        <f t="shared" si="16"/>
        <v>2.7864312186208782</v>
      </c>
      <c r="AG127" s="3">
        <f t="shared" si="17"/>
        <v>0.23463392900229221</v>
      </c>
      <c r="AJ127">
        <f>ABS(100*(AD127-AD128)/(AVERAGE(AD127:AD128)))</f>
        <v>3.0938637131600624</v>
      </c>
      <c r="AO127">
        <f>ABS(100*(AE127-AE128)/(AVERAGE(AE127:AE128)))</f>
        <v>0.27979966182312827</v>
      </c>
      <c r="AT127">
        <f>ABS(100*(AF127-AF128)/(AVERAGE(AF127:AF128)))</f>
        <v>3.6937682309160085</v>
      </c>
      <c r="AY127">
        <f>ABS(100*(AG127-AG128)/(AVERAGE(AG127:AG128)))</f>
        <v>0.86750288520004493</v>
      </c>
      <c r="BC127" s="3">
        <f>AVERAGE(AD127:AD128)</f>
        <v>3.863200423208061</v>
      </c>
      <c r="BD127" s="3">
        <f>AVERAGE(AE127:AE128)</f>
        <v>6.5991026973140219</v>
      </c>
      <c r="BE127" s="3">
        <f>AVERAGE(AF127:AF128)</f>
        <v>2.7359022741059609</v>
      </c>
      <c r="BF127" s="3">
        <f>AVERAGE(AG127:AG128)</f>
        <v>0.23362059629564907</v>
      </c>
    </row>
    <row r="128" spans="1:58" x14ac:dyDescent="0.35">
      <c r="A128">
        <v>105</v>
      </c>
      <c r="B128">
        <v>4</v>
      </c>
      <c r="C128" t="s">
        <v>63</v>
      </c>
      <c r="D128" t="s">
        <v>27</v>
      </c>
      <c r="G128">
        <v>0.6</v>
      </c>
      <c r="H128">
        <v>0.6</v>
      </c>
      <c r="I128">
        <v>5423</v>
      </c>
      <c r="J128">
        <v>9212</v>
      </c>
      <c r="L128">
        <v>3002</v>
      </c>
      <c r="M128">
        <v>3.8130000000000002</v>
      </c>
      <c r="N128">
        <v>6.7350000000000003</v>
      </c>
      <c r="O128">
        <v>2.923</v>
      </c>
      <c r="Q128">
        <v>0.16500000000000001</v>
      </c>
      <c r="R128">
        <v>1</v>
      </c>
      <c r="S128">
        <v>0</v>
      </c>
      <c r="T128">
        <v>0</v>
      </c>
      <c r="V128">
        <v>0</v>
      </c>
      <c r="Y128" s="1">
        <v>44587</v>
      </c>
      <c r="Z128" s="6">
        <v>0.62862268518518516</v>
      </c>
      <c r="AB128">
        <v>1</v>
      </c>
      <c r="AD128" s="3">
        <f t="shared" si="15"/>
        <v>3.9229615012382011</v>
      </c>
      <c r="AE128" s="3">
        <f t="shared" si="14"/>
        <v>6.6083348308292447</v>
      </c>
      <c r="AF128" s="3">
        <f t="shared" si="16"/>
        <v>2.6853733295910436</v>
      </c>
      <c r="AG128" s="3">
        <f t="shared" si="17"/>
        <v>0.23260726358900591</v>
      </c>
      <c r="BC128" s="3"/>
      <c r="BD128" s="3"/>
      <c r="BE128" s="3"/>
      <c r="BF128" s="3"/>
    </row>
    <row r="129" spans="1:58" x14ac:dyDescent="0.35">
      <c r="A129">
        <v>106</v>
      </c>
      <c r="B129">
        <v>9</v>
      </c>
      <c r="C129" t="s">
        <v>113</v>
      </c>
      <c r="D129" t="s">
        <v>27</v>
      </c>
      <c r="G129">
        <v>0.5</v>
      </c>
      <c r="H129">
        <v>0.5</v>
      </c>
      <c r="I129">
        <v>4618</v>
      </c>
      <c r="J129">
        <v>8861</v>
      </c>
      <c r="L129">
        <v>2376</v>
      </c>
      <c r="M129">
        <v>3.9580000000000002</v>
      </c>
      <c r="N129">
        <v>7.7859999999999996</v>
      </c>
      <c r="O129">
        <v>3.8279999999999998</v>
      </c>
      <c r="Q129">
        <v>0.13200000000000001</v>
      </c>
      <c r="R129">
        <v>1</v>
      </c>
      <c r="S129">
        <v>0</v>
      </c>
      <c r="T129">
        <v>0</v>
      </c>
      <c r="V129">
        <v>0</v>
      </c>
      <c r="Y129" s="1">
        <v>44587</v>
      </c>
      <c r="Z129" s="6">
        <v>0.64189814814814816</v>
      </c>
      <c r="AB129">
        <v>1</v>
      </c>
      <c r="AD129" s="3">
        <f t="shared" si="15"/>
        <v>3.9674358351125685</v>
      </c>
      <c r="AE129" s="3">
        <f t="shared" si="14"/>
        <v>7.6059539106107676</v>
      </c>
      <c r="AF129" s="3">
        <f t="shared" si="16"/>
        <v>3.6385180754981992</v>
      </c>
      <c r="AG129" s="3">
        <f t="shared" si="17"/>
        <v>0.2129360615911258</v>
      </c>
    </row>
    <row r="130" spans="1:58" x14ac:dyDescent="0.35">
      <c r="A130">
        <v>107</v>
      </c>
      <c r="B130">
        <v>9</v>
      </c>
      <c r="C130" t="s">
        <v>113</v>
      </c>
      <c r="D130" t="s">
        <v>27</v>
      </c>
      <c r="G130">
        <v>0.5</v>
      </c>
      <c r="H130">
        <v>0.5</v>
      </c>
      <c r="I130">
        <v>4663</v>
      </c>
      <c r="J130">
        <v>8819</v>
      </c>
      <c r="L130">
        <v>2377</v>
      </c>
      <c r="M130">
        <v>3.992</v>
      </c>
      <c r="N130">
        <v>7.75</v>
      </c>
      <c r="O130">
        <v>3.758</v>
      </c>
      <c r="Q130">
        <v>0.13300000000000001</v>
      </c>
      <c r="R130">
        <v>1</v>
      </c>
      <c r="S130">
        <v>0</v>
      </c>
      <c r="T130">
        <v>0</v>
      </c>
      <c r="V130">
        <v>0</v>
      </c>
      <c r="Y130" s="1">
        <v>44587</v>
      </c>
      <c r="Z130" s="6">
        <v>0.6492013888888889</v>
      </c>
      <c r="AB130">
        <v>1</v>
      </c>
      <c r="AD130" s="3">
        <f t="shared" si="15"/>
        <v>4.0088088891334346</v>
      </c>
      <c r="AE130" s="3">
        <f t="shared" si="14"/>
        <v>7.5671789498468325</v>
      </c>
      <c r="AF130" s="3">
        <f t="shared" si="16"/>
        <v>3.5583700607133979</v>
      </c>
      <c r="AG130" s="3">
        <f t="shared" si="17"/>
        <v>0.21304180065616682</v>
      </c>
      <c r="AJ130">
        <f>ABS(100*(AD130-AD131)/(AVERAGE(AD130:AD131)))</f>
        <v>3.9345834703784126</v>
      </c>
      <c r="AO130">
        <f>ABS(100*(AE130-AE131)/(AVERAGE(AE130:AE131)))</f>
        <v>0.65664945779561201</v>
      </c>
      <c r="AT130">
        <f>ABS(100*(AF130-AF131)/(AVERAGE(AF130:AF131)))</f>
        <v>3.1700390809441563</v>
      </c>
      <c r="AY130">
        <f>ABS(100*(AG130-AG131)/(AVERAGE(AG130:AG131)))</f>
        <v>0.69728476888855895</v>
      </c>
      <c r="BC130" s="3">
        <f>AVERAGE(AD130:AD131)</f>
        <v>4.0892564941740073</v>
      </c>
      <c r="BD130" s="3">
        <f>AVERAGE(AE130:AE131)</f>
        <v>7.5921057103379344</v>
      </c>
      <c r="BE130" s="3">
        <f>AVERAGE(AF130:AF131)</f>
        <v>3.5028492161639266</v>
      </c>
      <c r="BF130" s="3">
        <f>AVERAGE(AG130:AG131)</f>
        <v>0.21230162720087967</v>
      </c>
    </row>
    <row r="131" spans="1:58" x14ac:dyDescent="0.35">
      <c r="A131">
        <v>108</v>
      </c>
      <c r="B131">
        <v>9</v>
      </c>
      <c r="C131" t="s">
        <v>113</v>
      </c>
      <c r="D131" t="s">
        <v>27</v>
      </c>
      <c r="G131">
        <v>0.5</v>
      </c>
      <c r="H131">
        <v>0.5</v>
      </c>
      <c r="I131">
        <v>4838</v>
      </c>
      <c r="J131">
        <v>8873</v>
      </c>
      <c r="L131">
        <v>2363</v>
      </c>
      <c r="M131">
        <v>4.1269999999999998</v>
      </c>
      <c r="N131">
        <v>7.7960000000000003</v>
      </c>
      <c r="O131">
        <v>3.669</v>
      </c>
      <c r="Q131">
        <v>0.13100000000000001</v>
      </c>
      <c r="R131">
        <v>1</v>
      </c>
      <c r="S131">
        <v>0</v>
      </c>
      <c r="T131">
        <v>0</v>
      </c>
      <c r="V131">
        <v>0</v>
      </c>
      <c r="Y131" s="1">
        <v>44587</v>
      </c>
      <c r="Z131" s="6">
        <v>0.65706018518518516</v>
      </c>
      <c r="AB131">
        <v>1</v>
      </c>
      <c r="AD131" s="3">
        <f t="shared" si="15"/>
        <v>4.1697040992145809</v>
      </c>
      <c r="AE131" s="3">
        <f t="shared" si="14"/>
        <v>7.6170324708290362</v>
      </c>
      <c r="AF131" s="3">
        <f t="shared" si="16"/>
        <v>3.4473283716144554</v>
      </c>
      <c r="AG131" s="3">
        <f t="shared" si="17"/>
        <v>0.21156145374559251</v>
      </c>
      <c r="BC131" s="3"/>
      <c r="BD131" s="3"/>
      <c r="BE131" s="3"/>
      <c r="BF131" s="3"/>
    </row>
    <row r="132" spans="1:58" x14ac:dyDescent="0.35">
      <c r="A132">
        <v>109</v>
      </c>
      <c r="B132">
        <v>10</v>
      </c>
      <c r="C132" t="s">
        <v>114</v>
      </c>
      <c r="D132" t="s">
        <v>27</v>
      </c>
      <c r="G132">
        <v>0.5</v>
      </c>
      <c r="H132">
        <v>0.5</v>
      </c>
      <c r="I132">
        <v>2662</v>
      </c>
      <c r="J132">
        <v>5990</v>
      </c>
      <c r="L132">
        <v>1782</v>
      </c>
      <c r="M132">
        <v>2.4569999999999999</v>
      </c>
      <c r="N132">
        <v>5.3529999999999998</v>
      </c>
      <c r="O132">
        <v>2.8959999999999999</v>
      </c>
      <c r="Q132">
        <v>7.0000000000000007E-2</v>
      </c>
      <c r="R132">
        <v>1</v>
      </c>
      <c r="S132">
        <v>0</v>
      </c>
      <c r="T132">
        <v>0</v>
      </c>
      <c r="V132">
        <v>0</v>
      </c>
      <c r="Y132" s="1">
        <v>44587</v>
      </c>
      <c r="Z132" s="6">
        <v>0.66981481481481486</v>
      </c>
      <c r="AB132">
        <v>1</v>
      </c>
      <c r="AD132" s="3">
        <f t="shared" si="15"/>
        <v>2.1690870870055852</v>
      </c>
      <c r="AE132" s="3">
        <f t="shared" si="14"/>
        <v>4.9554083783902581</v>
      </c>
      <c r="AF132" s="3">
        <f t="shared" si="16"/>
        <v>2.7863212913846729</v>
      </c>
      <c r="AG132" s="3">
        <f t="shared" si="17"/>
        <v>0.15012705695675735</v>
      </c>
      <c r="BC132" s="3"/>
      <c r="BD132" s="3"/>
      <c r="BE132" s="3"/>
      <c r="BF132" s="3"/>
    </row>
    <row r="133" spans="1:58" x14ac:dyDescent="0.35">
      <c r="A133">
        <v>110</v>
      </c>
      <c r="B133">
        <v>10</v>
      </c>
      <c r="C133" t="s">
        <v>114</v>
      </c>
      <c r="D133" t="s">
        <v>27</v>
      </c>
      <c r="G133">
        <v>0.5</v>
      </c>
      <c r="H133">
        <v>0.5</v>
      </c>
      <c r="I133">
        <v>1888</v>
      </c>
      <c r="J133">
        <v>6051</v>
      </c>
      <c r="L133">
        <v>1754</v>
      </c>
      <c r="M133">
        <v>1.8640000000000001</v>
      </c>
      <c r="N133">
        <v>5.4039999999999999</v>
      </c>
      <c r="O133">
        <v>3.5409999999999999</v>
      </c>
      <c r="Q133">
        <v>6.7000000000000004E-2</v>
      </c>
      <c r="R133">
        <v>1</v>
      </c>
      <c r="S133">
        <v>0</v>
      </c>
      <c r="T133">
        <v>0</v>
      </c>
      <c r="V133">
        <v>0</v>
      </c>
      <c r="Y133" s="1">
        <v>44587</v>
      </c>
      <c r="Z133" s="6">
        <v>0.67681712962962959</v>
      </c>
      <c r="AB133">
        <v>1</v>
      </c>
      <c r="AD133" s="3">
        <f t="shared" si="15"/>
        <v>1.4574705578466869</v>
      </c>
      <c r="AE133" s="3">
        <f t="shared" si="14"/>
        <v>5.0117243928331181</v>
      </c>
      <c r="AF133" s="3">
        <f t="shared" si="16"/>
        <v>3.5542538349864312</v>
      </c>
      <c r="AG133" s="3">
        <f t="shared" si="17"/>
        <v>0.14716636313560869</v>
      </c>
      <c r="AJ133">
        <f>ABS(100*(AD133-AD134)/(AVERAGE(AD133:AD134)))</f>
        <v>5.281780174644136</v>
      </c>
      <c r="AO133">
        <f>ABS(100*(AE133-AE134)/(AVERAGE(AE133:AE134)))</f>
        <v>0.92531491583206105</v>
      </c>
      <c r="AT133">
        <f>ABS(100*(AF133-AF134)/(AVERAGE(AF133:AF134)))</f>
        <v>3.5865437940391809</v>
      </c>
      <c r="AY133">
        <f>ABS(100*(AG133-AG134)/(AVERAGE(AG133:AG134)))</f>
        <v>1.6390078017875473</v>
      </c>
      <c r="BC133" s="3">
        <f>AVERAGE(AD133:AD134)</f>
        <v>1.4970048094666257</v>
      </c>
      <c r="BD133" s="3">
        <f>AVERAGE(AE133:AE134)</f>
        <v>4.9886440590450611</v>
      </c>
      <c r="BE133" s="3">
        <f>AVERAGE(AF133:AF134)</f>
        <v>3.4916392495784354</v>
      </c>
      <c r="BF133" s="3">
        <f>AVERAGE(AG133:AG134)</f>
        <v>0.14838236238358046</v>
      </c>
    </row>
    <row r="134" spans="1:58" x14ac:dyDescent="0.35">
      <c r="A134">
        <v>111</v>
      </c>
      <c r="B134">
        <v>10</v>
      </c>
      <c r="C134" t="s">
        <v>114</v>
      </c>
      <c r="D134" t="s">
        <v>27</v>
      </c>
      <c r="G134">
        <v>0.5</v>
      </c>
      <c r="H134">
        <v>0.5</v>
      </c>
      <c r="I134">
        <v>1974</v>
      </c>
      <c r="J134">
        <v>6001</v>
      </c>
      <c r="L134">
        <v>1777</v>
      </c>
      <c r="M134">
        <v>1.93</v>
      </c>
      <c r="N134">
        <v>5.3630000000000004</v>
      </c>
      <c r="O134">
        <v>3.4329999999999998</v>
      </c>
      <c r="Q134">
        <v>7.0000000000000007E-2</v>
      </c>
      <c r="R134">
        <v>1</v>
      </c>
      <c r="S134">
        <v>0</v>
      </c>
      <c r="T134">
        <v>0</v>
      </c>
      <c r="V134">
        <v>0</v>
      </c>
      <c r="Y134" s="1">
        <v>44587</v>
      </c>
      <c r="Z134" s="6">
        <v>0.68434027777777784</v>
      </c>
      <c r="AB134">
        <v>1</v>
      </c>
      <c r="AD134" s="3">
        <f t="shared" si="15"/>
        <v>1.5365390610865644</v>
      </c>
      <c r="AE134" s="3">
        <f t="shared" si="14"/>
        <v>4.9655637252570042</v>
      </c>
      <c r="AF134" s="3">
        <f t="shared" si="16"/>
        <v>3.4290246641704396</v>
      </c>
      <c r="AG134" s="3">
        <f t="shared" si="17"/>
        <v>0.14959836163155224</v>
      </c>
      <c r="BC134" s="3"/>
      <c r="BD134" s="3"/>
      <c r="BE134" s="3"/>
      <c r="BF134" s="3"/>
    </row>
    <row r="135" spans="1:58" x14ac:dyDescent="0.35">
      <c r="A135">
        <v>112</v>
      </c>
      <c r="B135">
        <v>11</v>
      </c>
      <c r="C135" t="s">
        <v>115</v>
      </c>
      <c r="D135" t="s">
        <v>27</v>
      </c>
      <c r="G135">
        <v>0.5</v>
      </c>
      <c r="H135">
        <v>0.5</v>
      </c>
      <c r="I135">
        <v>2716</v>
      </c>
      <c r="J135">
        <v>7333</v>
      </c>
      <c r="L135">
        <v>2506</v>
      </c>
      <c r="M135">
        <v>2.4990000000000001</v>
      </c>
      <c r="N135">
        <v>6.4909999999999997</v>
      </c>
      <c r="O135">
        <v>3.992</v>
      </c>
      <c r="Q135">
        <v>0.14599999999999999</v>
      </c>
      <c r="R135">
        <v>1</v>
      </c>
      <c r="S135">
        <v>0</v>
      </c>
      <c r="T135">
        <v>0</v>
      </c>
      <c r="V135">
        <v>0</v>
      </c>
      <c r="Y135" s="1">
        <v>44587</v>
      </c>
      <c r="Z135" s="6">
        <v>0.69717592592592592</v>
      </c>
      <c r="AB135">
        <v>1</v>
      </c>
      <c r="AD135" s="3">
        <f t="shared" ref="AD135:AD188" si="18">((I135*$E$20)+$E$21)*1000/G135</f>
        <v>2.2187347518306249</v>
      </c>
      <c r="AE135" s="3">
        <f t="shared" ref="AE135:AE188" si="19">((J135*$G$20)+$G$21)*1000/H135</f>
        <v>6.1952839094847016</v>
      </c>
      <c r="AF135" s="3">
        <f t="shared" ref="AF135:AF188" si="20">AE135-AD135</f>
        <v>3.9765491576540768</v>
      </c>
      <c r="AG135" s="3">
        <f t="shared" ref="AG135:AG188" si="21">((L135*$I$20)+$I$21)*1000/H135</f>
        <v>0.22668214004645898</v>
      </c>
      <c r="BC135" s="3"/>
      <c r="BD135" s="3"/>
      <c r="BE135" s="3"/>
      <c r="BF135" s="3"/>
    </row>
    <row r="136" spans="1:58" x14ac:dyDescent="0.35">
      <c r="A136">
        <v>113</v>
      </c>
      <c r="B136">
        <v>11</v>
      </c>
      <c r="C136" t="s">
        <v>115</v>
      </c>
      <c r="D136" t="s">
        <v>27</v>
      </c>
      <c r="G136">
        <v>0.5</v>
      </c>
      <c r="H136">
        <v>0.5</v>
      </c>
      <c r="I136">
        <v>3114</v>
      </c>
      <c r="J136">
        <v>7691</v>
      </c>
      <c r="L136">
        <v>2714</v>
      </c>
      <c r="M136">
        <v>2.8039999999999998</v>
      </c>
      <c r="N136">
        <v>6.7939999999999996</v>
      </c>
      <c r="O136">
        <v>3.99</v>
      </c>
      <c r="Q136">
        <v>0.16800000000000001</v>
      </c>
      <c r="R136">
        <v>1</v>
      </c>
      <c r="S136">
        <v>0</v>
      </c>
      <c r="T136">
        <v>0</v>
      </c>
      <c r="V136">
        <v>0</v>
      </c>
      <c r="Y136" s="1">
        <v>44587</v>
      </c>
      <c r="Z136" s="6">
        <v>0.70446759259259262</v>
      </c>
      <c r="AB136">
        <v>1</v>
      </c>
      <c r="AD136" s="3">
        <f t="shared" si="18"/>
        <v>2.5846564296151744</v>
      </c>
      <c r="AE136" s="3">
        <f t="shared" si="19"/>
        <v>6.5257942893296823</v>
      </c>
      <c r="AF136" s="3">
        <f t="shared" si="20"/>
        <v>3.9411378597145079</v>
      </c>
      <c r="AG136" s="3">
        <f t="shared" si="21"/>
        <v>0.24867586557499208</v>
      </c>
      <c r="AJ136">
        <f>ABS(100*(AD136-AD137)/(AVERAGE(AD136:AD137)))</f>
        <v>2.0420817338367736</v>
      </c>
      <c r="AO136">
        <f>ABS(100*(AE136-AE137)/(AVERAGE(AE136:AE137)))</f>
        <v>4.3066286262564066</v>
      </c>
      <c r="AT136">
        <f>ABS(100*(AF136-AF137)/(AVERAGE(AF136:AF137)))</f>
        <v>8.696058120093145</v>
      </c>
      <c r="AY136">
        <f>ABS(100*(AG136-AG137)/(AVERAGE(AG136:AG137)))</f>
        <v>5.0124482799496572</v>
      </c>
      <c r="BC136" s="3">
        <f>AVERAGE(AD136:AD137)</f>
        <v>2.6113190644286215</v>
      </c>
      <c r="BD136" s="3">
        <f>AVERAGE(AE136:AE137)</f>
        <v>6.3882354999528603</v>
      </c>
      <c r="BE136" s="3">
        <f>AVERAGE(AF136:AF137)</f>
        <v>3.7769164355242388</v>
      </c>
      <c r="BF136" s="3">
        <f>AVERAGE(AG136:AG137)</f>
        <v>0.24259586933513316</v>
      </c>
    </row>
    <row r="137" spans="1:58" x14ac:dyDescent="0.35">
      <c r="A137">
        <v>114</v>
      </c>
      <c r="B137">
        <v>11</v>
      </c>
      <c r="C137" t="s">
        <v>115</v>
      </c>
      <c r="D137" t="s">
        <v>27</v>
      </c>
      <c r="G137">
        <v>0.5</v>
      </c>
      <c r="H137">
        <v>0.5</v>
      </c>
      <c r="I137">
        <v>3172</v>
      </c>
      <c r="J137">
        <v>7393</v>
      </c>
      <c r="L137">
        <v>2599</v>
      </c>
      <c r="M137">
        <v>2.8479999999999999</v>
      </c>
      <c r="N137">
        <v>6.5419999999999998</v>
      </c>
      <c r="O137">
        <v>3.6930000000000001</v>
      </c>
      <c r="Q137">
        <v>0.156</v>
      </c>
      <c r="R137">
        <v>1</v>
      </c>
      <c r="S137">
        <v>0</v>
      </c>
      <c r="T137">
        <v>0</v>
      </c>
      <c r="V137">
        <v>0</v>
      </c>
      <c r="Y137" s="1">
        <v>44587</v>
      </c>
      <c r="Z137" s="6">
        <v>0.71233796296296292</v>
      </c>
      <c r="AB137">
        <v>1</v>
      </c>
      <c r="AD137" s="3">
        <f t="shared" si="18"/>
        <v>2.6379816992420686</v>
      </c>
      <c r="AE137" s="3">
        <f t="shared" si="19"/>
        <v>6.2506767105760384</v>
      </c>
      <c r="AF137" s="3">
        <f t="shared" si="20"/>
        <v>3.6126950113339698</v>
      </c>
      <c r="AG137" s="3">
        <f t="shared" si="21"/>
        <v>0.23651587309527428</v>
      </c>
      <c r="BC137" s="3"/>
      <c r="BD137" s="3"/>
      <c r="BE137" s="3"/>
      <c r="BF137" s="3"/>
    </row>
    <row r="138" spans="1:58" x14ac:dyDescent="0.35">
      <c r="A138">
        <v>115</v>
      </c>
      <c r="B138">
        <v>12</v>
      </c>
      <c r="C138" t="s">
        <v>116</v>
      </c>
      <c r="D138" t="s">
        <v>27</v>
      </c>
      <c r="G138">
        <v>0.5</v>
      </c>
      <c r="H138">
        <v>0.5</v>
      </c>
      <c r="I138">
        <v>5922</v>
      </c>
      <c r="J138">
        <v>9793</v>
      </c>
      <c r="L138">
        <v>11088</v>
      </c>
      <c r="M138">
        <v>4.9580000000000002</v>
      </c>
      <c r="N138">
        <v>8.5749999999999993</v>
      </c>
      <c r="O138">
        <v>3.617</v>
      </c>
      <c r="Q138">
        <v>1.044</v>
      </c>
      <c r="R138">
        <v>1</v>
      </c>
      <c r="S138">
        <v>0</v>
      </c>
      <c r="T138">
        <v>0</v>
      </c>
      <c r="V138">
        <v>0</v>
      </c>
      <c r="Y138" s="1">
        <v>44587</v>
      </c>
      <c r="Z138" s="6">
        <v>0.72543981481481479</v>
      </c>
      <c r="AB138">
        <v>1</v>
      </c>
      <c r="AD138" s="3">
        <f t="shared" si="18"/>
        <v>5.1663350005172237</v>
      </c>
      <c r="AE138" s="3">
        <f t="shared" si="19"/>
        <v>8.4663887542295466</v>
      </c>
      <c r="AF138" s="3">
        <f t="shared" si="20"/>
        <v>3.3000537537123229</v>
      </c>
      <c r="AG138" s="3">
        <f t="shared" si="21"/>
        <v>1.13413479622853</v>
      </c>
      <c r="BC138" s="3"/>
      <c r="BD138" s="3"/>
      <c r="BE138" s="3"/>
      <c r="BF138" s="3"/>
    </row>
    <row r="139" spans="1:58" x14ac:dyDescent="0.35">
      <c r="A139">
        <v>116</v>
      </c>
      <c r="B139">
        <v>12</v>
      </c>
      <c r="C139" t="s">
        <v>116</v>
      </c>
      <c r="D139" t="s">
        <v>27</v>
      </c>
      <c r="G139">
        <v>0.5</v>
      </c>
      <c r="H139">
        <v>0.5</v>
      </c>
      <c r="I139">
        <v>7208</v>
      </c>
      <c r="J139">
        <v>9851</v>
      </c>
      <c r="L139">
        <v>11487</v>
      </c>
      <c r="M139">
        <v>5.9450000000000003</v>
      </c>
      <c r="N139">
        <v>8.6240000000000006</v>
      </c>
      <c r="O139">
        <v>2.6789999999999998</v>
      </c>
      <c r="Q139">
        <v>1.085</v>
      </c>
      <c r="R139">
        <v>1</v>
      </c>
      <c r="S139">
        <v>0</v>
      </c>
      <c r="T139">
        <v>0</v>
      </c>
      <c r="V139">
        <v>0</v>
      </c>
      <c r="Y139" s="1">
        <v>44587</v>
      </c>
      <c r="Z139" s="6">
        <v>0.73288194444444443</v>
      </c>
      <c r="AB139">
        <v>1</v>
      </c>
      <c r="AD139" s="3">
        <f t="shared" si="18"/>
        <v>6.3486849443135327</v>
      </c>
      <c r="AE139" s="3">
        <f t="shared" si="19"/>
        <v>8.519935128617842</v>
      </c>
      <c r="AF139" s="3">
        <f t="shared" si="20"/>
        <v>2.1712501843043093</v>
      </c>
      <c r="AG139" s="3">
        <f t="shared" si="21"/>
        <v>1.1763246831798986</v>
      </c>
      <c r="AJ139">
        <f>ABS(100*(AD139-AD140)/(AVERAGE(AD139:AD140)))</f>
        <v>0.74130720161546027</v>
      </c>
      <c r="AO139">
        <f>ABS(100*(AE139-AE140)/(AVERAGE(AE139:AE140)))</f>
        <v>0.21695348834370537</v>
      </c>
      <c r="AT139">
        <f>ABS(100*(AF139-AF140)/(AVERAGE(AF139:AF140)))</f>
        <v>1.3006487429165754</v>
      </c>
      <c r="AY139">
        <f>ABS(100*(AG139-AG140)/(AVERAGE(AG139:AG140)))</f>
        <v>2.1165870637080459</v>
      </c>
      <c r="BC139" s="3">
        <f>AVERAGE(AD139:AD140)</f>
        <v>6.3252402137017087</v>
      </c>
      <c r="BD139" s="3">
        <f>AVERAGE(AE139:AE140)</f>
        <v>8.5107029951026192</v>
      </c>
      <c r="BE139" s="3">
        <f>AVERAGE(AF139:AF140)</f>
        <v>2.1854627814009095</v>
      </c>
      <c r="BF139" s="3">
        <f>AVERAGE(AG139:AG140)</f>
        <v>1.164006082102619</v>
      </c>
    </row>
    <row r="140" spans="1:58" x14ac:dyDescent="0.35">
      <c r="A140">
        <v>117</v>
      </c>
      <c r="B140">
        <v>12</v>
      </c>
      <c r="C140" t="s">
        <v>116</v>
      </c>
      <c r="D140" t="s">
        <v>27</v>
      </c>
      <c r="G140">
        <v>0.5</v>
      </c>
      <c r="H140">
        <v>0.5</v>
      </c>
      <c r="I140">
        <v>7157</v>
      </c>
      <c r="J140">
        <v>9831</v>
      </c>
      <c r="L140">
        <v>11254</v>
      </c>
      <c r="M140">
        <v>5.9050000000000002</v>
      </c>
      <c r="N140">
        <v>8.6069999999999993</v>
      </c>
      <c r="O140">
        <v>2.702</v>
      </c>
      <c r="Q140">
        <v>1.0609999999999999</v>
      </c>
      <c r="R140">
        <v>1</v>
      </c>
      <c r="S140">
        <v>0</v>
      </c>
      <c r="T140">
        <v>0</v>
      </c>
      <c r="V140">
        <v>0</v>
      </c>
      <c r="Y140" s="1">
        <v>44587</v>
      </c>
      <c r="Z140" s="6">
        <v>0.74071759259259251</v>
      </c>
      <c r="AB140">
        <v>1</v>
      </c>
      <c r="AD140" s="3">
        <f t="shared" si="18"/>
        <v>6.3017954830898848</v>
      </c>
      <c r="AE140" s="3">
        <f t="shared" si="19"/>
        <v>8.5014708615873946</v>
      </c>
      <c r="AF140" s="3">
        <f t="shared" si="20"/>
        <v>2.1996753784975098</v>
      </c>
      <c r="AG140" s="3">
        <f t="shared" si="21"/>
        <v>1.1516874810253397</v>
      </c>
      <c r="BC140" s="3"/>
      <c r="BD140" s="3"/>
      <c r="BE140" s="3"/>
      <c r="BF140" s="3"/>
    </row>
    <row r="141" spans="1:58" x14ac:dyDescent="0.35">
      <c r="A141">
        <v>118</v>
      </c>
      <c r="B141">
        <v>13</v>
      </c>
      <c r="C141" t="s">
        <v>117</v>
      </c>
      <c r="D141" t="s">
        <v>27</v>
      </c>
      <c r="G141">
        <v>0.5</v>
      </c>
      <c r="H141">
        <v>0.5</v>
      </c>
      <c r="I141">
        <v>7217</v>
      </c>
      <c r="J141">
        <v>8653</v>
      </c>
      <c r="L141">
        <v>11562</v>
      </c>
      <c r="M141">
        <v>5.952</v>
      </c>
      <c r="N141">
        <v>7.609</v>
      </c>
      <c r="O141">
        <v>1.6579999999999999</v>
      </c>
      <c r="Q141">
        <v>1.093</v>
      </c>
      <c r="R141">
        <v>1</v>
      </c>
      <c r="S141">
        <v>0</v>
      </c>
      <c r="T141">
        <v>0</v>
      </c>
      <c r="V141">
        <v>0</v>
      </c>
      <c r="Y141" s="1">
        <v>44587</v>
      </c>
      <c r="Z141" s="6">
        <v>0.75393518518518521</v>
      </c>
      <c r="AB141">
        <v>1</v>
      </c>
      <c r="AD141" s="3">
        <f t="shared" si="18"/>
        <v>6.3569595551177063</v>
      </c>
      <c r="AE141" s="3">
        <f t="shared" si="19"/>
        <v>7.4139255334941305</v>
      </c>
      <c r="AF141" s="3">
        <f t="shared" si="20"/>
        <v>1.0569659783764243</v>
      </c>
      <c r="AG141" s="3">
        <f t="shared" si="21"/>
        <v>1.1842551130579755</v>
      </c>
      <c r="BC141" s="3"/>
      <c r="BD141" s="3"/>
      <c r="BE141" s="3"/>
      <c r="BF141" s="3"/>
    </row>
    <row r="142" spans="1:58" x14ac:dyDescent="0.35">
      <c r="A142">
        <v>119</v>
      </c>
      <c r="B142">
        <v>13</v>
      </c>
      <c r="C142" t="s">
        <v>117</v>
      </c>
      <c r="D142" t="s">
        <v>27</v>
      </c>
      <c r="G142">
        <v>0.5</v>
      </c>
      <c r="H142">
        <v>0.5</v>
      </c>
      <c r="I142">
        <v>7359</v>
      </c>
      <c r="J142">
        <v>8662</v>
      </c>
      <c r="L142">
        <v>11854</v>
      </c>
      <c r="M142">
        <v>6.06</v>
      </c>
      <c r="N142">
        <v>7.617</v>
      </c>
      <c r="O142">
        <v>1.5569999999999999</v>
      </c>
      <c r="Q142">
        <v>1.1240000000000001</v>
      </c>
      <c r="R142">
        <v>1</v>
      </c>
      <c r="S142">
        <v>0</v>
      </c>
      <c r="T142">
        <v>0</v>
      </c>
      <c r="V142">
        <v>0</v>
      </c>
      <c r="Y142" s="1">
        <v>44587</v>
      </c>
      <c r="Z142" s="6">
        <v>0.76135416666666667</v>
      </c>
      <c r="AB142">
        <v>1</v>
      </c>
      <c r="AD142" s="3">
        <f t="shared" si="18"/>
        <v>6.48751452558355</v>
      </c>
      <c r="AE142" s="3">
        <f t="shared" si="19"/>
        <v>7.4222344536578317</v>
      </c>
      <c r="AF142" s="3">
        <f t="shared" si="20"/>
        <v>0.93471992807428173</v>
      </c>
      <c r="AG142" s="3">
        <f t="shared" si="21"/>
        <v>1.2151309200499545</v>
      </c>
      <c r="AJ142">
        <f>ABS(100*(AD142-AD143)/(AVERAGE(AD142:AD143)))</f>
        <v>1.2262522507884925</v>
      </c>
      <c r="AO142">
        <f>ABS(100*(AE142-AE143)/(AVERAGE(AE142:AE143)))</f>
        <v>12.926020934808429</v>
      </c>
      <c r="AT142">
        <f>ABS(100*(AF142-AF143)/(AVERAGE(AF142:AF143)))</f>
        <v>74.28949860287652</v>
      </c>
      <c r="AY142">
        <f>ABS(100*(AG142-AG143)/(AVERAGE(AG142:AG143)))</f>
        <v>0.83888306825001935</v>
      </c>
      <c r="BC142" s="3">
        <f>AVERAGE(AD142:AD143)</f>
        <v>6.4479802739636121</v>
      </c>
      <c r="BD142" s="3">
        <f>AVERAGE(AE142:AE143)</f>
        <v>7.935079470428466</v>
      </c>
      <c r="BE142" s="3">
        <f>AVERAGE(AF142:AF143)</f>
        <v>1.4870991964648548</v>
      </c>
      <c r="BF142" s="3">
        <f>AVERAGE(AG142:AG143)</f>
        <v>1.2100554449279852</v>
      </c>
    </row>
    <row r="143" spans="1:58" x14ac:dyDescent="0.35">
      <c r="A143">
        <v>120</v>
      </c>
      <c r="B143">
        <v>13</v>
      </c>
      <c r="C143" t="s">
        <v>117</v>
      </c>
      <c r="D143" t="s">
        <v>27</v>
      </c>
      <c r="G143">
        <v>0.5</v>
      </c>
      <c r="H143">
        <v>0.5</v>
      </c>
      <c r="I143">
        <v>7273</v>
      </c>
      <c r="J143">
        <v>9773</v>
      </c>
      <c r="L143">
        <v>11758</v>
      </c>
      <c r="M143">
        <v>5.9950000000000001</v>
      </c>
      <c r="N143">
        <v>8.5579999999999998</v>
      </c>
      <c r="O143">
        <v>2.5640000000000001</v>
      </c>
      <c r="Q143">
        <v>1.1140000000000001</v>
      </c>
      <c r="R143">
        <v>1</v>
      </c>
      <c r="S143">
        <v>0</v>
      </c>
      <c r="T143">
        <v>0</v>
      </c>
      <c r="V143">
        <v>0</v>
      </c>
      <c r="Y143" s="1">
        <v>44587</v>
      </c>
      <c r="Z143" s="6">
        <v>0.76921296296296304</v>
      </c>
      <c r="AB143">
        <v>1</v>
      </c>
      <c r="AD143" s="3">
        <f t="shared" si="18"/>
        <v>6.4084460223436732</v>
      </c>
      <c r="AE143" s="3">
        <f t="shared" si="19"/>
        <v>8.4479244871991011</v>
      </c>
      <c r="AF143" s="3">
        <f t="shared" si="20"/>
        <v>2.0394784648554278</v>
      </c>
      <c r="AG143" s="3">
        <f t="shared" si="21"/>
        <v>1.2049799698060162</v>
      </c>
      <c r="BC143" s="3"/>
      <c r="BD143" s="3"/>
      <c r="BE143" s="3"/>
      <c r="BF143" s="3"/>
    </row>
    <row r="144" spans="1:58" x14ac:dyDescent="0.35">
      <c r="A144">
        <v>121</v>
      </c>
      <c r="B144">
        <v>14</v>
      </c>
      <c r="C144" t="s">
        <v>118</v>
      </c>
      <c r="D144" t="s">
        <v>27</v>
      </c>
      <c r="G144">
        <v>0.5</v>
      </c>
      <c r="H144">
        <v>0.5</v>
      </c>
      <c r="I144">
        <v>4452</v>
      </c>
      <c r="J144">
        <v>7144</v>
      </c>
      <c r="L144">
        <v>3539</v>
      </c>
      <c r="M144">
        <v>3.83</v>
      </c>
      <c r="N144">
        <v>6.3310000000000004</v>
      </c>
      <c r="O144">
        <v>2.5</v>
      </c>
      <c r="Q144">
        <v>0.254</v>
      </c>
      <c r="R144">
        <v>1</v>
      </c>
      <c r="S144">
        <v>0</v>
      </c>
      <c r="T144">
        <v>0</v>
      </c>
      <c r="V144">
        <v>0</v>
      </c>
      <c r="Y144" s="1">
        <v>44587</v>
      </c>
      <c r="Z144" s="6">
        <v>0.78245370370370371</v>
      </c>
      <c r="AB144">
        <v>1</v>
      </c>
      <c r="AD144" s="3">
        <f t="shared" si="18"/>
        <v>3.8148152358355949</v>
      </c>
      <c r="AE144" s="3">
        <f t="shared" si="19"/>
        <v>6.0207965860469868</v>
      </c>
      <c r="AF144" s="3">
        <f t="shared" si="20"/>
        <v>2.2059813502113919</v>
      </c>
      <c r="AG144" s="3">
        <f t="shared" si="21"/>
        <v>0.33591059423383712</v>
      </c>
      <c r="BC144" s="3"/>
      <c r="BD144" s="3"/>
      <c r="BE144" s="3"/>
      <c r="BF144" s="3"/>
    </row>
    <row r="145" spans="1:58" x14ac:dyDescent="0.35">
      <c r="A145">
        <v>122</v>
      </c>
      <c r="B145">
        <v>14</v>
      </c>
      <c r="C145" t="s">
        <v>118</v>
      </c>
      <c r="D145" t="s">
        <v>27</v>
      </c>
      <c r="G145">
        <v>0.5</v>
      </c>
      <c r="H145">
        <v>0.5</v>
      </c>
      <c r="I145">
        <v>3466</v>
      </c>
      <c r="J145">
        <v>7100</v>
      </c>
      <c r="L145">
        <v>3456</v>
      </c>
      <c r="M145">
        <v>3.0739999999999998</v>
      </c>
      <c r="N145">
        <v>6.2930000000000001</v>
      </c>
      <c r="O145">
        <v>3.2189999999999999</v>
      </c>
      <c r="Q145">
        <v>0.245</v>
      </c>
      <c r="R145">
        <v>1</v>
      </c>
      <c r="S145">
        <v>0</v>
      </c>
      <c r="T145">
        <v>0</v>
      </c>
      <c r="V145">
        <v>0</v>
      </c>
      <c r="Y145" s="1">
        <v>44587</v>
      </c>
      <c r="Z145" s="6">
        <v>0.78965277777777787</v>
      </c>
      <c r="AB145">
        <v>1</v>
      </c>
      <c r="AD145" s="3">
        <f t="shared" si="18"/>
        <v>2.9082856521783942</v>
      </c>
      <c r="AE145" s="3">
        <f t="shared" si="19"/>
        <v>5.9801751985800067</v>
      </c>
      <c r="AF145" s="3">
        <f t="shared" si="20"/>
        <v>3.0718895464016125</v>
      </c>
      <c r="AG145" s="3">
        <f t="shared" si="21"/>
        <v>0.3271342518354321</v>
      </c>
      <c r="AJ145">
        <f>ABS(100*(AD145-AD146)/(AVERAGE(AD145:AD146)))</f>
        <v>0.221537291435908</v>
      </c>
      <c r="AO145">
        <f>ABS(100*(AE145-AE146)/(AVERAGE(AE145:AE146)))</f>
        <v>0.54179015012016718</v>
      </c>
      <c r="AT145">
        <f>ABS(100*(AF145-AF146)/(AVERAGE(AF145:AF146)))</f>
        <v>0.84593238220458489</v>
      </c>
      <c r="AY145">
        <f>ABS(100*(AG145-AG146)/(AVERAGE(AG145:AG146)))</f>
        <v>3.0852162876590516</v>
      </c>
      <c r="BC145" s="3">
        <f>AVERAGE(AD145:AD146)</f>
        <v>2.905067747976771</v>
      </c>
      <c r="BD145" s="3">
        <f>AVERAGE(AE145:AE146)</f>
        <v>5.9640189649283659</v>
      </c>
      <c r="BE145" s="3">
        <f>AVERAGE(AF145:AF146)</f>
        <v>3.0589512169515949</v>
      </c>
      <c r="BF145" s="3">
        <f>AVERAGE(AG145:AG146)</f>
        <v>0.32216451577850391</v>
      </c>
    </row>
    <row r="146" spans="1:58" x14ac:dyDescent="0.35">
      <c r="A146">
        <v>123</v>
      </c>
      <c r="B146">
        <v>14</v>
      </c>
      <c r="C146" t="s">
        <v>118</v>
      </c>
      <c r="D146" t="s">
        <v>27</v>
      </c>
      <c r="G146">
        <v>0.5</v>
      </c>
      <c r="H146">
        <v>0.5</v>
      </c>
      <c r="I146">
        <v>3459</v>
      </c>
      <c r="J146">
        <v>7065</v>
      </c>
      <c r="L146">
        <v>3362</v>
      </c>
      <c r="M146">
        <v>3.069</v>
      </c>
      <c r="N146">
        <v>6.2640000000000002</v>
      </c>
      <c r="O146">
        <v>3.1949999999999998</v>
      </c>
      <c r="Q146">
        <v>0.23599999999999999</v>
      </c>
      <c r="R146">
        <v>1</v>
      </c>
      <c r="S146">
        <v>0</v>
      </c>
      <c r="T146">
        <v>0</v>
      </c>
      <c r="V146">
        <v>0</v>
      </c>
      <c r="Y146" s="1">
        <v>44587</v>
      </c>
      <c r="Z146" s="6">
        <v>0.79734953703703704</v>
      </c>
      <c r="AB146">
        <v>1</v>
      </c>
      <c r="AD146" s="3">
        <f t="shared" si="18"/>
        <v>2.9018498437751483</v>
      </c>
      <c r="AE146" s="3">
        <f t="shared" si="19"/>
        <v>5.947862731276726</v>
      </c>
      <c r="AF146" s="3">
        <f t="shared" si="20"/>
        <v>3.0460128875015777</v>
      </c>
      <c r="AG146" s="3">
        <f t="shared" si="21"/>
        <v>0.31719477972157578</v>
      </c>
      <c r="BC146" s="3"/>
      <c r="BD146" s="3"/>
      <c r="BE146" s="3"/>
      <c r="BF146" s="3"/>
    </row>
    <row r="147" spans="1:58" x14ac:dyDescent="0.35">
      <c r="A147">
        <v>124</v>
      </c>
      <c r="B147">
        <v>15</v>
      </c>
      <c r="C147" t="s">
        <v>119</v>
      </c>
      <c r="D147" t="s">
        <v>27</v>
      </c>
      <c r="G147">
        <v>0.5</v>
      </c>
      <c r="H147">
        <v>0.5</v>
      </c>
      <c r="I147">
        <v>4747</v>
      </c>
      <c r="J147">
        <v>7728</v>
      </c>
      <c r="L147">
        <v>3832</v>
      </c>
      <c r="M147">
        <v>4.0570000000000004</v>
      </c>
      <c r="N147">
        <v>6.8259999999999996</v>
      </c>
      <c r="O147">
        <v>2.7690000000000001</v>
      </c>
      <c r="Q147">
        <v>0.28499999999999998</v>
      </c>
      <c r="R147">
        <v>1</v>
      </c>
      <c r="S147">
        <v>0</v>
      </c>
      <c r="T147">
        <v>0</v>
      </c>
      <c r="V147">
        <v>0</v>
      </c>
      <c r="Y147" s="1">
        <v>44587</v>
      </c>
      <c r="Z147" s="6">
        <v>0.81052083333333336</v>
      </c>
      <c r="AB147">
        <v>1</v>
      </c>
      <c r="AD147" s="3">
        <f t="shared" si="18"/>
        <v>4.0860385899723841</v>
      </c>
      <c r="AE147" s="3">
        <f t="shared" si="19"/>
        <v>6.559953183336007</v>
      </c>
      <c r="AF147" s="3">
        <f t="shared" si="20"/>
        <v>2.4739145933636228</v>
      </c>
      <c r="AG147" s="3">
        <f t="shared" si="21"/>
        <v>0.3668921402908572</v>
      </c>
      <c r="BC147" s="3"/>
      <c r="BD147" s="3"/>
      <c r="BE147" s="3"/>
      <c r="BF147" s="3"/>
    </row>
    <row r="148" spans="1:58" x14ac:dyDescent="0.35">
      <c r="A148">
        <v>125</v>
      </c>
      <c r="B148">
        <v>15</v>
      </c>
      <c r="C148" t="s">
        <v>119</v>
      </c>
      <c r="D148" t="s">
        <v>27</v>
      </c>
      <c r="G148">
        <v>0.5</v>
      </c>
      <c r="H148">
        <v>0.5</v>
      </c>
      <c r="I148">
        <v>5299</v>
      </c>
      <c r="J148">
        <v>7787</v>
      </c>
      <c r="L148">
        <v>3823</v>
      </c>
      <c r="M148">
        <v>4.4800000000000004</v>
      </c>
      <c r="N148">
        <v>6.875</v>
      </c>
      <c r="O148">
        <v>2.395</v>
      </c>
      <c r="Q148">
        <v>0.28399999999999997</v>
      </c>
      <c r="R148">
        <v>1</v>
      </c>
      <c r="S148">
        <v>0</v>
      </c>
      <c r="T148">
        <v>0</v>
      </c>
      <c r="V148">
        <v>0</v>
      </c>
      <c r="Y148" s="1">
        <v>44587</v>
      </c>
      <c r="Z148" s="6">
        <v>0.81778935185185186</v>
      </c>
      <c r="AB148">
        <v>1</v>
      </c>
      <c r="AD148" s="3">
        <f t="shared" si="18"/>
        <v>4.5935480526283428</v>
      </c>
      <c r="AE148" s="3">
        <f t="shared" si="19"/>
        <v>6.614422771075823</v>
      </c>
      <c r="AF148" s="3">
        <f t="shared" si="20"/>
        <v>2.0208747184474802</v>
      </c>
      <c r="AG148" s="3">
        <f t="shared" si="21"/>
        <v>0.36594048870548801</v>
      </c>
      <c r="AJ148">
        <f>ABS(100*(AD148-AD149)/(AVERAGE(AD148:AD149)))</f>
        <v>1.8049328139631848</v>
      </c>
      <c r="AO148">
        <f>ABS(100*(AE148-AE149)/(AVERAGE(AE148:AE149)))</f>
        <v>0.64411645178203514</v>
      </c>
      <c r="AT148">
        <f>ABS(100*(AF148-AF149)/(AVERAGE(AF148:AF149)))</f>
        <v>6.4425786265361724</v>
      </c>
      <c r="AY148">
        <f>ABS(100*(AG148-AG149)/(AVERAGE(AG148:AG149)))</f>
        <v>1.6051419520374741</v>
      </c>
      <c r="BC148" s="3">
        <f>AVERAGE(AD148:AD149)</f>
        <v>4.6353808072494411</v>
      </c>
      <c r="BD148" s="3">
        <f>AVERAGE(AE148:AE149)</f>
        <v>6.5931888639908101</v>
      </c>
      <c r="BE148" s="3">
        <f>AVERAGE(AF148:AF149)</f>
        <v>1.9578080567413689</v>
      </c>
      <c r="BF148" s="3">
        <f>AVERAGE(AG148:AG149)</f>
        <v>0.36890118252663673</v>
      </c>
    </row>
    <row r="149" spans="1:58" x14ac:dyDescent="0.35">
      <c r="A149">
        <v>126</v>
      </c>
      <c r="B149">
        <v>15</v>
      </c>
      <c r="C149" t="s">
        <v>119</v>
      </c>
      <c r="D149" t="s">
        <v>27</v>
      </c>
      <c r="G149">
        <v>0.5</v>
      </c>
      <c r="H149">
        <v>0.5</v>
      </c>
      <c r="I149">
        <v>5390</v>
      </c>
      <c r="J149">
        <v>7741</v>
      </c>
      <c r="L149">
        <v>3879</v>
      </c>
      <c r="M149">
        <v>4.55</v>
      </c>
      <c r="N149">
        <v>6.8360000000000003</v>
      </c>
      <c r="O149">
        <v>2.2869999999999999</v>
      </c>
      <c r="Q149">
        <v>0.28999999999999998</v>
      </c>
      <c r="R149">
        <v>1</v>
      </c>
      <c r="S149">
        <v>0</v>
      </c>
      <c r="T149">
        <v>0</v>
      </c>
      <c r="V149">
        <v>0</v>
      </c>
      <c r="Y149" s="1">
        <v>44587</v>
      </c>
      <c r="Z149" s="6">
        <v>0.82550925925925922</v>
      </c>
      <c r="AB149">
        <v>1</v>
      </c>
      <c r="AD149" s="3">
        <f t="shared" si="18"/>
        <v>4.6772135618705395</v>
      </c>
      <c r="AE149" s="3">
        <f t="shared" si="19"/>
        <v>6.5719549569057971</v>
      </c>
      <c r="AF149" s="3">
        <f t="shared" si="20"/>
        <v>1.8947413950352576</v>
      </c>
      <c r="AG149" s="3">
        <f t="shared" si="21"/>
        <v>0.37186187634778539</v>
      </c>
      <c r="BC149" s="3"/>
      <c r="BD149" s="3"/>
      <c r="BE149" s="3"/>
      <c r="BF149" s="3"/>
    </row>
    <row r="150" spans="1:58" x14ac:dyDescent="0.35">
      <c r="A150">
        <v>127</v>
      </c>
      <c r="B150">
        <v>16</v>
      </c>
      <c r="C150" t="s">
        <v>120</v>
      </c>
      <c r="D150" t="s">
        <v>27</v>
      </c>
      <c r="G150">
        <v>0.5</v>
      </c>
      <c r="H150">
        <v>0.5</v>
      </c>
      <c r="I150">
        <v>3919</v>
      </c>
      <c r="J150">
        <v>6919</v>
      </c>
      <c r="L150">
        <v>2666</v>
      </c>
      <c r="M150">
        <v>3.4209999999999998</v>
      </c>
      <c r="N150">
        <v>6.14</v>
      </c>
      <c r="O150">
        <v>2.718</v>
      </c>
      <c r="Q150">
        <v>0.16300000000000001</v>
      </c>
      <c r="R150">
        <v>1</v>
      </c>
      <c r="S150">
        <v>0</v>
      </c>
      <c r="T150">
        <v>0</v>
      </c>
      <c r="V150">
        <v>0</v>
      </c>
      <c r="Y150" s="1">
        <v>44587</v>
      </c>
      <c r="Z150" s="6">
        <v>0.83859953703703705</v>
      </c>
      <c r="AB150">
        <v>1</v>
      </c>
      <c r="AD150" s="3">
        <f t="shared" si="18"/>
        <v>3.324774395988447</v>
      </c>
      <c r="AE150" s="3">
        <f t="shared" si="19"/>
        <v>5.8130735819544705</v>
      </c>
      <c r="AF150" s="3">
        <f t="shared" si="20"/>
        <v>2.4882991859660235</v>
      </c>
      <c r="AG150" s="3">
        <f t="shared" si="21"/>
        <v>0.2436003904530229</v>
      </c>
      <c r="BC150" s="3"/>
      <c r="BD150" s="3"/>
      <c r="BE150" s="3"/>
      <c r="BF150" s="3"/>
    </row>
    <row r="151" spans="1:58" x14ac:dyDescent="0.35">
      <c r="A151">
        <v>128</v>
      </c>
      <c r="B151">
        <v>16</v>
      </c>
      <c r="C151" t="s">
        <v>120</v>
      </c>
      <c r="D151" t="s">
        <v>27</v>
      </c>
      <c r="G151">
        <v>0.5</v>
      </c>
      <c r="H151">
        <v>0.5</v>
      </c>
      <c r="I151">
        <v>3403</v>
      </c>
      <c r="J151">
        <v>6933</v>
      </c>
      <c r="L151">
        <v>2589</v>
      </c>
      <c r="M151">
        <v>3.0249999999999999</v>
      </c>
      <c r="N151">
        <v>6.1520000000000001</v>
      </c>
      <c r="O151">
        <v>3.1269999999999998</v>
      </c>
      <c r="Q151">
        <v>0.155</v>
      </c>
      <c r="R151">
        <v>1</v>
      </c>
      <c r="S151">
        <v>0</v>
      </c>
      <c r="T151">
        <v>0</v>
      </c>
      <c r="V151">
        <v>0</v>
      </c>
      <c r="Y151" s="1">
        <v>44587</v>
      </c>
      <c r="Z151" s="6">
        <v>0.84582175925925929</v>
      </c>
      <c r="AB151">
        <v>1</v>
      </c>
      <c r="AD151" s="3">
        <f t="shared" si="18"/>
        <v>2.8503633765491814</v>
      </c>
      <c r="AE151" s="3">
        <f t="shared" si="19"/>
        <v>5.8259985688757832</v>
      </c>
      <c r="AF151" s="3">
        <f t="shared" si="20"/>
        <v>2.9756351923266018</v>
      </c>
      <c r="AG151" s="3">
        <f t="shared" si="21"/>
        <v>0.23545848244486403</v>
      </c>
      <c r="AJ151">
        <f>ABS(100*(AD151-AD152)/(AVERAGE(AD151:AD152)))</f>
        <v>4.1149026845280838</v>
      </c>
      <c r="AO151">
        <f>ABS(100*(AE151-AE152)/(AVERAGE(AE151:AE152)))</f>
        <v>0.71564137033159181</v>
      </c>
      <c r="AT151">
        <f>ABS(100*(AF151-AF152)/(AVERAGE(AF151:AF152)))</f>
        <v>2.4360099877867905</v>
      </c>
      <c r="AY151">
        <f>ABS(100*(AG151-AG152)/(AVERAGE(AG151:AG152)))</f>
        <v>3.3793225458734342</v>
      </c>
      <c r="BC151" s="3">
        <f>AVERAGE(AD151:AD152)</f>
        <v>2.7929008015202008</v>
      </c>
      <c r="BD151" s="3">
        <f>AVERAGE(AE151:AE152)</f>
        <v>5.8052262684665319</v>
      </c>
      <c r="BE151" s="3">
        <f>AVERAGE(AF151:AF152)</f>
        <v>3.0123254669463306</v>
      </c>
      <c r="BF151" s="3">
        <f>AVERAGE(AG151:AG152)</f>
        <v>0.23154613703834612</v>
      </c>
    </row>
    <row r="152" spans="1:58" x14ac:dyDescent="0.35">
      <c r="A152">
        <v>129</v>
      </c>
      <c r="B152">
        <v>16</v>
      </c>
      <c r="C152" t="s">
        <v>120</v>
      </c>
      <c r="D152" t="s">
        <v>27</v>
      </c>
      <c r="G152">
        <v>0.5</v>
      </c>
      <c r="H152">
        <v>0.5</v>
      </c>
      <c r="I152">
        <v>3278</v>
      </c>
      <c r="J152">
        <v>6888</v>
      </c>
      <c r="L152">
        <v>2515</v>
      </c>
      <c r="M152">
        <v>2.93</v>
      </c>
      <c r="N152">
        <v>6.1139999999999999</v>
      </c>
      <c r="O152">
        <v>3.1850000000000001</v>
      </c>
      <c r="Q152">
        <v>0.14699999999999999</v>
      </c>
      <c r="R152">
        <v>1</v>
      </c>
      <c r="S152">
        <v>0</v>
      </c>
      <c r="T152">
        <v>0</v>
      </c>
      <c r="V152">
        <v>0</v>
      </c>
      <c r="Y152" s="1">
        <v>44587</v>
      </c>
      <c r="Z152" s="6">
        <v>0.85337962962962965</v>
      </c>
      <c r="AB152">
        <v>1</v>
      </c>
      <c r="AD152" s="3">
        <f t="shared" si="18"/>
        <v>2.7354382264912203</v>
      </c>
      <c r="AE152" s="3">
        <f t="shared" si="19"/>
        <v>5.7844539680572797</v>
      </c>
      <c r="AF152" s="3">
        <f t="shared" si="20"/>
        <v>3.0490157415660595</v>
      </c>
      <c r="AG152" s="3">
        <f t="shared" si="21"/>
        <v>0.2276337916318282</v>
      </c>
      <c r="BC152" s="3"/>
      <c r="BD152" s="3"/>
      <c r="BE152" s="3"/>
      <c r="BF152" s="3"/>
    </row>
    <row r="153" spans="1:58" x14ac:dyDescent="0.35">
      <c r="A153">
        <v>130</v>
      </c>
      <c r="B153">
        <v>17</v>
      </c>
      <c r="C153" t="s">
        <v>121</v>
      </c>
      <c r="D153" t="s">
        <v>27</v>
      </c>
      <c r="G153">
        <v>0.5</v>
      </c>
      <c r="H153">
        <v>0.5</v>
      </c>
      <c r="I153">
        <v>5488</v>
      </c>
      <c r="J153">
        <v>7964</v>
      </c>
      <c r="L153">
        <v>8408</v>
      </c>
      <c r="M153">
        <v>4.625</v>
      </c>
      <c r="N153">
        <v>7.0250000000000004</v>
      </c>
      <c r="O153">
        <v>2.4</v>
      </c>
      <c r="Q153">
        <v>0.76300000000000001</v>
      </c>
      <c r="R153">
        <v>1</v>
      </c>
      <c r="S153">
        <v>0</v>
      </c>
      <c r="T153">
        <v>0</v>
      </c>
      <c r="V153">
        <v>0</v>
      </c>
      <c r="Y153" s="1">
        <v>44587</v>
      </c>
      <c r="Z153" s="6">
        <v>0.86627314814814815</v>
      </c>
      <c r="AB153">
        <v>1</v>
      </c>
      <c r="AD153" s="3">
        <f t="shared" si="18"/>
        <v>4.7673148795159808</v>
      </c>
      <c r="AE153" s="3">
        <f t="shared" si="19"/>
        <v>6.7778315342952693</v>
      </c>
      <c r="AF153" s="3">
        <f t="shared" si="20"/>
        <v>2.0105166547792885</v>
      </c>
      <c r="AG153" s="3">
        <f t="shared" si="21"/>
        <v>0.85075410191858458</v>
      </c>
      <c r="BC153" s="3"/>
      <c r="BD153" s="3"/>
      <c r="BE153" s="3"/>
      <c r="BF153" s="3"/>
    </row>
    <row r="154" spans="1:58" x14ac:dyDescent="0.35">
      <c r="A154">
        <v>131</v>
      </c>
      <c r="B154">
        <v>17</v>
      </c>
      <c r="C154" t="s">
        <v>121</v>
      </c>
      <c r="D154" t="s">
        <v>27</v>
      </c>
      <c r="G154">
        <v>0.5</v>
      </c>
      <c r="H154">
        <v>0.5</v>
      </c>
      <c r="I154">
        <v>6406</v>
      </c>
      <c r="J154">
        <v>8011</v>
      </c>
      <c r="L154">
        <v>8560</v>
      </c>
      <c r="M154">
        <v>5.3289999999999997</v>
      </c>
      <c r="N154">
        <v>7.0659999999999998</v>
      </c>
      <c r="O154">
        <v>1.7370000000000001</v>
      </c>
      <c r="Q154">
        <v>0.77900000000000003</v>
      </c>
      <c r="R154">
        <v>1</v>
      </c>
      <c r="S154">
        <v>0</v>
      </c>
      <c r="T154">
        <v>0</v>
      </c>
      <c r="V154">
        <v>0</v>
      </c>
      <c r="Y154" s="1">
        <v>44587</v>
      </c>
      <c r="Z154" s="6">
        <v>0.87373842592592599</v>
      </c>
      <c r="AB154">
        <v>1</v>
      </c>
      <c r="AD154" s="3">
        <f t="shared" si="18"/>
        <v>5.6113251815416509</v>
      </c>
      <c r="AE154" s="3">
        <f t="shared" si="19"/>
        <v>6.8212225618168167</v>
      </c>
      <c r="AF154" s="3">
        <f t="shared" si="20"/>
        <v>1.2098973802751658</v>
      </c>
      <c r="AG154" s="3">
        <f t="shared" si="21"/>
        <v>0.86682643980482033</v>
      </c>
      <c r="AJ154">
        <f>ABS(100*(AD154-AD155)/(AVERAGE(AD154:AD155)))</f>
        <v>1.9021661651596586</v>
      </c>
      <c r="AO154">
        <f>ABS(100*(AE154-AE155)/(AVERAGE(AE154:AE155)))</f>
        <v>0.54284648168659966</v>
      </c>
      <c r="AT154">
        <f>ABS(100*(AF154-AF155)/(AVERAGE(AF154:AF155)))</f>
        <v>5.5294283416614389</v>
      </c>
      <c r="AY154">
        <f>ABS(100*(AG154-AG155)/(AVERAGE(AG154:AG155)))</f>
        <v>1.1779447496962483</v>
      </c>
      <c r="BC154" s="3">
        <f>AVERAGE(AD154:AD155)</f>
        <v>5.558459612514989</v>
      </c>
      <c r="BD154" s="3">
        <f>AVERAGE(AE154:AE155)</f>
        <v>6.8027582947863712</v>
      </c>
      <c r="BE154" s="3">
        <f>AVERAGE(AF154:AF155)</f>
        <v>1.2442986822713826</v>
      </c>
      <c r="BF154" s="3">
        <f>AVERAGE(AG154:AG155)</f>
        <v>0.86175096468285117</v>
      </c>
    </row>
    <row r="155" spans="1:58" x14ac:dyDescent="0.35">
      <c r="A155">
        <v>132</v>
      </c>
      <c r="B155">
        <v>17</v>
      </c>
      <c r="C155" t="s">
        <v>121</v>
      </c>
      <c r="D155" t="s">
        <v>27</v>
      </c>
      <c r="G155">
        <v>0.5</v>
      </c>
      <c r="H155">
        <v>0.5</v>
      </c>
      <c r="I155">
        <v>6291</v>
      </c>
      <c r="J155">
        <v>7971</v>
      </c>
      <c r="L155">
        <v>8464</v>
      </c>
      <c r="M155">
        <v>5.2409999999999997</v>
      </c>
      <c r="N155">
        <v>7.032</v>
      </c>
      <c r="O155">
        <v>1.79</v>
      </c>
      <c r="Q155">
        <v>0.76900000000000002</v>
      </c>
      <c r="R155">
        <v>1</v>
      </c>
      <c r="S155">
        <v>0</v>
      </c>
      <c r="T155">
        <v>0</v>
      </c>
      <c r="V155">
        <v>0</v>
      </c>
      <c r="Y155" s="1">
        <v>44587</v>
      </c>
      <c r="Z155" s="6">
        <v>0.88138888888888889</v>
      </c>
      <c r="AB155">
        <v>1</v>
      </c>
      <c r="AD155" s="3">
        <f t="shared" si="18"/>
        <v>5.5055940434883262</v>
      </c>
      <c r="AE155" s="3">
        <f t="shared" si="19"/>
        <v>6.7842940277559256</v>
      </c>
      <c r="AF155" s="3">
        <f t="shared" si="20"/>
        <v>1.2786999842675995</v>
      </c>
      <c r="AG155" s="3">
        <f t="shared" si="21"/>
        <v>0.85667548956088191</v>
      </c>
      <c r="BC155" s="3"/>
      <c r="BD155" s="3"/>
      <c r="BE155" s="3"/>
      <c r="BF155" s="3"/>
    </row>
    <row r="156" spans="1:58" x14ac:dyDescent="0.35">
      <c r="A156">
        <v>133</v>
      </c>
      <c r="B156">
        <v>18</v>
      </c>
      <c r="C156" t="s">
        <v>122</v>
      </c>
      <c r="D156" t="s">
        <v>27</v>
      </c>
      <c r="G156">
        <v>0.5</v>
      </c>
      <c r="H156">
        <v>0.5</v>
      </c>
      <c r="I156">
        <v>5332</v>
      </c>
      <c r="J156">
        <v>8494</v>
      </c>
      <c r="L156">
        <v>2432</v>
      </c>
      <c r="M156">
        <v>4.5049999999999999</v>
      </c>
      <c r="N156">
        <v>7.4740000000000002</v>
      </c>
      <c r="O156">
        <v>2.9689999999999999</v>
      </c>
      <c r="Q156">
        <v>0.13800000000000001</v>
      </c>
      <c r="R156">
        <v>1</v>
      </c>
      <c r="S156">
        <v>0</v>
      </c>
      <c r="T156">
        <v>0</v>
      </c>
      <c r="V156">
        <v>0</v>
      </c>
      <c r="Y156" s="1">
        <v>44587</v>
      </c>
      <c r="Z156" s="6">
        <v>0.89474537037037039</v>
      </c>
      <c r="AB156">
        <v>1</v>
      </c>
      <c r="AD156" s="3">
        <f t="shared" si="18"/>
        <v>4.6238882922436444</v>
      </c>
      <c r="AE156" s="3">
        <f t="shared" si="19"/>
        <v>7.2671346106020858</v>
      </c>
      <c r="AF156" s="3">
        <f t="shared" si="20"/>
        <v>2.6432463183584414</v>
      </c>
      <c r="AG156" s="3">
        <f t="shared" si="21"/>
        <v>0.21885744923342318</v>
      </c>
      <c r="BC156" s="3"/>
      <c r="BD156" s="3"/>
      <c r="BE156" s="3"/>
      <c r="BF156" s="3"/>
    </row>
    <row r="157" spans="1:58" x14ac:dyDescent="0.35">
      <c r="A157">
        <v>134</v>
      </c>
      <c r="B157">
        <v>18</v>
      </c>
      <c r="C157" t="s">
        <v>122</v>
      </c>
      <c r="D157" t="s">
        <v>27</v>
      </c>
      <c r="G157">
        <v>0.5</v>
      </c>
      <c r="H157">
        <v>0.5</v>
      </c>
      <c r="I157">
        <v>5010</v>
      </c>
      <c r="J157">
        <v>8492</v>
      </c>
      <c r="L157">
        <v>2337</v>
      </c>
      <c r="M157">
        <v>4.2590000000000003</v>
      </c>
      <c r="N157">
        <v>7.4729999999999999</v>
      </c>
      <c r="O157">
        <v>3.214</v>
      </c>
      <c r="Q157">
        <v>0.128</v>
      </c>
      <c r="R157">
        <v>1</v>
      </c>
      <c r="S157">
        <v>0</v>
      </c>
      <c r="T157">
        <v>0</v>
      </c>
      <c r="V157">
        <v>0</v>
      </c>
      <c r="Y157" s="1">
        <v>44587</v>
      </c>
      <c r="Z157" s="6">
        <v>0.90203703703703697</v>
      </c>
      <c r="AB157">
        <v>1</v>
      </c>
      <c r="AD157" s="3">
        <f t="shared" si="18"/>
        <v>4.3278411056943362</v>
      </c>
      <c r="AE157" s="3">
        <f t="shared" si="19"/>
        <v>7.2652881838990417</v>
      </c>
      <c r="AF157" s="3">
        <f t="shared" si="20"/>
        <v>2.9374470782047055</v>
      </c>
      <c r="AG157" s="3">
        <f t="shared" si="21"/>
        <v>0.20881223805452587</v>
      </c>
      <c r="AJ157">
        <f>ABS(100*(AD157-AD158)/(AVERAGE(AD157:AD158)))</f>
        <v>0.29697264530157008</v>
      </c>
      <c r="AO157">
        <f>ABS(100*(AE157-AE158)/(AVERAGE(AE157:AE158)))</f>
        <v>0.67122034675074393</v>
      </c>
      <c r="AT157">
        <f>ABS(100*(AF157-AF158)/(AVERAGE(AF157:AF158)))</f>
        <v>1.220063558485853</v>
      </c>
      <c r="AY157">
        <f>ABS(100*(AG157-AG158)/(AVERAGE(AG157:AG158)))</f>
        <v>1.5076982983839111</v>
      </c>
      <c r="BC157" s="3">
        <f>AVERAGE(AD157:AD158)</f>
        <v>4.3342769140975816</v>
      </c>
      <c r="BD157" s="3">
        <f>AVERAGE(AE157:AE158)</f>
        <v>7.2897533377143819</v>
      </c>
      <c r="BE157" s="3">
        <f>AVERAGE(AF157:AF158)</f>
        <v>2.9554764236168003</v>
      </c>
      <c r="BF157" s="3">
        <f>AVERAGE(AG157:AG158)</f>
        <v>0.21039832403014122</v>
      </c>
    </row>
    <row r="158" spans="1:58" x14ac:dyDescent="0.35">
      <c r="A158">
        <v>135</v>
      </c>
      <c r="B158">
        <v>18</v>
      </c>
      <c r="C158" t="s">
        <v>122</v>
      </c>
      <c r="D158" t="s">
        <v>27</v>
      </c>
      <c r="G158">
        <v>0.5</v>
      </c>
      <c r="H158">
        <v>0.5</v>
      </c>
      <c r="I158">
        <v>5024</v>
      </c>
      <c r="J158">
        <v>8545</v>
      </c>
      <c r="L158">
        <v>2367</v>
      </c>
      <c r="M158">
        <v>4.2690000000000001</v>
      </c>
      <c r="N158">
        <v>7.5179999999999998</v>
      </c>
      <c r="O158">
        <v>3.2480000000000002</v>
      </c>
      <c r="Q158">
        <v>0.13200000000000001</v>
      </c>
      <c r="R158">
        <v>1</v>
      </c>
      <c r="S158">
        <v>0</v>
      </c>
      <c r="T158">
        <v>0</v>
      </c>
      <c r="V158">
        <v>0</v>
      </c>
      <c r="Y158" s="1">
        <v>44587</v>
      </c>
      <c r="Z158" s="6">
        <v>0.90991898148148154</v>
      </c>
      <c r="AB158">
        <v>1</v>
      </c>
      <c r="AD158" s="3">
        <f t="shared" si="18"/>
        <v>4.3407127225008271</v>
      </c>
      <c r="AE158" s="3">
        <f t="shared" si="19"/>
        <v>7.3142184915297221</v>
      </c>
      <c r="AF158" s="3">
        <f t="shared" si="20"/>
        <v>2.9735057690288951</v>
      </c>
      <c r="AG158" s="3">
        <f t="shared" si="21"/>
        <v>0.21198441000575657</v>
      </c>
      <c r="BC158" s="3"/>
      <c r="BD158" s="3"/>
      <c r="BE158" s="3"/>
      <c r="BF158" s="3"/>
    </row>
    <row r="159" spans="1:58" x14ac:dyDescent="0.35">
      <c r="A159">
        <v>136</v>
      </c>
      <c r="B159">
        <v>19</v>
      </c>
      <c r="C159" t="s">
        <v>64</v>
      </c>
      <c r="D159" t="s">
        <v>27</v>
      </c>
      <c r="G159">
        <v>0.5</v>
      </c>
      <c r="H159">
        <v>0.5</v>
      </c>
      <c r="I159">
        <v>9299</v>
      </c>
      <c r="J159">
        <v>15766</v>
      </c>
      <c r="L159">
        <v>14440</v>
      </c>
      <c r="M159">
        <v>7.5490000000000004</v>
      </c>
      <c r="N159">
        <v>13.635</v>
      </c>
      <c r="O159">
        <v>6.0860000000000003</v>
      </c>
      <c r="Q159">
        <v>1.3939999999999999</v>
      </c>
      <c r="R159">
        <v>1</v>
      </c>
      <c r="S159">
        <v>0</v>
      </c>
      <c r="T159">
        <v>0</v>
      </c>
      <c r="V159">
        <v>0</v>
      </c>
      <c r="Y159" s="1">
        <v>44587</v>
      </c>
      <c r="Z159" s="6">
        <v>0.92355324074074074</v>
      </c>
      <c r="AB159">
        <v>1</v>
      </c>
      <c r="AD159" s="3">
        <f t="shared" si="18"/>
        <v>8.2711528544831143</v>
      </c>
      <c r="AE159" s="3">
        <f t="shared" si="19"/>
        <v>13.980742102872219</v>
      </c>
      <c r="AF159" s="3">
        <f t="shared" si="20"/>
        <v>5.7095892483891042</v>
      </c>
      <c r="AG159" s="3">
        <f t="shared" si="21"/>
        <v>1.4885721422460434</v>
      </c>
      <c r="BC159" s="3"/>
      <c r="BD159" s="3"/>
      <c r="BE159" s="3"/>
      <c r="BF159" s="3"/>
    </row>
    <row r="160" spans="1:58" x14ac:dyDescent="0.35">
      <c r="A160">
        <v>137</v>
      </c>
      <c r="B160">
        <v>19</v>
      </c>
      <c r="C160" t="s">
        <v>64</v>
      </c>
      <c r="D160" t="s">
        <v>27</v>
      </c>
      <c r="G160">
        <v>0.5</v>
      </c>
      <c r="H160">
        <v>0.5</v>
      </c>
      <c r="I160">
        <v>11050</v>
      </c>
      <c r="J160">
        <v>15778</v>
      </c>
      <c r="L160">
        <v>14452</v>
      </c>
      <c r="M160">
        <v>8.8919999999999995</v>
      </c>
      <c r="N160">
        <v>13.646000000000001</v>
      </c>
      <c r="O160">
        <v>4.7530000000000001</v>
      </c>
      <c r="Q160">
        <v>1.395</v>
      </c>
      <c r="R160">
        <v>1</v>
      </c>
      <c r="S160">
        <v>0</v>
      </c>
      <c r="T160">
        <v>0</v>
      </c>
      <c r="V160">
        <v>0</v>
      </c>
      <c r="Y160" s="1">
        <v>44587</v>
      </c>
      <c r="Z160" s="6">
        <v>0.9312731481481481</v>
      </c>
      <c r="AB160">
        <v>1</v>
      </c>
      <c r="AD160" s="3">
        <f t="shared" si="18"/>
        <v>9.8810243564950397</v>
      </c>
      <c r="AE160" s="3">
        <f t="shared" si="19"/>
        <v>13.991820663090486</v>
      </c>
      <c r="AF160" s="3">
        <f t="shared" si="20"/>
        <v>4.1107963065954465</v>
      </c>
      <c r="AG160" s="3">
        <f t="shared" si="21"/>
        <v>1.4898410110265359</v>
      </c>
      <c r="AJ160">
        <f>ABS(100*(AD160-AD161)/(AVERAGE(AD160:AD161)))</f>
        <v>3.0602225470954587</v>
      </c>
      <c r="AL160">
        <f>100*((AVERAGE(AD160:AD161)*25.225)-(AVERAGE(AD142:AD143)*25))/(1000*0.075)</f>
        <v>122.56317207405395</v>
      </c>
      <c r="AO160">
        <f>ABS(100*(AE160-AE161)/(AVERAGE(AE160:AE161)))</f>
        <v>0.56584286528119698</v>
      </c>
      <c r="AQ160">
        <f>100*((AVERAGE(AE160:AE161)*25.225)-(AVERAGE(AE142:AE143)*25))/(2000*0.075)</f>
        <v>103.71205060520552</v>
      </c>
      <c r="AT160">
        <f>ABS(100*(AF160-AF161)/(AVERAGE(AF160:AF161)))</f>
        <v>5.6964284644707766</v>
      </c>
      <c r="AV160">
        <f>100*((AVERAGE(AF160:AF161)*25.225)-(AVERAGE(AF142:AF143)*25))/(1000*0.075)</f>
        <v>84.860929136357115</v>
      </c>
      <c r="AY160">
        <f>ABS(100*(AG160-AG161)/(AVERAGE(AG160:AG161)))</f>
        <v>1.6261549910364477</v>
      </c>
      <c r="BA160">
        <f>100*((AVERAGE(AG160:AG161)*25.225)-(AVERAGE(AG142:AG143)*25))/(100*0.075)</f>
        <v>101.83897098937933</v>
      </c>
      <c r="BC160" s="3">
        <f>AVERAGE(AD160:AD161)</f>
        <v>10.034564356972478</v>
      </c>
      <c r="BD160" s="3">
        <f>AVERAGE(AE160:AE161)</f>
        <v>14.031518837205944</v>
      </c>
      <c r="BE160" s="3">
        <f>AVERAGE(AF160:AF161)</f>
        <v>3.9969544802334669</v>
      </c>
      <c r="BF160" s="3">
        <f>AVERAGE(AG160:AG161)</f>
        <v>1.502053873038774</v>
      </c>
    </row>
    <row r="161" spans="1:58" x14ac:dyDescent="0.35">
      <c r="A161">
        <v>138</v>
      </c>
      <c r="B161">
        <v>19</v>
      </c>
      <c r="C161" t="s">
        <v>64</v>
      </c>
      <c r="D161" t="s">
        <v>27</v>
      </c>
      <c r="G161">
        <v>0.5</v>
      </c>
      <c r="H161">
        <v>0.5</v>
      </c>
      <c r="I161">
        <v>11384</v>
      </c>
      <c r="J161">
        <v>15864</v>
      </c>
      <c r="L161">
        <v>14683</v>
      </c>
      <c r="M161">
        <v>9.1489999999999991</v>
      </c>
      <c r="N161">
        <v>13.718</v>
      </c>
      <c r="O161">
        <v>4.57</v>
      </c>
      <c r="Q161">
        <v>1.42</v>
      </c>
      <c r="R161">
        <v>1</v>
      </c>
      <c r="S161">
        <v>0</v>
      </c>
      <c r="T161">
        <v>0</v>
      </c>
      <c r="V161">
        <v>0</v>
      </c>
      <c r="Y161" s="1">
        <v>44587</v>
      </c>
      <c r="Z161" s="6">
        <v>0.93942129629629623</v>
      </c>
      <c r="AB161">
        <v>1</v>
      </c>
      <c r="AD161" s="3">
        <f t="shared" si="18"/>
        <v>10.188104357449916</v>
      </c>
      <c r="AE161" s="3">
        <f t="shared" si="19"/>
        <v>14.071217011321403</v>
      </c>
      <c r="AF161" s="3">
        <f t="shared" si="20"/>
        <v>3.8831126538714873</v>
      </c>
      <c r="AG161" s="3">
        <f t="shared" si="21"/>
        <v>1.5142667350510122</v>
      </c>
    </row>
    <row r="162" spans="1:58" x14ac:dyDescent="0.35">
      <c r="A162">
        <v>139</v>
      </c>
      <c r="B162">
        <v>20</v>
      </c>
      <c r="C162" t="s">
        <v>65</v>
      </c>
      <c r="D162" t="s">
        <v>27</v>
      </c>
      <c r="G162">
        <v>0.5</v>
      </c>
      <c r="H162">
        <v>0.5</v>
      </c>
      <c r="I162">
        <v>6696</v>
      </c>
      <c r="J162">
        <v>8602</v>
      </c>
      <c r="L162">
        <v>2499</v>
      </c>
      <c r="M162">
        <v>5.5519999999999996</v>
      </c>
      <c r="N162">
        <v>7.5659999999999998</v>
      </c>
      <c r="O162">
        <v>2.0150000000000001</v>
      </c>
      <c r="Q162">
        <v>0.14499999999999999</v>
      </c>
      <c r="R162">
        <v>1</v>
      </c>
      <c r="S162">
        <v>0</v>
      </c>
      <c r="T162">
        <v>0</v>
      </c>
      <c r="V162">
        <v>0</v>
      </c>
      <c r="Y162" s="1">
        <v>44587</v>
      </c>
      <c r="Z162" s="6">
        <v>0.95283564814814825</v>
      </c>
      <c r="AB162">
        <v>1</v>
      </c>
      <c r="AD162" s="3">
        <f t="shared" si="18"/>
        <v>5.8779515296761229</v>
      </c>
      <c r="AE162" s="3">
        <f t="shared" si="19"/>
        <v>7.366841652566495</v>
      </c>
      <c r="AF162" s="3">
        <f t="shared" si="20"/>
        <v>1.4888901228903721</v>
      </c>
      <c r="AG162" s="3">
        <f t="shared" si="21"/>
        <v>0.2259419665911718</v>
      </c>
      <c r="BC162" s="3"/>
      <c r="BD162" s="3"/>
      <c r="BE162" s="3"/>
      <c r="BF162" s="3"/>
    </row>
    <row r="163" spans="1:58" x14ac:dyDescent="0.35">
      <c r="A163">
        <v>140</v>
      </c>
      <c r="B163">
        <v>20</v>
      </c>
      <c r="C163" t="s">
        <v>65</v>
      </c>
      <c r="D163" t="s">
        <v>27</v>
      </c>
      <c r="G163">
        <v>0.5</v>
      </c>
      <c r="H163">
        <v>0.5</v>
      </c>
      <c r="I163">
        <v>4870</v>
      </c>
      <c r="J163">
        <v>8541</v>
      </c>
      <c r="L163">
        <v>2431</v>
      </c>
      <c r="M163">
        <v>4.1509999999999998</v>
      </c>
      <c r="N163">
        <v>7.5149999999999997</v>
      </c>
      <c r="O163">
        <v>3.363</v>
      </c>
      <c r="Q163">
        <v>0.13800000000000001</v>
      </c>
      <c r="R163">
        <v>1</v>
      </c>
      <c r="S163">
        <v>0</v>
      </c>
      <c r="T163">
        <v>0</v>
      </c>
      <c r="V163">
        <v>0</v>
      </c>
      <c r="Y163" s="1">
        <v>44587</v>
      </c>
      <c r="Z163" s="6">
        <v>0.96002314814814815</v>
      </c>
      <c r="AB163">
        <v>1</v>
      </c>
      <c r="AD163" s="3">
        <f t="shared" si="18"/>
        <v>4.1991249376294189</v>
      </c>
      <c r="AE163" s="3">
        <f t="shared" si="19"/>
        <v>7.3105256381236341</v>
      </c>
      <c r="AF163" s="3">
        <f t="shared" si="20"/>
        <v>3.1114007004942152</v>
      </c>
      <c r="AG163" s="3">
        <f t="shared" si="21"/>
        <v>0.21875171016838216</v>
      </c>
      <c r="AJ163">
        <f>ABS(100*(AD163-AD164)/(AVERAGE(AD163:AD164)))</f>
        <v>2.1443707757204251</v>
      </c>
      <c r="AK163">
        <f>ABS(100*((AVERAGE(AD163:AD164)-AVERAGE(AD157:AD158))/(AVERAGE(AD157:AD158,AD163:AD164))))</f>
        <v>2.0898131333878016</v>
      </c>
      <c r="AO163">
        <f>ABS(100*(AE163-AE164)/(AVERAGE(AE163:AE164)))</f>
        <v>0.26555166113957379</v>
      </c>
      <c r="AP163">
        <f>ABS(100*((AVERAGE(AE163:AE164)-AVERAGE(AE157:AE158))/(AVERAGE(AE157:AE158,AE163:AE164))))</f>
        <v>0.1518590246976671</v>
      </c>
      <c r="AT163">
        <f>ABS(100*(AF163-AF164)/(AVERAGE(AF163:AF164)))</f>
        <v>3.6126013357933835</v>
      </c>
      <c r="AU163">
        <f>ABS(100*((AVERAGE(AF163:AF164)-AVERAGE(AF157:AF158))/(AVERAGE(AF157:AF158,AF163:AF164))))</f>
        <v>3.3508202077209432</v>
      </c>
      <c r="AY163">
        <f>ABS(100*(AG163-AG164)/(AVERAGE(AG163:AG164)))</f>
        <v>1.2157829960002116</v>
      </c>
      <c r="AZ163">
        <f>ABS(100*((AVERAGE(AG163:AG164)-AVERAGE(AG157:AG158))/(AVERAGE(AG157:AG158,AG163:AG164))))</f>
        <v>3.2871354666591857</v>
      </c>
      <c r="BC163" s="3">
        <f>AVERAGE(AD163:AD164)</f>
        <v>4.2446352970523709</v>
      </c>
      <c r="BD163" s="3">
        <f>AVERAGE(AE163:AE164)</f>
        <v>7.3008318979326496</v>
      </c>
      <c r="BE163" s="3">
        <f>AVERAGE(AF163:AF164)</f>
        <v>3.0561966008802788</v>
      </c>
      <c r="BF163" s="3">
        <f>AVERAGE(AG163:AG164)</f>
        <v>0.21742997185536933</v>
      </c>
    </row>
    <row r="164" spans="1:58" x14ac:dyDescent="0.35">
      <c r="A164">
        <v>141</v>
      </c>
      <c r="B164">
        <v>20</v>
      </c>
      <c r="C164" t="s">
        <v>65</v>
      </c>
      <c r="D164" t="s">
        <v>27</v>
      </c>
      <c r="G164">
        <v>0.5</v>
      </c>
      <c r="H164">
        <v>0.5</v>
      </c>
      <c r="I164">
        <v>4969</v>
      </c>
      <c r="J164">
        <v>8520</v>
      </c>
      <c r="L164">
        <v>2406</v>
      </c>
      <c r="M164">
        <v>4.2270000000000003</v>
      </c>
      <c r="N164">
        <v>7.4960000000000004</v>
      </c>
      <c r="O164">
        <v>3.2690000000000001</v>
      </c>
      <c r="Q164">
        <v>0.13600000000000001</v>
      </c>
      <c r="R164">
        <v>1</v>
      </c>
      <c r="S164">
        <v>0</v>
      </c>
      <c r="T164">
        <v>0</v>
      </c>
      <c r="V164">
        <v>0</v>
      </c>
      <c r="Y164" s="1">
        <v>44587</v>
      </c>
      <c r="Z164" s="6">
        <v>0.96782407407407411</v>
      </c>
      <c r="AB164">
        <v>1</v>
      </c>
      <c r="AD164" s="3">
        <f t="shared" si="18"/>
        <v>4.2901456564753238</v>
      </c>
      <c r="AE164" s="3">
        <f t="shared" si="19"/>
        <v>7.2911381577416661</v>
      </c>
      <c r="AF164" s="3">
        <f t="shared" si="20"/>
        <v>3.0009925012663423</v>
      </c>
      <c r="AG164" s="3">
        <f t="shared" si="21"/>
        <v>0.21610823354235653</v>
      </c>
    </row>
    <row r="165" spans="1:58" x14ac:dyDescent="0.35">
      <c r="A165">
        <v>142</v>
      </c>
      <c r="B165">
        <v>3</v>
      </c>
      <c r="C165" t="s">
        <v>28</v>
      </c>
      <c r="D165" t="s">
        <v>27</v>
      </c>
      <c r="G165">
        <v>0.5</v>
      </c>
      <c r="H165">
        <v>0.5</v>
      </c>
      <c r="I165">
        <v>1584</v>
      </c>
      <c r="J165">
        <v>620</v>
      </c>
      <c r="L165">
        <v>381</v>
      </c>
      <c r="M165">
        <v>1.63</v>
      </c>
      <c r="N165">
        <v>0.80400000000000005</v>
      </c>
      <c r="O165">
        <v>0</v>
      </c>
      <c r="Q165">
        <v>0</v>
      </c>
      <c r="R165">
        <v>1</v>
      </c>
      <c r="S165">
        <v>0</v>
      </c>
      <c r="T165">
        <v>0</v>
      </c>
      <c r="V165">
        <v>0</v>
      </c>
      <c r="Y165" s="1">
        <v>44587</v>
      </c>
      <c r="Z165" s="6">
        <v>0.97995370370370372</v>
      </c>
      <c r="AB165">
        <v>1</v>
      </c>
      <c r="AD165" s="3">
        <f t="shared" si="18"/>
        <v>1.1779725929057241</v>
      </c>
      <c r="AE165" s="3">
        <f t="shared" si="19"/>
        <v>-2.2473192844680396E-3</v>
      </c>
      <c r="AF165" s="3">
        <f t="shared" si="20"/>
        <v>-1.1802199121901922</v>
      </c>
      <c r="AG165" s="3">
        <f t="shared" si="21"/>
        <v>1.9866268342822657E-3</v>
      </c>
      <c r="BC165" s="3"/>
      <c r="BD165" s="3"/>
      <c r="BE165" s="3"/>
      <c r="BF165" s="3"/>
    </row>
    <row r="166" spans="1:58" x14ac:dyDescent="0.35">
      <c r="A166">
        <v>143</v>
      </c>
      <c r="B166">
        <v>3</v>
      </c>
      <c r="C166" t="s">
        <v>28</v>
      </c>
      <c r="D166" t="s">
        <v>27</v>
      </c>
      <c r="G166">
        <v>0.5</v>
      </c>
      <c r="H166">
        <v>0.5</v>
      </c>
      <c r="I166">
        <v>323</v>
      </c>
      <c r="J166">
        <v>520</v>
      </c>
      <c r="L166">
        <v>383</v>
      </c>
      <c r="M166">
        <v>0.66300000000000003</v>
      </c>
      <c r="N166">
        <v>0.71899999999999997</v>
      </c>
      <c r="O166">
        <v>5.6000000000000001E-2</v>
      </c>
      <c r="Q166">
        <v>0</v>
      </c>
      <c r="R166">
        <v>1</v>
      </c>
      <c r="S166">
        <v>0</v>
      </c>
      <c r="T166">
        <v>0</v>
      </c>
      <c r="V166">
        <v>0</v>
      </c>
      <c r="Y166" s="1">
        <v>44587</v>
      </c>
      <c r="Z166" s="6">
        <v>0.98613425925925924</v>
      </c>
      <c r="AB166">
        <v>1</v>
      </c>
      <c r="AD166" s="3">
        <f t="shared" si="18"/>
        <v>1.8607679121007442E-2</v>
      </c>
      <c r="AE166" s="3">
        <f t="shared" si="19"/>
        <v>-9.4568654436697597E-2</v>
      </c>
      <c r="AF166" s="3">
        <f t="shared" si="20"/>
        <v>-0.11317633355770504</v>
      </c>
      <c r="AG166" s="3">
        <f t="shared" si="21"/>
        <v>2.1981049643643165E-3</v>
      </c>
      <c r="AJ166">
        <f>ABS(100*(AD166-AD167)/(AVERAGE(AD166:AD167)))</f>
        <v>448.79626826642522</v>
      </c>
      <c r="AO166">
        <f>ABS(100*(AE166-AE167)/(AVERAGE(AE166:AE167)))</f>
        <v>18.097767866796051</v>
      </c>
      <c r="AT166">
        <f>ABS(100*(AF166-AF167)/(AVERAGE(AF166:AF167)))</f>
        <v>44.818326198138465</v>
      </c>
      <c r="AY166">
        <f>ABS(100*(AG166-AG167)/(AVERAGE(AG166:AG167)))</f>
        <v>14235.512625076966</v>
      </c>
      <c r="BC166" s="3">
        <f>AVERAGE(AD166:AD167)</f>
        <v>5.7360623145157443E-3</v>
      </c>
      <c r="BD166" s="3">
        <f>AVERAGE(AE166:AE167)</f>
        <v>-8.6721340948758108E-2</v>
      </c>
      <c r="BE166" s="3">
        <f>AVERAGE(AF166:AF167)</f>
        <v>-9.2457403263273841E-2</v>
      </c>
      <c r="BF166" s="3">
        <f>AVERAGE(AG166:AG167)</f>
        <v>3.0454131023318568E-5</v>
      </c>
    </row>
    <row r="167" spans="1:58" x14ac:dyDescent="0.35">
      <c r="A167">
        <v>144</v>
      </c>
      <c r="B167">
        <v>3</v>
      </c>
      <c r="C167" t="s">
        <v>28</v>
      </c>
      <c r="D167" t="s">
        <v>27</v>
      </c>
      <c r="G167">
        <v>0.5</v>
      </c>
      <c r="H167">
        <v>0.5</v>
      </c>
      <c r="I167">
        <v>295</v>
      </c>
      <c r="J167">
        <v>537</v>
      </c>
      <c r="L167">
        <v>342</v>
      </c>
      <c r="M167">
        <v>0.64100000000000001</v>
      </c>
      <c r="N167">
        <v>0.73299999999999998</v>
      </c>
      <c r="O167">
        <v>9.1999999999999998E-2</v>
      </c>
      <c r="Q167">
        <v>0</v>
      </c>
      <c r="R167">
        <v>1</v>
      </c>
      <c r="S167">
        <v>0</v>
      </c>
      <c r="T167">
        <v>0</v>
      </c>
      <c r="V167">
        <v>0</v>
      </c>
      <c r="Y167" s="1">
        <v>44587</v>
      </c>
      <c r="Z167" s="6">
        <v>0.99274305555555553</v>
      </c>
      <c r="AB167">
        <v>1</v>
      </c>
      <c r="AD167" s="3">
        <f t="shared" si="18"/>
        <v>-7.1355544919759536E-3</v>
      </c>
      <c r="AE167" s="3">
        <f t="shared" si="19"/>
        <v>-7.8874027460818605E-2</v>
      </c>
      <c r="AF167" s="3">
        <f t="shared" si="20"/>
        <v>-7.1738472968842656E-2</v>
      </c>
      <c r="AG167" s="3">
        <f t="shared" si="21"/>
        <v>-2.1371967023176793E-3</v>
      </c>
      <c r="BC167" s="3"/>
      <c r="BD167" s="3"/>
      <c r="BE167" s="3"/>
      <c r="BF167" s="3"/>
    </row>
    <row r="168" spans="1:58" x14ac:dyDescent="0.35">
      <c r="A168">
        <v>145</v>
      </c>
      <c r="B168">
        <v>4</v>
      </c>
      <c r="C168" t="s">
        <v>63</v>
      </c>
      <c r="D168" t="s">
        <v>27</v>
      </c>
      <c r="G168">
        <v>0.6</v>
      </c>
      <c r="H168">
        <v>0.6</v>
      </c>
      <c r="I168">
        <v>3988</v>
      </c>
      <c r="J168">
        <v>8951</v>
      </c>
      <c r="L168">
        <v>3148</v>
      </c>
      <c r="M168">
        <v>2.895</v>
      </c>
      <c r="N168">
        <v>6.5519999999999996</v>
      </c>
      <c r="O168">
        <v>3.6560000000000001</v>
      </c>
      <c r="Q168">
        <v>0.17799999999999999</v>
      </c>
      <c r="R168">
        <v>1</v>
      </c>
      <c r="S168">
        <v>0</v>
      </c>
      <c r="T168">
        <v>0</v>
      </c>
      <c r="V168">
        <v>0</v>
      </c>
      <c r="Y168" s="1">
        <v>44588</v>
      </c>
      <c r="Z168" s="6">
        <v>5.7291666666666671E-3</v>
      </c>
      <c r="AB168">
        <v>1</v>
      </c>
      <c r="AD168" s="3">
        <f t="shared" si="18"/>
        <v>2.8235108990170348</v>
      </c>
      <c r="AE168" s="3">
        <f t="shared" si="19"/>
        <v>6.4075359268731455</v>
      </c>
      <c r="AF168" s="3">
        <f t="shared" si="20"/>
        <v>3.5840250278561108</v>
      </c>
      <c r="AG168" s="3">
        <f t="shared" si="21"/>
        <v>0.24547218316899722</v>
      </c>
    </row>
    <row r="169" spans="1:58" x14ac:dyDescent="0.35">
      <c r="A169">
        <v>146</v>
      </c>
      <c r="B169">
        <v>4</v>
      </c>
      <c r="C169" t="s">
        <v>63</v>
      </c>
      <c r="D169" t="s">
        <v>27</v>
      </c>
      <c r="G169">
        <v>0.6</v>
      </c>
      <c r="H169">
        <v>0.6</v>
      </c>
      <c r="I169">
        <v>5299</v>
      </c>
      <c r="J169">
        <v>9052</v>
      </c>
      <c r="L169">
        <v>3204</v>
      </c>
      <c r="M169">
        <v>3.7330000000000001</v>
      </c>
      <c r="N169">
        <v>6.6230000000000002</v>
      </c>
      <c r="O169">
        <v>2.8889999999999998</v>
      </c>
      <c r="Q169">
        <v>0.183</v>
      </c>
      <c r="R169">
        <v>1</v>
      </c>
      <c r="S169">
        <v>0</v>
      </c>
      <c r="T169">
        <v>0</v>
      </c>
      <c r="V169">
        <v>0</v>
      </c>
      <c r="Y169" s="1">
        <v>44588</v>
      </c>
      <c r="Z169" s="6">
        <v>1.3310185185185187E-2</v>
      </c>
      <c r="AB169">
        <v>1</v>
      </c>
      <c r="AD169" s="3">
        <f t="shared" si="18"/>
        <v>3.827956710523619</v>
      </c>
      <c r="AE169" s="3">
        <f t="shared" si="19"/>
        <v>6.4852397172929388</v>
      </c>
      <c r="AF169" s="3">
        <f t="shared" si="20"/>
        <v>2.6572830067693198</v>
      </c>
      <c r="AG169" s="3">
        <f t="shared" si="21"/>
        <v>0.25040667287091167</v>
      </c>
      <c r="AI169">
        <f>ABS(100*(AD169-3)/3)</f>
        <v>27.598557017453967</v>
      </c>
      <c r="AJ169">
        <f>ABS(100*(AD169-AD170)/(AVERAGE(AD169:AD170)))</f>
        <v>0.12016248585090496</v>
      </c>
      <c r="AN169">
        <f t="shared" ref="AN169" si="22">ABS(100*(AE169-6)/6)</f>
        <v>8.0873286215489788</v>
      </c>
      <c r="AO169">
        <f>ABS(100*(AE169-AE170)/(AVERAGE(AE169:AE170)))</f>
        <v>0.72103458415677102</v>
      </c>
      <c r="AS169">
        <f>ABS(100*(AF169-3)/3)</f>
        <v>11.423899774356007</v>
      </c>
      <c r="AT169">
        <f>ABS(100*(AF169-AF170)/(AVERAGE(AF169:AF170)))</f>
        <v>1.9204668176576329</v>
      </c>
      <c r="AX169">
        <f t="shared" ref="AX169" si="23">ABS(100*(AG169-0.3)/0.3)</f>
        <v>16.531109043029439</v>
      </c>
      <c r="AY169">
        <f>ABS(100*(AG169-AG170)/(AVERAGE(AG169:AG170)))</f>
        <v>0.88361453104145038</v>
      </c>
      <c r="BC169" s="3">
        <f>AVERAGE(AD169:AD170)</f>
        <v>3.8256582075224599</v>
      </c>
      <c r="BD169" s="3">
        <f>AVERAGE(AE169:AE170)</f>
        <v>6.5087047233107969</v>
      </c>
      <c r="BE169" s="3">
        <f>AVERAGE(AF169:AF170)</f>
        <v>2.683046515788337</v>
      </c>
      <c r="BF169" s="3">
        <f>AVERAGE(AG169:AG170)</f>
        <v>0.24930522427673432</v>
      </c>
    </row>
    <row r="170" spans="1:58" x14ac:dyDescent="0.35">
      <c r="A170">
        <v>147</v>
      </c>
      <c r="B170">
        <v>4</v>
      </c>
      <c r="C170" t="s">
        <v>63</v>
      </c>
      <c r="D170" t="s">
        <v>27</v>
      </c>
      <c r="G170">
        <v>0.6</v>
      </c>
      <c r="H170">
        <v>0.6</v>
      </c>
      <c r="I170">
        <v>5293</v>
      </c>
      <c r="J170">
        <v>9113</v>
      </c>
      <c r="L170">
        <v>3179</v>
      </c>
      <c r="M170">
        <v>3.73</v>
      </c>
      <c r="N170">
        <v>6.6660000000000004</v>
      </c>
      <c r="O170">
        <v>2.9359999999999999</v>
      </c>
      <c r="Q170">
        <v>0.18</v>
      </c>
      <c r="R170">
        <v>1</v>
      </c>
      <c r="S170">
        <v>0</v>
      </c>
      <c r="T170">
        <v>0</v>
      </c>
      <c r="V170">
        <v>0</v>
      </c>
      <c r="Y170" s="1">
        <v>44588</v>
      </c>
      <c r="Z170" s="6">
        <v>2.1365740740740741E-2</v>
      </c>
      <c r="AB170">
        <v>1</v>
      </c>
      <c r="AD170" s="3">
        <f t="shared" si="18"/>
        <v>3.8233597045213008</v>
      </c>
      <c r="AE170" s="3">
        <f t="shared" si="19"/>
        <v>6.5321697293286549</v>
      </c>
      <c r="AF170" s="3">
        <f t="shared" si="20"/>
        <v>2.7088100248073541</v>
      </c>
      <c r="AG170" s="3">
        <f t="shared" si="21"/>
        <v>0.24820377568255697</v>
      </c>
    </row>
    <row r="171" spans="1:58" x14ac:dyDescent="0.35">
      <c r="A171">
        <v>148</v>
      </c>
      <c r="B171">
        <v>21</v>
      </c>
      <c r="C171" t="s">
        <v>123</v>
      </c>
      <c r="D171" t="s">
        <v>27</v>
      </c>
      <c r="G171">
        <v>0.5</v>
      </c>
      <c r="H171">
        <v>0.5</v>
      </c>
      <c r="I171">
        <v>4548</v>
      </c>
      <c r="J171">
        <v>8543</v>
      </c>
      <c r="L171">
        <v>2237</v>
      </c>
      <c r="M171">
        <v>3.9039999999999999</v>
      </c>
      <c r="N171">
        <v>7.516</v>
      </c>
      <c r="O171">
        <v>3.6120000000000001</v>
      </c>
      <c r="Q171">
        <v>0.11799999999999999</v>
      </c>
      <c r="R171">
        <v>1</v>
      </c>
      <c r="S171">
        <v>0</v>
      </c>
      <c r="T171">
        <v>0</v>
      </c>
      <c r="V171">
        <v>0</v>
      </c>
      <c r="Y171" s="1">
        <v>44588</v>
      </c>
      <c r="Z171" s="6">
        <v>3.4479166666666665E-2</v>
      </c>
      <c r="AB171">
        <v>1</v>
      </c>
      <c r="AD171" s="3">
        <f t="shared" si="18"/>
        <v>3.9030777510801102</v>
      </c>
      <c r="AE171" s="3">
        <f t="shared" si="19"/>
        <v>7.3123720648266781</v>
      </c>
      <c r="AF171" s="3">
        <f t="shared" si="20"/>
        <v>3.4092943137465679</v>
      </c>
      <c r="AG171" s="3">
        <f t="shared" si="21"/>
        <v>0.19823833155042342</v>
      </c>
    </row>
    <row r="172" spans="1:58" x14ac:dyDescent="0.35">
      <c r="A172">
        <v>149</v>
      </c>
      <c r="B172">
        <v>21</v>
      </c>
      <c r="C172" t="s">
        <v>123</v>
      </c>
      <c r="D172" t="s">
        <v>27</v>
      </c>
      <c r="G172">
        <v>0.5</v>
      </c>
      <c r="H172">
        <v>0.5</v>
      </c>
      <c r="I172">
        <v>4670</v>
      </c>
      <c r="J172">
        <v>8424</v>
      </c>
      <c r="L172">
        <v>2195</v>
      </c>
      <c r="M172">
        <v>3.9969999999999999</v>
      </c>
      <c r="N172">
        <v>7.415</v>
      </c>
      <c r="O172">
        <v>3.4180000000000001</v>
      </c>
      <c r="Q172">
        <v>0.114</v>
      </c>
      <c r="R172">
        <v>1</v>
      </c>
      <c r="S172">
        <v>0</v>
      </c>
      <c r="T172">
        <v>0</v>
      </c>
      <c r="V172">
        <v>0</v>
      </c>
      <c r="Y172" s="1">
        <v>44588</v>
      </c>
      <c r="Z172" s="6">
        <v>4.1608796296296297E-2</v>
      </c>
      <c r="AB172">
        <v>1</v>
      </c>
      <c r="AD172" s="3">
        <f t="shared" si="18"/>
        <v>4.0152446975366809</v>
      </c>
      <c r="AE172" s="3">
        <f t="shared" si="19"/>
        <v>7.2025096759955254</v>
      </c>
      <c r="AF172" s="3">
        <f t="shared" si="20"/>
        <v>3.1872649784588445</v>
      </c>
      <c r="AG172" s="3">
        <f t="shared" si="21"/>
        <v>0.19379729081870042</v>
      </c>
      <c r="AJ172">
        <f>ABS(100*(AD172-AD173)/(AVERAGE(AD172:AD173)))</f>
        <v>1.5460091476455329</v>
      </c>
      <c r="AO172">
        <f>ABS(100*(AE172-AE173)/(AVERAGE(AE172:AE173)))</f>
        <v>0.46251295475717291</v>
      </c>
      <c r="AT172">
        <f>ABS(100*(AF172-AF173)/(AVERAGE(AF172:AF173)))</f>
        <v>0.88598059196749746</v>
      </c>
      <c r="AY172">
        <f>ABS(100*(AG172-AG173)/(AVERAGE(AG172:AG173)))</f>
        <v>0.21848515358118586</v>
      </c>
      <c r="BC172" s="3">
        <f>AVERAGE(AD172:AD173)</f>
        <v>3.984444757321147</v>
      </c>
      <c r="BD172" s="3">
        <f>AVERAGE(AE172:AE173)</f>
        <v>7.1858918356681238</v>
      </c>
      <c r="BE172" s="3">
        <f>AVERAGE(AF172:AF173)</f>
        <v>3.2014470783469768</v>
      </c>
      <c r="BF172" s="3">
        <f>AVERAGE(AG172:AG173)</f>
        <v>0.19358581268861835</v>
      </c>
    </row>
    <row r="173" spans="1:58" x14ac:dyDescent="0.35">
      <c r="A173">
        <v>150</v>
      </c>
      <c r="B173">
        <v>21</v>
      </c>
      <c r="C173" t="s">
        <v>123</v>
      </c>
      <c r="D173" t="s">
        <v>27</v>
      </c>
      <c r="G173">
        <v>0.5</v>
      </c>
      <c r="H173">
        <v>0.5</v>
      </c>
      <c r="I173">
        <v>4603</v>
      </c>
      <c r="J173">
        <v>8388</v>
      </c>
      <c r="L173">
        <v>2191</v>
      </c>
      <c r="M173">
        <v>3.9460000000000002</v>
      </c>
      <c r="N173">
        <v>7.3849999999999998</v>
      </c>
      <c r="O173">
        <v>3.4390000000000001</v>
      </c>
      <c r="Q173">
        <v>0.113</v>
      </c>
      <c r="R173">
        <v>1</v>
      </c>
      <c r="S173">
        <v>0</v>
      </c>
      <c r="T173">
        <v>0</v>
      </c>
      <c r="V173">
        <v>0</v>
      </c>
      <c r="Y173" s="1">
        <v>44588</v>
      </c>
      <c r="Z173" s="6">
        <v>4.927083333333334E-2</v>
      </c>
      <c r="AB173">
        <v>1</v>
      </c>
      <c r="AD173" s="3">
        <f t="shared" si="18"/>
        <v>3.9536448171056131</v>
      </c>
      <c r="AE173" s="3">
        <f t="shared" si="19"/>
        <v>7.1692739953407223</v>
      </c>
      <c r="AF173" s="3">
        <f t="shared" si="20"/>
        <v>3.2156291782351092</v>
      </c>
      <c r="AG173" s="3">
        <f t="shared" si="21"/>
        <v>0.19337433455853631</v>
      </c>
      <c r="BC173" s="3"/>
      <c r="BD173" s="3"/>
      <c r="BE173" s="3"/>
      <c r="BF173" s="3"/>
    </row>
    <row r="174" spans="1:58" x14ac:dyDescent="0.35">
      <c r="A174">
        <v>151</v>
      </c>
      <c r="B174">
        <v>22</v>
      </c>
      <c r="C174" t="s">
        <v>124</v>
      </c>
      <c r="D174" t="s">
        <v>27</v>
      </c>
      <c r="G174">
        <v>0.5</v>
      </c>
      <c r="H174">
        <v>0.5</v>
      </c>
      <c r="I174">
        <v>5555</v>
      </c>
      <c r="J174">
        <v>8810</v>
      </c>
      <c r="L174">
        <v>26094</v>
      </c>
      <c r="M174">
        <v>4.6769999999999996</v>
      </c>
      <c r="N174">
        <v>7.742</v>
      </c>
      <c r="O174">
        <v>3.0649999999999999</v>
      </c>
      <c r="Q174">
        <v>2.613</v>
      </c>
      <c r="R174">
        <v>1</v>
      </c>
      <c r="S174">
        <v>0</v>
      </c>
      <c r="T174">
        <v>0</v>
      </c>
      <c r="V174">
        <v>0</v>
      </c>
      <c r="Y174" s="1">
        <v>44588</v>
      </c>
      <c r="Z174" s="6">
        <v>6.267361111111111E-2</v>
      </c>
      <c r="AB174">
        <v>1</v>
      </c>
      <c r="AD174" s="3">
        <f t="shared" si="18"/>
        <v>4.8289147599470486</v>
      </c>
      <c r="AE174" s="3">
        <f t="shared" si="19"/>
        <v>7.5588700296831313</v>
      </c>
      <c r="AF174" s="3">
        <f t="shared" si="20"/>
        <v>2.7299552697360827</v>
      </c>
      <c r="AG174" s="3">
        <f t="shared" si="21"/>
        <v>2.7208552062341411</v>
      </c>
      <c r="BC174" s="3"/>
      <c r="BD174" s="3"/>
      <c r="BE174" s="3"/>
      <c r="BF174" s="3"/>
    </row>
    <row r="175" spans="1:58" x14ac:dyDescent="0.35">
      <c r="A175">
        <v>152</v>
      </c>
      <c r="B175">
        <v>22</v>
      </c>
      <c r="C175" t="s">
        <v>124</v>
      </c>
      <c r="D175" t="s">
        <v>27</v>
      </c>
      <c r="G175">
        <v>0.5</v>
      </c>
      <c r="H175">
        <v>0.5</v>
      </c>
      <c r="I175">
        <v>6075</v>
      </c>
      <c r="J175">
        <v>8805</v>
      </c>
      <c r="L175">
        <v>26458</v>
      </c>
      <c r="M175">
        <v>5.0759999999999996</v>
      </c>
      <c r="N175">
        <v>7.7380000000000004</v>
      </c>
      <c r="O175">
        <v>2.6619999999999999</v>
      </c>
      <c r="Q175">
        <v>2.6509999999999998</v>
      </c>
      <c r="R175">
        <v>1</v>
      </c>
      <c r="S175">
        <v>0</v>
      </c>
      <c r="T175">
        <v>0</v>
      </c>
      <c r="V175">
        <v>0</v>
      </c>
      <c r="Y175" s="1">
        <v>44588</v>
      </c>
      <c r="Z175" s="6">
        <v>7.0057870370370368E-2</v>
      </c>
      <c r="AB175">
        <v>1</v>
      </c>
      <c r="AD175" s="3">
        <f t="shared" si="18"/>
        <v>5.3070033841881683</v>
      </c>
      <c r="AE175" s="3">
        <f t="shared" si="19"/>
        <v>7.554253962925519</v>
      </c>
      <c r="AF175" s="3">
        <f t="shared" si="20"/>
        <v>2.2472505787373507</v>
      </c>
      <c r="AG175" s="3">
        <f t="shared" si="21"/>
        <v>2.7593442259090741</v>
      </c>
      <c r="AJ175">
        <f>ABS(100*(AD175-AD176)/(AVERAGE(AD175:AD176)))</f>
        <v>0.87965327142873884</v>
      </c>
      <c r="AO175">
        <f>ABS(100*(AE175-AE176)/(AVERAGE(AE175:AE176)))</f>
        <v>0.90846973856765501</v>
      </c>
      <c r="AT175">
        <f>ABS(100*(AF175-AF176)/(AVERAGE(AF175:AF176)))</f>
        <v>5.261453177169459</v>
      </c>
      <c r="AY175">
        <f>ABS(100*(AG175-AG176)/(AVERAGE(AG175:AG176)))</f>
        <v>4.5973861999151447E-2</v>
      </c>
      <c r="BC175" s="3">
        <f>AVERAGE(AD175:AD176)</f>
        <v>5.3304481147999931</v>
      </c>
      <c r="BD175" s="3">
        <f>AVERAGE(AE175:AE176)</f>
        <v>7.5200950689191943</v>
      </c>
      <c r="BE175" s="3">
        <f>AVERAGE(AF175:AF176)</f>
        <v>2.1896469541192012</v>
      </c>
      <c r="BF175" s="3">
        <f>AVERAGE(AG175:AG176)</f>
        <v>2.7599786602993204</v>
      </c>
    </row>
    <row r="176" spans="1:58" x14ac:dyDescent="0.35">
      <c r="A176">
        <v>153</v>
      </c>
      <c r="B176">
        <v>22</v>
      </c>
      <c r="C176" t="s">
        <v>124</v>
      </c>
      <c r="D176" t="s">
        <v>27</v>
      </c>
      <c r="G176">
        <v>0.5</v>
      </c>
      <c r="H176">
        <v>0.5</v>
      </c>
      <c r="I176">
        <v>6126</v>
      </c>
      <c r="J176">
        <v>8731</v>
      </c>
      <c r="L176">
        <v>26470</v>
      </c>
      <c r="M176">
        <v>5.1139999999999999</v>
      </c>
      <c r="N176">
        <v>7.6760000000000002</v>
      </c>
      <c r="O176">
        <v>2.5609999999999999</v>
      </c>
      <c r="Q176">
        <v>2.6520000000000001</v>
      </c>
      <c r="R176">
        <v>1</v>
      </c>
      <c r="S176">
        <v>0</v>
      </c>
      <c r="T176">
        <v>0</v>
      </c>
      <c r="V176">
        <v>0</v>
      </c>
      <c r="Y176" s="1">
        <v>44588</v>
      </c>
      <c r="Z176" s="6">
        <v>7.7870370370370368E-2</v>
      </c>
      <c r="AB176">
        <v>1</v>
      </c>
      <c r="AD176" s="3">
        <f t="shared" si="18"/>
        <v>5.353892845411818</v>
      </c>
      <c r="AE176" s="3">
        <f t="shared" si="19"/>
        <v>7.4859361749128697</v>
      </c>
      <c r="AF176" s="3">
        <f t="shared" si="20"/>
        <v>2.1320433295010517</v>
      </c>
      <c r="AG176" s="3">
        <f t="shared" si="21"/>
        <v>2.7606130946895662</v>
      </c>
      <c r="BC176" s="3"/>
      <c r="BD176" s="3"/>
      <c r="BE176" s="3"/>
      <c r="BF176" s="3"/>
    </row>
    <row r="177" spans="1:58" x14ac:dyDescent="0.35">
      <c r="A177">
        <v>154</v>
      </c>
      <c r="B177">
        <v>1</v>
      </c>
      <c r="C177" t="s">
        <v>69</v>
      </c>
      <c r="D177" t="s">
        <v>27</v>
      </c>
      <c r="G177">
        <v>0.3</v>
      </c>
      <c r="H177">
        <v>0.3</v>
      </c>
      <c r="I177">
        <v>4524</v>
      </c>
      <c r="J177">
        <v>11513</v>
      </c>
      <c r="L177">
        <v>6774</v>
      </c>
      <c r="M177">
        <v>6.476</v>
      </c>
      <c r="N177">
        <v>16.721</v>
      </c>
      <c r="O177">
        <v>10.244999999999999</v>
      </c>
      <c r="Q177">
        <v>0.98799999999999999</v>
      </c>
      <c r="R177">
        <v>1</v>
      </c>
      <c r="S177">
        <v>0</v>
      </c>
      <c r="T177">
        <v>0</v>
      </c>
      <c r="V177">
        <v>0</v>
      </c>
      <c r="Y177" s="1">
        <v>44588</v>
      </c>
      <c r="Z177" s="6">
        <v>9.0752314814814813E-2</v>
      </c>
      <c r="AB177">
        <v>1</v>
      </c>
      <c r="AD177" s="3">
        <f t="shared" si="18"/>
        <v>6.4683535371149681</v>
      </c>
      <c r="AE177" s="3">
        <f t="shared" si="19"/>
        <v>16.757192864746493</v>
      </c>
      <c r="AF177" s="3">
        <f t="shared" si="20"/>
        <v>10.288839327631525</v>
      </c>
      <c r="AG177" s="3">
        <f t="shared" si="21"/>
        <v>1.1299607827359182</v>
      </c>
    </row>
    <row r="178" spans="1:58" x14ac:dyDescent="0.35">
      <c r="A178">
        <v>155</v>
      </c>
      <c r="B178">
        <v>1</v>
      </c>
      <c r="C178" t="s">
        <v>69</v>
      </c>
      <c r="D178" t="s">
        <v>27</v>
      </c>
      <c r="G178">
        <v>0.3</v>
      </c>
      <c r="H178">
        <v>0.3</v>
      </c>
      <c r="I178">
        <v>5233</v>
      </c>
      <c r="J178">
        <v>11575</v>
      </c>
      <c r="L178">
        <v>6746</v>
      </c>
      <c r="M178">
        <v>7.3819999999999997</v>
      </c>
      <c r="N178">
        <v>16.808</v>
      </c>
      <c r="O178">
        <v>9.4260000000000002</v>
      </c>
      <c r="Q178">
        <v>0.98299999999999998</v>
      </c>
      <c r="R178">
        <v>1</v>
      </c>
      <c r="S178">
        <v>0</v>
      </c>
      <c r="T178">
        <v>0</v>
      </c>
      <c r="V178">
        <v>0</v>
      </c>
      <c r="Y178" s="1">
        <v>44588</v>
      </c>
      <c r="Z178" s="6">
        <v>9.7858796296296291E-2</v>
      </c>
      <c r="AB178">
        <v>1</v>
      </c>
      <c r="AD178" s="3">
        <f t="shared" si="18"/>
        <v>7.5547792889962331</v>
      </c>
      <c r="AE178" s="3">
        <f t="shared" si="19"/>
        <v>16.852591577737133</v>
      </c>
      <c r="AF178" s="3">
        <f t="shared" si="20"/>
        <v>9.2978122887409</v>
      </c>
      <c r="AG178" s="3">
        <f t="shared" si="21"/>
        <v>1.1250262930340036</v>
      </c>
      <c r="AJ178">
        <f>ABS(100*(AD178-AD179)/(AVERAGE(AD178:AD179)))</f>
        <v>0.1621324006438967</v>
      </c>
      <c r="AO178">
        <f>ABS(100*(AE178-AE179)/(AVERAGE(AE178:AE179)))</f>
        <v>0.14619127286714226</v>
      </c>
      <c r="AT178">
        <f>ABS(100*(AF178-AF179)/(AVERAGE(AF178:AF179)))</f>
        <v>0.3974158991903714</v>
      </c>
      <c r="AY178">
        <f>ABS(100*(AG178-AG179)/(AVERAGE(AG178:AG179)))</f>
        <v>1.2452145906558474</v>
      </c>
      <c r="BC178" s="3">
        <f>AVERAGE(AD178:AD179)</f>
        <v>7.5609086303326585</v>
      </c>
      <c r="BD178" s="3">
        <f>AVERAGE(AE178:AE179)</f>
        <v>16.840282066383502</v>
      </c>
      <c r="BE178" s="3">
        <f>AVERAGE(AF178:AF179)</f>
        <v>9.2793734360508431</v>
      </c>
      <c r="BF178" s="3">
        <f>AVERAGE(AG178:AG179)</f>
        <v>1.1180651379188029</v>
      </c>
    </row>
    <row r="179" spans="1:58" x14ac:dyDescent="0.35">
      <c r="A179">
        <v>156</v>
      </c>
      <c r="B179">
        <v>1</v>
      </c>
      <c r="C179" t="s">
        <v>69</v>
      </c>
      <c r="D179" t="s">
        <v>27</v>
      </c>
      <c r="G179">
        <v>0.3</v>
      </c>
      <c r="H179">
        <v>0.3</v>
      </c>
      <c r="I179">
        <v>5241</v>
      </c>
      <c r="J179">
        <v>11559</v>
      </c>
      <c r="L179">
        <v>6667</v>
      </c>
      <c r="M179">
        <v>7.3929999999999998</v>
      </c>
      <c r="N179">
        <v>16.785</v>
      </c>
      <c r="O179">
        <v>9.3930000000000007</v>
      </c>
      <c r="Q179">
        <v>0.96899999999999997</v>
      </c>
      <c r="R179">
        <v>1</v>
      </c>
      <c r="S179">
        <v>0</v>
      </c>
      <c r="T179">
        <v>0</v>
      </c>
      <c r="V179">
        <v>0</v>
      </c>
      <c r="Y179" s="1">
        <v>44588</v>
      </c>
      <c r="Z179" s="6">
        <v>0.1053587962962963</v>
      </c>
      <c r="AB179">
        <v>1</v>
      </c>
      <c r="AD179" s="3">
        <f t="shared" si="18"/>
        <v>7.567037971669083</v>
      </c>
      <c r="AE179" s="3">
        <f t="shared" si="19"/>
        <v>16.82797255502987</v>
      </c>
      <c r="AF179" s="3">
        <f t="shared" si="20"/>
        <v>9.2609345833607861</v>
      </c>
      <c r="AG179" s="3">
        <f t="shared" si="21"/>
        <v>1.1111039828036022</v>
      </c>
    </row>
    <row r="180" spans="1:58" x14ac:dyDescent="0.35">
      <c r="A180">
        <v>157</v>
      </c>
      <c r="B180">
        <v>3</v>
      </c>
      <c r="C180" t="s">
        <v>28</v>
      </c>
      <c r="D180" t="s">
        <v>27</v>
      </c>
      <c r="G180">
        <v>0.5</v>
      </c>
      <c r="H180">
        <v>0.5</v>
      </c>
      <c r="I180">
        <v>2750</v>
      </c>
      <c r="J180">
        <v>1260</v>
      </c>
      <c r="L180">
        <v>738</v>
      </c>
      <c r="M180">
        <v>2.5249999999999999</v>
      </c>
      <c r="N180">
        <v>1.3460000000000001</v>
      </c>
      <c r="O180">
        <v>0</v>
      </c>
      <c r="Q180">
        <v>0</v>
      </c>
      <c r="R180">
        <v>1</v>
      </c>
      <c r="S180">
        <v>0</v>
      </c>
      <c r="T180">
        <v>0</v>
      </c>
      <c r="V180">
        <v>0</v>
      </c>
      <c r="Y180" s="1">
        <v>44588</v>
      </c>
      <c r="Z180" s="6">
        <v>0.11783564814814813</v>
      </c>
      <c r="AB180">
        <v>1</v>
      </c>
      <c r="AD180" s="3">
        <f t="shared" si="18"/>
        <v>2.2499943926463901</v>
      </c>
      <c r="AE180" s="3">
        <f t="shared" si="19"/>
        <v>0.58860922568980101</v>
      </c>
      <c r="AF180" s="3">
        <f t="shared" si="20"/>
        <v>-1.6613851669565891</v>
      </c>
      <c r="AG180" s="3">
        <f t="shared" si="21"/>
        <v>3.9735473053927953E-2</v>
      </c>
      <c r="BC180" s="3"/>
      <c r="BD180" s="3"/>
      <c r="BE180" s="3"/>
      <c r="BF180" s="3"/>
    </row>
    <row r="181" spans="1:58" x14ac:dyDescent="0.35">
      <c r="A181">
        <v>158</v>
      </c>
      <c r="B181">
        <v>3</v>
      </c>
      <c r="C181" t="s">
        <v>28</v>
      </c>
      <c r="D181" t="s">
        <v>27</v>
      </c>
      <c r="G181">
        <v>0.5</v>
      </c>
      <c r="H181">
        <v>0.5</v>
      </c>
      <c r="I181">
        <v>473</v>
      </c>
      <c r="J181">
        <v>979</v>
      </c>
      <c r="L181">
        <v>611</v>
      </c>
      <c r="M181">
        <v>0.77800000000000002</v>
      </c>
      <c r="N181">
        <v>1.1080000000000001</v>
      </c>
      <c r="O181">
        <v>0.33</v>
      </c>
      <c r="Q181">
        <v>0</v>
      </c>
      <c r="R181">
        <v>1</v>
      </c>
      <c r="S181">
        <v>0</v>
      </c>
      <c r="T181">
        <v>0</v>
      </c>
      <c r="V181">
        <v>0</v>
      </c>
      <c r="Y181" s="1">
        <v>44588</v>
      </c>
      <c r="Z181" s="6">
        <v>0.12429398148148148</v>
      </c>
      <c r="AB181">
        <v>1</v>
      </c>
      <c r="AD181" s="3">
        <f t="shared" si="18"/>
        <v>0.15651785919056138</v>
      </c>
      <c r="AE181" s="3">
        <f t="shared" si="19"/>
        <v>0.32918627391203603</v>
      </c>
      <c r="AF181" s="3">
        <f t="shared" si="20"/>
        <v>0.17266841472147465</v>
      </c>
      <c r="AG181" s="3">
        <f t="shared" si="21"/>
        <v>2.6306611793717859E-2</v>
      </c>
      <c r="AJ181">
        <f>ABS(100*(AD181-AD182)/(AVERAGE(AD181:AD182)))</f>
        <v>22.187576096494528</v>
      </c>
      <c r="AO181">
        <f>ABS(100*(AE181-AE182)/(AVERAGE(AE181:AE182)))</f>
        <v>13.592434271242348</v>
      </c>
      <c r="AT181">
        <f>ABS(100*(AF181-AF182)/(AVERAGE(AF181:AF182)))</f>
        <v>37.336820373232818</v>
      </c>
      <c r="AY181">
        <f>ABS(100*(AG181-AG182)/(AVERAGE(AG181:AG182)))</f>
        <v>11.372768519789428</v>
      </c>
      <c r="BC181" s="3">
        <f>AVERAGE(AD181:AD182)</f>
        <v>0.14088803878267861</v>
      </c>
      <c r="BD181" s="3">
        <f>AVERAGE(AE181:AE182)</f>
        <v>0.35318982105161567</v>
      </c>
      <c r="BE181" s="3">
        <f>AVERAGE(AF181:AF182)</f>
        <v>0.21230178226893709</v>
      </c>
      <c r="BF181" s="3">
        <f>AVERAGE(AG181:AG182)</f>
        <v>2.789269776933323E-2</v>
      </c>
    </row>
    <row r="182" spans="1:58" x14ac:dyDescent="0.35">
      <c r="A182">
        <v>159</v>
      </c>
      <c r="B182">
        <v>3</v>
      </c>
      <c r="C182" t="s">
        <v>28</v>
      </c>
      <c r="D182" t="s">
        <v>27</v>
      </c>
      <c r="G182">
        <v>0.5</v>
      </c>
      <c r="H182">
        <v>0.5</v>
      </c>
      <c r="I182">
        <v>439</v>
      </c>
      <c r="J182">
        <v>1031</v>
      </c>
      <c r="L182">
        <v>641</v>
      </c>
      <c r="M182">
        <v>0.751</v>
      </c>
      <c r="N182">
        <v>1.1519999999999999</v>
      </c>
      <c r="O182">
        <v>0.40100000000000002</v>
      </c>
      <c r="Q182">
        <v>0</v>
      </c>
      <c r="R182">
        <v>1</v>
      </c>
      <c r="S182">
        <v>0</v>
      </c>
      <c r="T182">
        <v>0</v>
      </c>
      <c r="V182">
        <v>0</v>
      </c>
      <c r="Y182" s="1">
        <v>44588</v>
      </c>
      <c r="Z182" s="6">
        <v>0.13118055555555555</v>
      </c>
      <c r="AB182">
        <v>1</v>
      </c>
      <c r="AD182" s="3">
        <f t="shared" si="18"/>
        <v>0.12525821837479584</v>
      </c>
      <c r="AE182" s="3">
        <f t="shared" si="19"/>
        <v>0.37719336819119537</v>
      </c>
      <c r="AF182" s="3">
        <f t="shared" si="20"/>
        <v>0.25193514981639953</v>
      </c>
      <c r="AG182" s="3">
        <f t="shared" si="21"/>
        <v>2.9478783744948597E-2</v>
      </c>
      <c r="BC182" s="3"/>
      <c r="BD182" s="3"/>
      <c r="BE182" s="3"/>
      <c r="BF182" s="3"/>
    </row>
    <row r="183" spans="1:58" x14ac:dyDescent="0.35">
      <c r="A183">
        <v>160</v>
      </c>
      <c r="B183">
        <v>4</v>
      </c>
      <c r="C183" t="s">
        <v>63</v>
      </c>
      <c r="D183" t="s">
        <v>27</v>
      </c>
      <c r="G183">
        <v>0.6</v>
      </c>
      <c r="H183">
        <v>0.6</v>
      </c>
      <c r="I183">
        <v>3969</v>
      </c>
      <c r="J183">
        <v>8632</v>
      </c>
      <c r="L183">
        <v>2983</v>
      </c>
      <c r="M183">
        <v>2.883</v>
      </c>
      <c r="N183">
        <v>6.327</v>
      </c>
      <c r="O183">
        <v>3.4430000000000001</v>
      </c>
      <c r="Q183">
        <v>0.16300000000000001</v>
      </c>
      <c r="R183">
        <v>1</v>
      </c>
      <c r="S183">
        <v>0</v>
      </c>
      <c r="T183">
        <v>0</v>
      </c>
      <c r="V183">
        <v>0</v>
      </c>
      <c r="Y183" s="1">
        <v>44588</v>
      </c>
      <c r="Z183" s="6">
        <v>0.14427083333333332</v>
      </c>
      <c r="AB183">
        <v>1</v>
      </c>
      <c r="AD183" s="3">
        <f t="shared" si="18"/>
        <v>2.8089537133430267</v>
      </c>
      <c r="AE183" s="3">
        <f t="shared" si="19"/>
        <v>6.162115044260136</v>
      </c>
      <c r="AF183" s="3">
        <f t="shared" si="20"/>
        <v>3.3531613309171093</v>
      </c>
      <c r="AG183" s="3">
        <f t="shared" si="21"/>
        <v>0.23093306172585634</v>
      </c>
    </row>
    <row r="184" spans="1:58" x14ac:dyDescent="0.35">
      <c r="A184">
        <v>161</v>
      </c>
      <c r="B184">
        <v>4</v>
      </c>
      <c r="C184" t="s">
        <v>63</v>
      </c>
      <c r="D184" t="s">
        <v>27</v>
      </c>
      <c r="G184">
        <v>0.6</v>
      </c>
      <c r="H184">
        <v>0.6</v>
      </c>
      <c r="I184">
        <v>5127</v>
      </c>
      <c r="J184">
        <v>8855</v>
      </c>
      <c r="L184">
        <v>3059</v>
      </c>
      <c r="M184">
        <v>3.6240000000000001</v>
      </c>
      <c r="N184">
        <v>6.484</v>
      </c>
      <c r="O184">
        <v>2.86</v>
      </c>
      <c r="Q184">
        <v>0.17</v>
      </c>
      <c r="R184">
        <v>1</v>
      </c>
      <c r="S184">
        <v>0</v>
      </c>
      <c r="T184">
        <v>0</v>
      </c>
      <c r="V184">
        <v>0</v>
      </c>
      <c r="Y184" s="1">
        <v>44588</v>
      </c>
      <c r="Z184" s="6">
        <v>0.15187500000000001</v>
      </c>
      <c r="AB184">
        <v>1</v>
      </c>
      <c r="AD184" s="3">
        <f t="shared" si="18"/>
        <v>3.6961758717904898</v>
      </c>
      <c r="AE184" s="3">
        <f t="shared" si="19"/>
        <v>6.3336788587513624</v>
      </c>
      <c r="AF184" s="3">
        <f t="shared" si="20"/>
        <v>2.6375029869608726</v>
      </c>
      <c r="AG184" s="3">
        <f t="shared" si="21"/>
        <v>0.23762986917845458</v>
      </c>
      <c r="AI184">
        <f>ABS(100*(AD184-3)/3)</f>
        <v>23.205862393016329</v>
      </c>
      <c r="AJ184">
        <f>ABS(100*(AD184-AD185)/(AVERAGE(AD184:AD185)))</f>
        <v>1.3144884620080062</v>
      </c>
      <c r="AN184">
        <f t="shared" ref="AN184" si="24">ABS(100*(AE184-6)/6)</f>
        <v>5.5613143125227067</v>
      </c>
      <c r="AO184">
        <f>ABS(100*(AE184-AE185)/(AVERAGE(AE184:AE185)))</f>
        <v>0.43633371371443985</v>
      </c>
      <c r="AS184">
        <f>ABS(100*(AF184-3)/3)</f>
        <v>12.083233767970915</v>
      </c>
      <c r="AT184">
        <f>ABS(100*(AF184-AF185)/(AVERAGE(AF184:AF185)))</f>
        <v>2.8392964363817397</v>
      </c>
      <c r="AX184">
        <f t="shared" ref="AX184" si="25">ABS(100*(AG184-0.3)/0.3)</f>
        <v>20.790043607181804</v>
      </c>
      <c r="AY184">
        <f>ABS(100*(AG184-AG185)/(AVERAGE(AG184:AG185)))</f>
        <v>1.2312109687811679</v>
      </c>
      <c r="BC184" s="3">
        <f>AVERAGE(AD184:AD185)</f>
        <v>3.6720415902783179</v>
      </c>
      <c r="BD184" s="3">
        <f>AVERAGE(AE184:AE185)</f>
        <v>6.3475270590241966</v>
      </c>
      <c r="BE184" s="3">
        <f>AVERAGE(AF184:AF185)</f>
        <v>2.6754854687458791</v>
      </c>
      <c r="BF184" s="3">
        <f>AVERAGE(AG184:AG185)</f>
        <v>0.23617595703414046</v>
      </c>
    </row>
    <row r="185" spans="1:58" x14ac:dyDescent="0.35">
      <c r="A185">
        <v>162</v>
      </c>
      <c r="B185">
        <v>4</v>
      </c>
      <c r="C185" t="s">
        <v>63</v>
      </c>
      <c r="D185" t="s">
        <v>27</v>
      </c>
      <c r="G185">
        <v>0.6</v>
      </c>
      <c r="H185">
        <v>0.6</v>
      </c>
      <c r="I185">
        <v>5064</v>
      </c>
      <c r="J185">
        <v>8891</v>
      </c>
      <c r="L185">
        <v>3026</v>
      </c>
      <c r="M185">
        <v>3.5830000000000002</v>
      </c>
      <c r="N185">
        <v>6.5090000000000003</v>
      </c>
      <c r="O185">
        <v>2.9260000000000002</v>
      </c>
      <c r="Q185">
        <v>0.16700000000000001</v>
      </c>
      <c r="R185">
        <v>1</v>
      </c>
      <c r="S185">
        <v>0</v>
      </c>
      <c r="T185">
        <v>0</v>
      </c>
      <c r="V185">
        <v>0</v>
      </c>
      <c r="Y185" s="1">
        <v>44588</v>
      </c>
      <c r="Z185" s="6">
        <v>0.15975694444444444</v>
      </c>
      <c r="AB185">
        <v>1</v>
      </c>
      <c r="AD185" s="3">
        <f t="shared" si="18"/>
        <v>3.647907308766146</v>
      </c>
      <c r="AE185" s="3">
        <f t="shared" si="19"/>
        <v>6.3613752592970316</v>
      </c>
      <c r="AF185" s="3">
        <f t="shared" si="20"/>
        <v>2.7134679505308856</v>
      </c>
      <c r="AG185" s="3">
        <f t="shared" si="21"/>
        <v>0.23472204488982634</v>
      </c>
    </row>
    <row r="186" spans="1:58" x14ac:dyDescent="0.35">
      <c r="A186">
        <v>163</v>
      </c>
      <c r="B186">
        <v>2</v>
      </c>
      <c r="C186" t="s">
        <v>70</v>
      </c>
      <c r="D186" t="s">
        <v>27</v>
      </c>
      <c r="G186">
        <v>0.5</v>
      </c>
      <c r="H186">
        <v>0.5</v>
      </c>
      <c r="I186">
        <v>3723</v>
      </c>
      <c r="J186">
        <v>7161</v>
      </c>
      <c r="L186">
        <v>2880</v>
      </c>
      <c r="M186">
        <v>3.2709999999999999</v>
      </c>
      <c r="N186">
        <v>6.3449999999999998</v>
      </c>
      <c r="O186">
        <v>3.0739999999999998</v>
      </c>
      <c r="Q186">
        <v>0.185</v>
      </c>
      <c r="R186">
        <v>1</v>
      </c>
      <c r="S186">
        <v>0</v>
      </c>
      <c r="T186">
        <v>0</v>
      </c>
      <c r="V186">
        <v>0</v>
      </c>
      <c r="Y186" s="1">
        <v>44588</v>
      </c>
      <c r="Z186" s="6">
        <v>0.17266203703703706</v>
      </c>
      <c r="AB186">
        <v>1</v>
      </c>
      <c r="AD186" s="3">
        <f t="shared" si="18"/>
        <v>3.1445717606975632</v>
      </c>
      <c r="AE186" s="3">
        <f t="shared" si="19"/>
        <v>6.0364912130228667</v>
      </c>
      <c r="AF186" s="3">
        <f t="shared" si="20"/>
        <v>2.8919194523253036</v>
      </c>
      <c r="AG186" s="3">
        <f t="shared" si="21"/>
        <v>0.2662285503718021</v>
      </c>
    </row>
    <row r="187" spans="1:58" x14ac:dyDescent="0.35">
      <c r="A187">
        <v>164</v>
      </c>
      <c r="B187">
        <v>2</v>
      </c>
      <c r="C187" t="s">
        <v>70</v>
      </c>
      <c r="D187" t="s">
        <v>27</v>
      </c>
      <c r="G187">
        <v>0.5</v>
      </c>
      <c r="H187">
        <v>0.5</v>
      </c>
      <c r="I187">
        <v>3614</v>
      </c>
      <c r="J187">
        <v>7053</v>
      </c>
      <c r="L187">
        <v>2836</v>
      </c>
      <c r="M187">
        <v>3.1880000000000002</v>
      </c>
      <c r="N187">
        <v>6.2530000000000001</v>
      </c>
      <c r="O187">
        <v>3.0659999999999998</v>
      </c>
      <c r="Q187">
        <v>0.18099999999999999</v>
      </c>
      <c r="R187">
        <v>1</v>
      </c>
      <c r="S187">
        <v>0</v>
      </c>
      <c r="T187">
        <v>0</v>
      </c>
      <c r="V187">
        <v>0</v>
      </c>
      <c r="Y187" s="1">
        <v>44588</v>
      </c>
      <c r="Z187" s="6">
        <v>0.17987268518518518</v>
      </c>
      <c r="AB187">
        <v>1</v>
      </c>
      <c r="AD187" s="3">
        <f t="shared" si="18"/>
        <v>3.0443570298470206</v>
      </c>
      <c r="AE187" s="3">
        <f t="shared" si="19"/>
        <v>5.9367841710584575</v>
      </c>
      <c r="AF187" s="3">
        <f t="shared" si="20"/>
        <v>2.8924271412114368</v>
      </c>
      <c r="AG187" s="3">
        <f t="shared" si="21"/>
        <v>0.26157603150999698</v>
      </c>
      <c r="AJ187">
        <f>ABS(100*(AD187-AD188)/(AVERAGE(AD187:AD188)))</f>
        <v>1.6442165586131525</v>
      </c>
      <c r="AO187">
        <f>ABS(100*(AE187-AE188)/(AVERAGE(AE187:AE188)))</f>
        <v>0.18643482316823037</v>
      </c>
      <c r="AT187">
        <f>ABS(100*(AF187-AF188)/(AVERAGE(AF187:AF188)))</f>
        <v>2.0776798802358858</v>
      </c>
      <c r="AY187">
        <f>ABS(100*(AG187-AG188)/(AVERAGE(AG187:AG188)))</f>
        <v>1.961343118268206</v>
      </c>
      <c r="BC187" s="3">
        <f>AVERAGE(AD187:AD188)</f>
        <v>3.0195331974345008</v>
      </c>
      <c r="BD187" s="3">
        <f>AVERAGE(AE187:AE188)</f>
        <v>5.9423234511675922</v>
      </c>
      <c r="BE187" s="3">
        <f>AVERAGE(AF187:AF188)</f>
        <v>2.9227902537330905</v>
      </c>
      <c r="BF187" s="3">
        <f>AVERAGE(AG187:AG188)</f>
        <v>0.26416663860350209</v>
      </c>
    </row>
    <row r="188" spans="1:58" x14ac:dyDescent="0.35">
      <c r="A188">
        <v>165</v>
      </c>
      <c r="B188">
        <v>2</v>
      </c>
      <c r="C188" t="s">
        <v>70</v>
      </c>
      <c r="D188" t="s">
        <v>27</v>
      </c>
      <c r="G188">
        <v>0.5</v>
      </c>
      <c r="H188">
        <v>0.5</v>
      </c>
      <c r="I188">
        <v>3560</v>
      </c>
      <c r="J188">
        <v>7065</v>
      </c>
      <c r="L188">
        <v>2885</v>
      </c>
      <c r="M188">
        <v>3.1459999999999999</v>
      </c>
      <c r="N188">
        <v>6.2640000000000002</v>
      </c>
      <c r="O188">
        <v>3.1179999999999999</v>
      </c>
      <c r="Q188">
        <v>0.186</v>
      </c>
      <c r="R188">
        <v>1</v>
      </c>
      <c r="S188">
        <v>0</v>
      </c>
      <c r="T188">
        <v>0</v>
      </c>
      <c r="V188">
        <v>0</v>
      </c>
      <c r="Y188" s="1">
        <v>44588</v>
      </c>
      <c r="Z188" s="6">
        <v>0.18751157407407407</v>
      </c>
      <c r="AB188">
        <v>1</v>
      </c>
      <c r="AD188" s="3">
        <f t="shared" si="18"/>
        <v>2.9947093650219814</v>
      </c>
      <c r="AE188" s="3">
        <f t="shared" si="19"/>
        <v>5.947862731276726</v>
      </c>
      <c r="AF188" s="3">
        <f t="shared" si="20"/>
        <v>2.9531533662547447</v>
      </c>
      <c r="AG188" s="3">
        <f t="shared" si="21"/>
        <v>0.26675724569700721</v>
      </c>
    </row>
    <row r="189" spans="1:58" x14ac:dyDescent="0.35">
      <c r="A189">
        <v>166</v>
      </c>
      <c r="B189">
        <v>24</v>
      </c>
      <c r="R189">
        <v>1</v>
      </c>
    </row>
  </sheetData>
  <conditionalFormatting sqref="AW45 AR45 AY31:AZ37 AR42:AR43 AW42:AW43 AR35:AR39 AW31:AW39 AJ35:AK39 AT35:AU39 AO35:AP39">
    <cfRule type="cellIs" dxfId="421" priority="439" operator="greaterThan">
      <formula>20</formula>
    </cfRule>
  </conditionalFormatting>
  <conditionalFormatting sqref="AQ45 AV45 BA45 AL45:AM45 BA31:BA37 AL42:AM43 BA42:BA43 AV42:AV43 AQ42:AQ43 AL35:AM39 AV35:AV39 AQ35:AQ39">
    <cfRule type="cellIs" dxfId="420" priority="438" operator="between">
      <formula>80</formula>
      <formula>120</formula>
    </cfRule>
  </conditionalFormatting>
  <conditionalFormatting sqref="AY39">
    <cfRule type="cellIs" dxfId="419" priority="437" operator="greaterThan">
      <formula>20</formula>
    </cfRule>
  </conditionalFormatting>
  <conditionalFormatting sqref="AJ43:AK43 AT43:AU43 AY43:AZ43 AY45:AZ45 AT45:AU45 AJ45:AK45">
    <cfRule type="cellIs" dxfId="418" priority="436" operator="greaterThan">
      <formula>20</formula>
    </cfRule>
  </conditionalFormatting>
  <conditionalFormatting sqref="AJ45">
    <cfRule type="cellIs" dxfId="417" priority="433" operator="greaterThan">
      <formula>20</formula>
    </cfRule>
  </conditionalFormatting>
  <conditionalFormatting sqref="AY45">
    <cfRule type="cellIs" dxfId="416" priority="430" operator="greaterThan">
      <formula>20</formula>
    </cfRule>
  </conditionalFormatting>
  <conditionalFormatting sqref="AL30:AM35 AV30:AV35">
    <cfRule type="cellIs" dxfId="415" priority="428" operator="between">
      <formula>80</formula>
      <formula>120</formula>
    </cfRule>
  </conditionalFormatting>
  <conditionalFormatting sqref="AO43:AP43 AO45:AP45">
    <cfRule type="cellIs" dxfId="414" priority="435" operator="greaterThan">
      <formula>20</formula>
    </cfRule>
  </conditionalFormatting>
  <conditionalFormatting sqref="AO30:AP35">
    <cfRule type="cellIs" dxfId="413" priority="427" operator="greaterThan">
      <formula>20</formula>
    </cfRule>
  </conditionalFormatting>
  <conditionalFormatting sqref="AQ30:AQ35">
    <cfRule type="cellIs" dxfId="412" priority="426" operator="between">
      <formula>80</formula>
      <formula>120</formula>
    </cfRule>
  </conditionalFormatting>
  <conditionalFormatting sqref="AI30:AI44 AN30:AN44 AS30:AS44 AX30:AX44">
    <cfRule type="cellIs" dxfId="411" priority="434" operator="lessThan">
      <formula>20</formula>
    </cfRule>
  </conditionalFormatting>
  <conditionalFormatting sqref="AO45">
    <cfRule type="cellIs" dxfId="410" priority="432" operator="greaterThan">
      <formula>20</formula>
    </cfRule>
  </conditionalFormatting>
  <conditionalFormatting sqref="AT45">
    <cfRule type="cellIs" dxfId="409" priority="431" operator="greaterThan">
      <formula>20</formula>
    </cfRule>
  </conditionalFormatting>
  <conditionalFormatting sqref="AR30:AR35 AJ30:AK35 AT30:AU35">
    <cfRule type="cellIs" dxfId="408" priority="429" operator="greaterThan">
      <formula>20</formula>
    </cfRule>
  </conditionalFormatting>
  <conditionalFormatting sqref="AO43">
    <cfRule type="cellIs" dxfId="407" priority="424" operator="greaterThan">
      <formula>20</formula>
    </cfRule>
  </conditionalFormatting>
  <conditionalFormatting sqref="AY43 AY45">
    <cfRule type="cellIs" dxfId="406" priority="422" operator="greaterThan">
      <formula>20</formula>
    </cfRule>
  </conditionalFormatting>
  <conditionalFormatting sqref="AJ43">
    <cfRule type="cellIs" dxfId="405" priority="425" operator="greaterThan">
      <formula>20</formula>
    </cfRule>
  </conditionalFormatting>
  <conditionalFormatting sqref="AT43 AT45">
    <cfRule type="cellIs" dxfId="404" priority="423" operator="greaterThan">
      <formula>20</formula>
    </cfRule>
  </conditionalFormatting>
  <conditionalFormatting sqref="BA76">
    <cfRule type="cellIs" dxfId="403" priority="313" operator="between">
      <formula>80</formula>
      <formula>120</formula>
    </cfRule>
  </conditionalFormatting>
  <conditionalFormatting sqref="AJ44">
    <cfRule type="cellIs" dxfId="402" priority="421" operator="greaterThan">
      <formula>20</formula>
    </cfRule>
  </conditionalFormatting>
  <conditionalFormatting sqref="AO44">
    <cfRule type="cellIs" dxfId="401" priority="420" operator="greaterThan">
      <formula>20</formula>
    </cfRule>
  </conditionalFormatting>
  <conditionalFormatting sqref="AT44">
    <cfRule type="cellIs" dxfId="400" priority="419" operator="greaterThan">
      <formula>20</formula>
    </cfRule>
  </conditionalFormatting>
  <conditionalFormatting sqref="AY44">
    <cfRule type="cellIs" dxfId="399" priority="418" operator="greaterThan">
      <formula>20</formula>
    </cfRule>
  </conditionalFormatting>
  <conditionalFormatting sqref="AJ41">
    <cfRule type="cellIs" dxfId="398" priority="417" operator="greaterThan">
      <formula>20</formula>
    </cfRule>
  </conditionalFormatting>
  <conditionalFormatting sqref="AO41">
    <cfRule type="cellIs" dxfId="397" priority="416" operator="greaterThan">
      <formula>20</formula>
    </cfRule>
  </conditionalFormatting>
  <conditionalFormatting sqref="AT41">
    <cfRule type="cellIs" dxfId="396" priority="415" operator="greaterThan">
      <formula>20</formula>
    </cfRule>
  </conditionalFormatting>
  <conditionalFormatting sqref="AY41">
    <cfRule type="cellIs" dxfId="395" priority="414" operator="greaterThan">
      <formula>20</formula>
    </cfRule>
  </conditionalFormatting>
  <conditionalFormatting sqref="AJ42">
    <cfRule type="cellIs" dxfId="394" priority="413" operator="greaterThan">
      <formula>20</formula>
    </cfRule>
  </conditionalFormatting>
  <conditionalFormatting sqref="AO42">
    <cfRule type="cellIs" dxfId="393" priority="412" operator="greaterThan">
      <formula>20</formula>
    </cfRule>
  </conditionalFormatting>
  <conditionalFormatting sqref="AT42">
    <cfRule type="cellIs" dxfId="392" priority="411" operator="greaterThan">
      <formula>20</formula>
    </cfRule>
  </conditionalFormatting>
  <conditionalFormatting sqref="AY42">
    <cfRule type="cellIs" dxfId="391" priority="410" operator="greaterThan">
      <formula>20</formula>
    </cfRule>
  </conditionalFormatting>
  <conditionalFormatting sqref="AT81">
    <cfRule type="cellIs" dxfId="390" priority="304" operator="greaterThan">
      <formula>20</formula>
    </cfRule>
  </conditionalFormatting>
  <conditionalFormatting sqref="AY81">
    <cfRule type="cellIs" dxfId="389" priority="303" operator="greaterThan">
      <formula>20</formula>
    </cfRule>
  </conditionalFormatting>
  <conditionalFormatting sqref="AJ84">
    <cfRule type="cellIs" dxfId="388" priority="302" operator="greaterThan">
      <formula>20</formula>
    </cfRule>
  </conditionalFormatting>
  <conditionalFormatting sqref="AO84">
    <cfRule type="cellIs" dxfId="387" priority="301" operator="greaterThan">
      <formula>20</formula>
    </cfRule>
  </conditionalFormatting>
  <conditionalFormatting sqref="AJ78 AJ75 AJ72 AJ69 AJ66 AJ63 AJ60 AJ57 AJ54 AJ51 AJ48">
    <cfRule type="cellIs" dxfId="386" priority="409" operator="greaterThan">
      <formula>20</formula>
    </cfRule>
  </conditionalFormatting>
  <conditionalFormatting sqref="AO78 AO75 AO72 AO69 AO66 AO63 AO60 AO57 AO54 AO51 AO48">
    <cfRule type="cellIs" dxfId="385" priority="408" operator="greaterThan">
      <formula>20</formula>
    </cfRule>
  </conditionalFormatting>
  <conditionalFormatting sqref="AT78 AT75 AT72 AT69 AT66 AT63 AT60 AT57 AT54 AT51 AT48">
    <cfRule type="cellIs" dxfId="384" priority="407" operator="greaterThan">
      <formula>20</formula>
    </cfRule>
  </conditionalFormatting>
  <conditionalFormatting sqref="AY78 AY75 AY72 AY69 AY66 AY63 AY60 AY57 AY54 AY51 AY48">
    <cfRule type="cellIs" dxfId="383" priority="406" operator="greaterThan">
      <formula>20</formula>
    </cfRule>
  </conditionalFormatting>
  <conditionalFormatting sqref="AJ85">
    <cfRule type="cellIs" dxfId="382" priority="405" operator="greaterThan">
      <formula>20</formula>
    </cfRule>
  </conditionalFormatting>
  <conditionalFormatting sqref="AO85">
    <cfRule type="cellIs" dxfId="381" priority="404" operator="greaterThan">
      <formula>20</formula>
    </cfRule>
  </conditionalFormatting>
  <conditionalFormatting sqref="AT85">
    <cfRule type="cellIs" dxfId="380" priority="403" operator="greaterThan">
      <formula>20</formula>
    </cfRule>
  </conditionalFormatting>
  <conditionalFormatting sqref="AY85">
    <cfRule type="cellIs" dxfId="379" priority="402" operator="greaterThan">
      <formula>20</formula>
    </cfRule>
  </conditionalFormatting>
  <conditionalFormatting sqref="AL79">
    <cfRule type="cellIs" dxfId="378" priority="401" operator="between">
      <formula>80</formula>
      <formula>120</formula>
    </cfRule>
  </conditionalFormatting>
  <conditionalFormatting sqref="AK78">
    <cfRule type="cellIs" dxfId="377" priority="400" operator="greaterThan">
      <formula>20</formula>
    </cfRule>
  </conditionalFormatting>
  <conditionalFormatting sqref="AL78">
    <cfRule type="cellIs" dxfId="376" priority="399" operator="between">
      <formula>80</formula>
      <formula>120</formula>
    </cfRule>
  </conditionalFormatting>
  <conditionalFormatting sqref="AL78">
    <cfRule type="cellIs" dxfId="375" priority="398" operator="between">
      <formula>80</formula>
      <formula>120</formula>
    </cfRule>
  </conditionalFormatting>
  <conditionalFormatting sqref="AP76">
    <cfRule type="cellIs" dxfId="374" priority="334" operator="greaterThan">
      <formula>20</formula>
    </cfRule>
  </conditionalFormatting>
  <conditionalFormatting sqref="AL80">
    <cfRule type="cellIs" dxfId="373" priority="397" operator="between">
      <formula>80</formula>
      <formula>120</formula>
    </cfRule>
  </conditionalFormatting>
  <conditionalFormatting sqref="AJ79 AJ76 AJ73 AJ70 AJ67 AJ64 AJ61 AJ58 AJ55 AJ52 AJ49 AJ46">
    <cfRule type="cellIs" dxfId="372" priority="352" operator="greaterThan">
      <formula>20</formula>
    </cfRule>
  </conditionalFormatting>
  <conditionalFormatting sqref="AO79 AO76 AO73 AO70 AO67 AO64 AO61 AO58 AO55 AO52 AO49 AO46">
    <cfRule type="cellIs" dxfId="371" priority="351" operator="greaterThan">
      <formula>20</formula>
    </cfRule>
  </conditionalFormatting>
  <conditionalFormatting sqref="AT79 AT76 AT73 AT70 AT67 AT64 AT61 AT58 AT55 AT52 AT49 AT46">
    <cfRule type="cellIs" dxfId="370" priority="350" operator="greaterThan">
      <formula>20</formula>
    </cfRule>
  </conditionalFormatting>
  <conditionalFormatting sqref="AY79 AY76 AY73 AY70 AY67 AY64 AY61 AY58 AY55 AY52 AY49 AY46">
    <cfRule type="cellIs" dxfId="369" priority="349" operator="greaterThan">
      <formula>20</formula>
    </cfRule>
  </conditionalFormatting>
  <conditionalFormatting sqref="AO83">
    <cfRule type="cellIs" dxfId="368" priority="347" operator="greaterThan">
      <formula>20</formula>
    </cfRule>
  </conditionalFormatting>
  <conditionalFormatting sqref="AT83">
    <cfRule type="cellIs" dxfId="367" priority="346" operator="greaterThan">
      <formula>20</formula>
    </cfRule>
  </conditionalFormatting>
  <conditionalFormatting sqref="AQ79">
    <cfRule type="cellIs" dxfId="366" priority="396" operator="between">
      <formula>80</formula>
      <formula>120</formula>
    </cfRule>
  </conditionalFormatting>
  <conditionalFormatting sqref="AQ79">
    <cfRule type="cellIs" dxfId="365" priority="395" operator="between">
      <formula>80</formula>
      <formula>120</formula>
    </cfRule>
  </conditionalFormatting>
  <conditionalFormatting sqref="AP78">
    <cfRule type="cellIs" dxfId="364" priority="394" operator="greaterThan">
      <formula>20</formula>
    </cfRule>
  </conditionalFormatting>
  <conditionalFormatting sqref="AQ78">
    <cfRule type="cellIs" dxfId="363" priority="393" operator="between">
      <formula>80</formula>
      <formula>120</formula>
    </cfRule>
  </conditionalFormatting>
  <conditionalFormatting sqref="AQ78">
    <cfRule type="cellIs" dxfId="362" priority="392" operator="between">
      <formula>80</formula>
      <formula>120</formula>
    </cfRule>
  </conditionalFormatting>
  <conditionalFormatting sqref="AQ78">
    <cfRule type="cellIs" dxfId="361" priority="391" operator="between">
      <formula>80</formula>
      <formula>120</formula>
    </cfRule>
  </conditionalFormatting>
  <conditionalFormatting sqref="AQ80">
    <cfRule type="cellIs" dxfId="360" priority="390" operator="between">
      <formula>80</formula>
      <formula>120</formula>
    </cfRule>
  </conditionalFormatting>
  <conditionalFormatting sqref="AQ80">
    <cfRule type="cellIs" dxfId="359" priority="389" operator="between">
      <formula>80</formula>
      <formula>120</formula>
    </cfRule>
  </conditionalFormatting>
  <conditionalFormatting sqref="AV79">
    <cfRule type="cellIs" dxfId="358" priority="388" operator="between">
      <formula>80</formula>
      <formula>120</formula>
    </cfRule>
  </conditionalFormatting>
  <conditionalFormatting sqref="AU78">
    <cfRule type="cellIs" dxfId="357" priority="387" operator="greaterThan">
      <formula>20</formula>
    </cfRule>
  </conditionalFormatting>
  <conditionalFormatting sqref="AV78">
    <cfRule type="cellIs" dxfId="356" priority="386" operator="between">
      <formula>80</formula>
      <formula>120</formula>
    </cfRule>
  </conditionalFormatting>
  <conditionalFormatting sqref="AV78">
    <cfRule type="cellIs" dxfId="355" priority="384" operator="between">
      <formula>80</formula>
      <formula>120</formula>
    </cfRule>
  </conditionalFormatting>
  <conditionalFormatting sqref="AV78">
    <cfRule type="cellIs" dxfId="354" priority="385" operator="between">
      <formula>80</formula>
      <formula>120</formula>
    </cfRule>
  </conditionalFormatting>
  <conditionalFormatting sqref="AV80">
    <cfRule type="cellIs" dxfId="353" priority="383" operator="between">
      <formula>80</formula>
      <formula>120</formula>
    </cfRule>
  </conditionalFormatting>
  <conditionalFormatting sqref="AX85">
    <cfRule type="cellIs" dxfId="352" priority="291" operator="lessThan">
      <formula>20</formula>
    </cfRule>
  </conditionalFormatting>
  <conditionalFormatting sqref="BA79">
    <cfRule type="cellIs" dxfId="351" priority="382" operator="between">
      <formula>80</formula>
      <formula>120</formula>
    </cfRule>
  </conditionalFormatting>
  <conditionalFormatting sqref="AZ78">
    <cfRule type="cellIs" dxfId="350" priority="381" operator="greaterThan">
      <formula>20</formula>
    </cfRule>
  </conditionalFormatting>
  <conditionalFormatting sqref="BA78">
    <cfRule type="cellIs" dxfId="349" priority="380" operator="between">
      <formula>80</formula>
      <formula>120</formula>
    </cfRule>
  </conditionalFormatting>
  <conditionalFormatting sqref="BA78">
    <cfRule type="cellIs" dxfId="348" priority="379" operator="between">
      <formula>80</formula>
      <formula>120</formula>
    </cfRule>
  </conditionalFormatting>
  <conditionalFormatting sqref="BA78">
    <cfRule type="cellIs" dxfId="347" priority="377" operator="between">
      <formula>80</formula>
      <formula>120</formula>
    </cfRule>
  </conditionalFormatting>
  <conditionalFormatting sqref="BA78">
    <cfRule type="cellIs" dxfId="346" priority="378" operator="between">
      <formula>80</formula>
      <formula>120</formula>
    </cfRule>
  </conditionalFormatting>
  <conditionalFormatting sqref="BA80">
    <cfRule type="cellIs" dxfId="345" priority="376" operator="between">
      <formula>80</formula>
      <formula>120</formula>
    </cfRule>
  </conditionalFormatting>
  <conditionalFormatting sqref="AT84">
    <cfRule type="cellIs" dxfId="344" priority="300" operator="greaterThan">
      <formula>20</formula>
    </cfRule>
  </conditionalFormatting>
  <conditionalFormatting sqref="AO85 AO82">
    <cfRule type="cellIs" dxfId="343" priority="297" operator="greaterThan">
      <formula>20</formula>
    </cfRule>
  </conditionalFormatting>
  <conditionalFormatting sqref="AQ86">
    <cfRule type="cellIs" dxfId="342" priority="289" operator="between">
      <formula>80</formula>
      <formula>120</formula>
    </cfRule>
  </conditionalFormatting>
  <conditionalFormatting sqref="BA86">
    <cfRule type="cellIs" dxfId="341" priority="286" operator="between">
      <formula>80</formula>
      <formula>120</formula>
    </cfRule>
  </conditionalFormatting>
  <conditionalFormatting sqref="AW87 AR87">
    <cfRule type="cellIs" dxfId="340" priority="285" operator="greaterThan">
      <formula>20</formula>
    </cfRule>
  </conditionalFormatting>
  <conditionalFormatting sqref="AQ87 AV87 BA87 AL87:AM87">
    <cfRule type="cellIs" dxfId="339" priority="284" operator="between">
      <formula>80</formula>
      <formula>120</formula>
    </cfRule>
  </conditionalFormatting>
  <conditionalFormatting sqref="AY87:AZ87 AT87:AU87 AJ87:AK87">
    <cfRule type="cellIs" dxfId="338" priority="283" operator="greaterThan">
      <formula>20</formula>
    </cfRule>
  </conditionalFormatting>
  <conditionalFormatting sqref="AY38">
    <cfRule type="cellIs" dxfId="337" priority="375" operator="greaterThan">
      <formula>20</formula>
    </cfRule>
  </conditionalFormatting>
  <conditionalFormatting sqref="AJ42:AK42 AT42:AU42 AY42:AZ42">
    <cfRule type="cellIs" dxfId="336" priority="374" operator="greaterThan">
      <formula>20</formula>
    </cfRule>
  </conditionalFormatting>
  <conditionalFormatting sqref="AO42:AP42">
    <cfRule type="cellIs" dxfId="335" priority="373" operator="greaterThan">
      <formula>20</formula>
    </cfRule>
  </conditionalFormatting>
  <conditionalFormatting sqref="AO42">
    <cfRule type="cellIs" dxfId="334" priority="371" operator="greaterThan">
      <formula>20</formula>
    </cfRule>
  </conditionalFormatting>
  <conditionalFormatting sqref="AY42 AY44">
    <cfRule type="cellIs" dxfId="333" priority="369" operator="greaterThan">
      <formula>20</formula>
    </cfRule>
  </conditionalFormatting>
  <conditionalFormatting sqref="AJ42">
    <cfRule type="cellIs" dxfId="332" priority="372" operator="greaterThan">
      <formula>20</formula>
    </cfRule>
  </conditionalFormatting>
  <conditionalFormatting sqref="AT42 AT44">
    <cfRule type="cellIs" dxfId="331" priority="370" operator="greaterThan">
      <formula>20</formula>
    </cfRule>
  </conditionalFormatting>
  <conditionalFormatting sqref="AR44 AW44 AJ44:AK44 AT44:AU44 AY44:AZ44">
    <cfRule type="cellIs" dxfId="330" priority="368" operator="greaterThan">
      <formula>20</formula>
    </cfRule>
  </conditionalFormatting>
  <conditionalFormatting sqref="AL44:AM44 BA44 AV44">
    <cfRule type="cellIs" dxfId="329" priority="367" operator="between">
      <formula>80</formula>
      <formula>120</formula>
    </cfRule>
  </conditionalFormatting>
  <conditionalFormatting sqref="AO44:AP44">
    <cfRule type="cellIs" dxfId="328" priority="366" operator="greaterThan">
      <formula>20</formula>
    </cfRule>
  </conditionalFormatting>
  <conditionalFormatting sqref="AQ44">
    <cfRule type="cellIs" dxfId="327" priority="365" operator="between">
      <formula>80</formula>
      <formula>120</formula>
    </cfRule>
  </conditionalFormatting>
  <conditionalFormatting sqref="AJ43">
    <cfRule type="cellIs" dxfId="326" priority="364" operator="greaterThan">
      <formula>20</formula>
    </cfRule>
  </conditionalFormatting>
  <conditionalFormatting sqref="AO43">
    <cfRule type="cellIs" dxfId="325" priority="363" operator="greaterThan">
      <formula>20</formula>
    </cfRule>
  </conditionalFormatting>
  <conditionalFormatting sqref="AT43">
    <cfRule type="cellIs" dxfId="324" priority="362" operator="greaterThan">
      <formula>20</formula>
    </cfRule>
  </conditionalFormatting>
  <conditionalFormatting sqref="AY43">
    <cfRule type="cellIs" dxfId="323" priority="361" operator="greaterThan">
      <formula>20</formula>
    </cfRule>
  </conditionalFormatting>
  <conditionalFormatting sqref="AJ40">
    <cfRule type="cellIs" dxfId="322" priority="360" operator="greaterThan">
      <formula>20</formula>
    </cfRule>
  </conditionalFormatting>
  <conditionalFormatting sqref="AO40">
    <cfRule type="cellIs" dxfId="321" priority="359" operator="greaterThan">
      <formula>20</formula>
    </cfRule>
  </conditionalFormatting>
  <conditionalFormatting sqref="AT40">
    <cfRule type="cellIs" dxfId="320" priority="358" operator="greaterThan">
      <formula>20</formula>
    </cfRule>
  </conditionalFormatting>
  <conditionalFormatting sqref="AY40">
    <cfRule type="cellIs" dxfId="319" priority="357" operator="greaterThan">
      <formula>20</formula>
    </cfRule>
  </conditionalFormatting>
  <conditionalFormatting sqref="AJ41">
    <cfRule type="cellIs" dxfId="318" priority="356" operator="greaterThan">
      <formula>20</formula>
    </cfRule>
  </conditionalFormatting>
  <conditionalFormatting sqref="AO41">
    <cfRule type="cellIs" dxfId="317" priority="355" operator="greaterThan">
      <formula>20</formula>
    </cfRule>
  </conditionalFormatting>
  <conditionalFormatting sqref="AT41">
    <cfRule type="cellIs" dxfId="316" priority="354" operator="greaterThan">
      <formula>20</formula>
    </cfRule>
  </conditionalFormatting>
  <conditionalFormatting sqref="AY41">
    <cfRule type="cellIs" dxfId="315" priority="353" operator="greaterThan">
      <formula>20</formula>
    </cfRule>
  </conditionalFormatting>
  <conditionalFormatting sqref="AJ83">
    <cfRule type="cellIs" dxfId="314" priority="348" operator="greaterThan">
      <formula>20</formula>
    </cfRule>
  </conditionalFormatting>
  <conditionalFormatting sqref="AY83">
    <cfRule type="cellIs" dxfId="313" priority="345" operator="greaterThan">
      <formula>20</formula>
    </cfRule>
  </conditionalFormatting>
  <conditionalFormatting sqref="AK79">
    <cfRule type="cellIs" dxfId="312" priority="337" operator="lessThan">
      <formula>20</formula>
    </cfRule>
  </conditionalFormatting>
  <conditionalFormatting sqref="AL77">
    <cfRule type="cellIs" dxfId="311" priority="344" operator="between">
      <formula>80</formula>
      <formula>120</formula>
    </cfRule>
  </conditionalFormatting>
  <conditionalFormatting sqref="AK76">
    <cfRule type="cellIs" dxfId="310" priority="343" operator="greaterThan">
      <formula>20</formula>
    </cfRule>
  </conditionalFormatting>
  <conditionalFormatting sqref="AL76">
    <cfRule type="cellIs" dxfId="309" priority="342" operator="between">
      <formula>80</formula>
      <formula>120</formula>
    </cfRule>
  </conditionalFormatting>
  <conditionalFormatting sqref="AL76">
    <cfRule type="cellIs" dxfId="308" priority="341" operator="between">
      <formula>80</formula>
      <formula>120</formula>
    </cfRule>
  </conditionalFormatting>
  <conditionalFormatting sqref="AK79">
    <cfRule type="cellIs" dxfId="307" priority="340" operator="greaterThan">
      <formula>20</formula>
    </cfRule>
  </conditionalFormatting>
  <conditionalFormatting sqref="AL78:AL79">
    <cfRule type="cellIs" dxfId="306" priority="339" operator="between">
      <formula>80</formula>
      <formula>120</formula>
    </cfRule>
  </conditionalFormatting>
  <conditionalFormatting sqref="AK79">
    <cfRule type="cellIs" dxfId="305" priority="338" operator="greaterThan">
      <formula>20</formula>
    </cfRule>
  </conditionalFormatting>
  <conditionalFormatting sqref="AQ77">
    <cfRule type="cellIs" dxfId="304" priority="336" operator="between">
      <formula>80</formula>
      <formula>120</formula>
    </cfRule>
  </conditionalFormatting>
  <conditionalFormatting sqref="AQ77">
    <cfRule type="cellIs" dxfId="303" priority="335" operator="between">
      <formula>80</formula>
      <formula>120</formula>
    </cfRule>
  </conditionalFormatting>
  <conditionalFormatting sqref="AQ76">
    <cfRule type="cellIs" dxfId="302" priority="333" operator="between">
      <formula>80</formula>
      <formula>120</formula>
    </cfRule>
  </conditionalFormatting>
  <conditionalFormatting sqref="AQ76">
    <cfRule type="cellIs" dxfId="301" priority="332" operator="between">
      <formula>80</formula>
      <formula>120</formula>
    </cfRule>
  </conditionalFormatting>
  <conditionalFormatting sqref="AQ76">
    <cfRule type="cellIs" dxfId="300" priority="331" operator="between">
      <formula>80</formula>
      <formula>120</formula>
    </cfRule>
  </conditionalFormatting>
  <conditionalFormatting sqref="AP79">
    <cfRule type="cellIs" dxfId="299" priority="330" operator="greaterThan">
      <formula>20</formula>
    </cfRule>
  </conditionalFormatting>
  <conditionalFormatting sqref="AQ78:AQ79">
    <cfRule type="cellIs" dxfId="298" priority="329" operator="between">
      <formula>80</formula>
      <formula>120</formula>
    </cfRule>
  </conditionalFormatting>
  <conditionalFormatting sqref="AQ78:AQ79">
    <cfRule type="cellIs" dxfId="297" priority="328" operator="between">
      <formula>80</formula>
      <formula>120</formula>
    </cfRule>
  </conditionalFormatting>
  <conditionalFormatting sqref="AP79">
    <cfRule type="cellIs" dxfId="296" priority="327" operator="greaterThan">
      <formula>20</formula>
    </cfRule>
  </conditionalFormatting>
  <conditionalFormatting sqref="AP79">
    <cfRule type="cellIs" dxfId="295" priority="326" operator="lessThan">
      <formula>20</formula>
    </cfRule>
  </conditionalFormatting>
  <conditionalFormatting sqref="AV77">
    <cfRule type="cellIs" dxfId="294" priority="325" operator="between">
      <formula>80</formula>
      <formula>120</formula>
    </cfRule>
  </conditionalFormatting>
  <conditionalFormatting sqref="AU76">
    <cfRule type="cellIs" dxfId="293" priority="324" operator="greaterThan">
      <formula>20</formula>
    </cfRule>
  </conditionalFormatting>
  <conditionalFormatting sqref="AV76">
    <cfRule type="cellIs" dxfId="292" priority="323" operator="between">
      <formula>80</formula>
      <formula>120</formula>
    </cfRule>
  </conditionalFormatting>
  <conditionalFormatting sqref="AV76">
    <cfRule type="cellIs" dxfId="291" priority="321" operator="between">
      <formula>80</formula>
      <formula>120</formula>
    </cfRule>
  </conditionalFormatting>
  <conditionalFormatting sqref="AV76">
    <cfRule type="cellIs" dxfId="290" priority="322" operator="between">
      <formula>80</formula>
      <formula>120</formula>
    </cfRule>
  </conditionalFormatting>
  <conditionalFormatting sqref="AU79">
    <cfRule type="cellIs" dxfId="289" priority="320" operator="greaterThan">
      <formula>20</formula>
    </cfRule>
  </conditionalFormatting>
  <conditionalFormatting sqref="AV78:AV79">
    <cfRule type="cellIs" dxfId="288" priority="319" operator="between">
      <formula>80</formula>
      <formula>120</formula>
    </cfRule>
  </conditionalFormatting>
  <conditionalFormatting sqref="AU79">
    <cfRule type="cellIs" dxfId="287" priority="318" operator="greaterThan">
      <formula>20</formula>
    </cfRule>
  </conditionalFormatting>
  <conditionalFormatting sqref="AU79">
    <cfRule type="cellIs" dxfId="286" priority="317" operator="lessThan">
      <formula>20</formula>
    </cfRule>
  </conditionalFormatting>
  <conditionalFormatting sqref="BA77">
    <cfRule type="cellIs" dxfId="285" priority="316" operator="between">
      <formula>80</formula>
      <formula>120</formula>
    </cfRule>
  </conditionalFormatting>
  <conditionalFormatting sqref="AZ76">
    <cfRule type="cellIs" dxfId="284" priority="315" operator="greaterThan">
      <formula>20</formula>
    </cfRule>
  </conditionalFormatting>
  <conditionalFormatting sqref="BA76">
    <cfRule type="cellIs" dxfId="283" priority="314" operator="between">
      <formula>80</formula>
      <formula>120</formula>
    </cfRule>
  </conditionalFormatting>
  <conditionalFormatting sqref="BA76">
    <cfRule type="cellIs" dxfId="282" priority="311" operator="between">
      <formula>80</formula>
      <formula>120</formula>
    </cfRule>
  </conditionalFormatting>
  <conditionalFormatting sqref="BA76">
    <cfRule type="cellIs" dxfId="281" priority="312" operator="between">
      <formula>80</formula>
      <formula>120</formula>
    </cfRule>
  </conditionalFormatting>
  <conditionalFormatting sqref="AZ79">
    <cfRule type="cellIs" dxfId="280" priority="310" operator="greaterThan">
      <formula>20</formula>
    </cfRule>
  </conditionalFormatting>
  <conditionalFormatting sqref="BA78:BA79">
    <cfRule type="cellIs" dxfId="279" priority="309" operator="between">
      <formula>80</formula>
      <formula>120</formula>
    </cfRule>
  </conditionalFormatting>
  <conditionalFormatting sqref="AZ79">
    <cfRule type="cellIs" dxfId="278" priority="308" operator="greaterThan">
      <formula>20</formula>
    </cfRule>
  </conditionalFormatting>
  <conditionalFormatting sqref="AZ79">
    <cfRule type="cellIs" dxfId="277" priority="307" operator="lessThan">
      <formula>20</formula>
    </cfRule>
  </conditionalFormatting>
  <conditionalFormatting sqref="AJ81">
    <cfRule type="cellIs" dxfId="276" priority="306" operator="greaterThan">
      <formula>20</formula>
    </cfRule>
  </conditionalFormatting>
  <conditionalFormatting sqref="AO81">
    <cfRule type="cellIs" dxfId="275" priority="305" operator="greaterThan">
      <formula>20</formula>
    </cfRule>
  </conditionalFormatting>
  <conditionalFormatting sqref="AY84">
    <cfRule type="cellIs" dxfId="274" priority="299" operator="greaterThan">
      <formula>20</formula>
    </cfRule>
  </conditionalFormatting>
  <conditionalFormatting sqref="AJ85 AJ82">
    <cfRule type="cellIs" dxfId="273" priority="298" operator="greaterThan">
      <formula>20</formula>
    </cfRule>
  </conditionalFormatting>
  <conditionalFormatting sqref="AT85 AT82">
    <cfRule type="cellIs" dxfId="272" priority="296" operator="greaterThan">
      <formula>20</formula>
    </cfRule>
  </conditionalFormatting>
  <conditionalFormatting sqref="AY85 AY82">
    <cfRule type="cellIs" dxfId="271" priority="295" operator="greaterThan">
      <formula>20</formula>
    </cfRule>
  </conditionalFormatting>
  <conditionalFormatting sqref="AI85">
    <cfRule type="cellIs" dxfId="270" priority="294" operator="lessThan">
      <formula>20</formula>
    </cfRule>
  </conditionalFormatting>
  <conditionalFormatting sqref="AN85">
    <cfRule type="cellIs" dxfId="269" priority="293" operator="lessThan">
      <formula>20</formula>
    </cfRule>
  </conditionalFormatting>
  <conditionalFormatting sqref="AS85">
    <cfRule type="cellIs" dxfId="268" priority="292" operator="lessThan">
      <formula>20</formula>
    </cfRule>
  </conditionalFormatting>
  <conditionalFormatting sqref="AL86">
    <cfRule type="cellIs" dxfId="267" priority="290" operator="between">
      <formula>80</formula>
      <formula>120</formula>
    </cfRule>
  </conditionalFormatting>
  <conditionalFormatting sqref="AQ86">
    <cfRule type="cellIs" dxfId="266" priority="288" operator="between">
      <formula>80</formula>
      <formula>120</formula>
    </cfRule>
  </conditionalFormatting>
  <conditionalFormatting sqref="AV86">
    <cfRule type="cellIs" dxfId="265" priority="287" operator="between">
      <formula>80</formula>
      <formula>120</formula>
    </cfRule>
  </conditionalFormatting>
  <conditionalFormatting sqref="AJ87">
    <cfRule type="cellIs" dxfId="264" priority="281" operator="greaterThan">
      <formula>20</formula>
    </cfRule>
  </conditionalFormatting>
  <conditionalFormatting sqref="AY87">
    <cfRule type="cellIs" dxfId="263" priority="278" operator="greaterThan">
      <formula>20</formula>
    </cfRule>
  </conditionalFormatting>
  <conditionalFormatting sqref="AO87:AP87">
    <cfRule type="cellIs" dxfId="262" priority="282" operator="greaterThan">
      <formula>20</formula>
    </cfRule>
  </conditionalFormatting>
  <conditionalFormatting sqref="AO87">
    <cfRule type="cellIs" dxfId="261" priority="280" operator="greaterThan">
      <formula>20</formula>
    </cfRule>
  </conditionalFormatting>
  <conditionalFormatting sqref="AT87">
    <cfRule type="cellIs" dxfId="260" priority="279" operator="greaterThan">
      <formula>20</formula>
    </cfRule>
  </conditionalFormatting>
  <conditionalFormatting sqref="AY87">
    <cfRule type="cellIs" dxfId="259" priority="276" operator="greaterThan">
      <formula>20</formula>
    </cfRule>
  </conditionalFormatting>
  <conditionalFormatting sqref="AT87">
    <cfRule type="cellIs" dxfId="258" priority="277" operator="greaterThan">
      <formula>20</formula>
    </cfRule>
  </conditionalFormatting>
  <conditionalFormatting sqref="AJ120 AJ117 AJ114 AJ111 AJ108 AJ105 AJ102 AJ99 AJ96 AJ93 AJ90">
    <cfRule type="cellIs" dxfId="257" priority="275" operator="greaterThan">
      <formula>20</formula>
    </cfRule>
  </conditionalFormatting>
  <conditionalFormatting sqref="AO120 AO117 AO114 AO111 AO108 AO105 AO102 AO99 AO96 AO93 AO90">
    <cfRule type="cellIs" dxfId="256" priority="274" operator="greaterThan">
      <formula>20</formula>
    </cfRule>
  </conditionalFormatting>
  <conditionalFormatting sqref="AT120 AT117 AT114 AT111 AT108 AT105 AT102 AT99 AT96 AT93 AT90">
    <cfRule type="cellIs" dxfId="255" priority="273" operator="greaterThan">
      <formula>20</formula>
    </cfRule>
  </conditionalFormatting>
  <conditionalFormatting sqref="AY120 AY117 AY114 AY111 AY108 AY105 AY102 AY99 AY96 AY93 AY90">
    <cfRule type="cellIs" dxfId="254" priority="272" operator="greaterThan">
      <formula>20</formula>
    </cfRule>
  </conditionalFormatting>
  <conditionalFormatting sqref="AJ127">
    <cfRule type="cellIs" dxfId="253" priority="271" operator="greaterThan">
      <formula>20</formula>
    </cfRule>
  </conditionalFormatting>
  <conditionalFormatting sqref="AO127">
    <cfRule type="cellIs" dxfId="252" priority="270" operator="greaterThan">
      <formula>20</formula>
    </cfRule>
  </conditionalFormatting>
  <conditionalFormatting sqref="AT127">
    <cfRule type="cellIs" dxfId="251" priority="269" operator="greaterThan">
      <formula>20</formula>
    </cfRule>
  </conditionalFormatting>
  <conditionalFormatting sqref="AY127">
    <cfRule type="cellIs" dxfId="250" priority="268" operator="greaterThan">
      <formula>20</formula>
    </cfRule>
  </conditionalFormatting>
  <conditionalFormatting sqref="AL121">
    <cfRule type="cellIs" dxfId="249" priority="267" operator="between">
      <formula>80</formula>
      <formula>120</formula>
    </cfRule>
  </conditionalFormatting>
  <conditionalFormatting sqref="AK120">
    <cfRule type="cellIs" dxfId="248" priority="266" operator="greaterThan">
      <formula>20</formula>
    </cfRule>
  </conditionalFormatting>
  <conditionalFormatting sqref="AL120">
    <cfRule type="cellIs" dxfId="247" priority="265" operator="between">
      <formula>80</formula>
      <formula>120</formula>
    </cfRule>
  </conditionalFormatting>
  <conditionalFormatting sqref="AL120">
    <cfRule type="cellIs" dxfId="246" priority="264" operator="between">
      <formula>80</formula>
      <formula>120</formula>
    </cfRule>
  </conditionalFormatting>
  <conditionalFormatting sqref="AL122">
    <cfRule type="cellIs" dxfId="245" priority="263" operator="between">
      <formula>80</formula>
      <formula>120</formula>
    </cfRule>
  </conditionalFormatting>
  <conditionalFormatting sqref="AQ121">
    <cfRule type="cellIs" dxfId="244" priority="262" operator="between">
      <formula>80</formula>
      <formula>120</formula>
    </cfRule>
  </conditionalFormatting>
  <conditionalFormatting sqref="AQ121">
    <cfRule type="cellIs" dxfId="243" priority="261" operator="between">
      <formula>80</formula>
      <formula>120</formula>
    </cfRule>
  </conditionalFormatting>
  <conditionalFormatting sqref="AP120">
    <cfRule type="cellIs" dxfId="242" priority="260" operator="greaterThan">
      <formula>20</formula>
    </cfRule>
  </conditionalFormatting>
  <conditionalFormatting sqref="AQ120">
    <cfRule type="cellIs" dxfId="241" priority="259" operator="between">
      <formula>80</formula>
      <formula>120</formula>
    </cfRule>
  </conditionalFormatting>
  <conditionalFormatting sqref="AQ120">
    <cfRule type="cellIs" dxfId="240" priority="258" operator="between">
      <formula>80</formula>
      <formula>120</formula>
    </cfRule>
  </conditionalFormatting>
  <conditionalFormatting sqref="AQ120">
    <cfRule type="cellIs" dxfId="239" priority="257" operator="between">
      <formula>80</formula>
      <formula>120</formula>
    </cfRule>
  </conditionalFormatting>
  <conditionalFormatting sqref="AQ122">
    <cfRule type="cellIs" dxfId="238" priority="256" operator="between">
      <formula>80</formula>
      <formula>120</formula>
    </cfRule>
  </conditionalFormatting>
  <conditionalFormatting sqref="AQ122">
    <cfRule type="cellIs" dxfId="237" priority="255" operator="between">
      <formula>80</formula>
      <formula>120</formula>
    </cfRule>
  </conditionalFormatting>
  <conditionalFormatting sqref="AV121">
    <cfRule type="cellIs" dxfId="236" priority="254" operator="between">
      <formula>80</formula>
      <formula>120</formula>
    </cfRule>
  </conditionalFormatting>
  <conditionalFormatting sqref="AU120">
    <cfRule type="cellIs" dxfId="235" priority="253" operator="greaterThan">
      <formula>20</formula>
    </cfRule>
  </conditionalFormatting>
  <conditionalFormatting sqref="AV120">
    <cfRule type="cellIs" dxfId="234" priority="252" operator="between">
      <formula>80</formula>
      <formula>120</formula>
    </cfRule>
  </conditionalFormatting>
  <conditionalFormatting sqref="AV120">
    <cfRule type="cellIs" dxfId="233" priority="250" operator="between">
      <formula>80</formula>
      <formula>120</formula>
    </cfRule>
  </conditionalFormatting>
  <conditionalFormatting sqref="AV120">
    <cfRule type="cellIs" dxfId="232" priority="251" operator="between">
      <formula>80</formula>
      <formula>120</formula>
    </cfRule>
  </conditionalFormatting>
  <conditionalFormatting sqref="AV122">
    <cfRule type="cellIs" dxfId="231" priority="249" operator="between">
      <formula>80</formula>
      <formula>120</formula>
    </cfRule>
  </conditionalFormatting>
  <conditionalFormatting sqref="BA121">
    <cfRule type="cellIs" dxfId="230" priority="248" operator="between">
      <formula>80</formula>
      <formula>120</formula>
    </cfRule>
  </conditionalFormatting>
  <conditionalFormatting sqref="AZ120">
    <cfRule type="cellIs" dxfId="229" priority="247" operator="greaterThan">
      <formula>20</formula>
    </cfRule>
  </conditionalFormatting>
  <conditionalFormatting sqref="BA120">
    <cfRule type="cellIs" dxfId="228" priority="246" operator="between">
      <formula>80</formula>
      <formula>120</formula>
    </cfRule>
  </conditionalFormatting>
  <conditionalFormatting sqref="BA120">
    <cfRule type="cellIs" dxfId="227" priority="245" operator="between">
      <formula>80</formula>
      <formula>120</formula>
    </cfRule>
  </conditionalFormatting>
  <conditionalFormatting sqref="BA120">
    <cfRule type="cellIs" dxfId="226" priority="243" operator="between">
      <formula>80</formula>
      <formula>120</formula>
    </cfRule>
  </conditionalFormatting>
  <conditionalFormatting sqref="BA120">
    <cfRule type="cellIs" dxfId="225" priority="244" operator="between">
      <formula>80</formula>
      <formula>120</formula>
    </cfRule>
  </conditionalFormatting>
  <conditionalFormatting sqref="BA122">
    <cfRule type="cellIs" dxfId="224" priority="242" operator="between">
      <formula>80</formula>
      <formula>120</formula>
    </cfRule>
  </conditionalFormatting>
  <conditionalFormatting sqref="AJ121 AJ118 AJ115 AJ112 AJ109 AJ106 AJ103 AJ100 AJ97 AJ94 AJ91 AJ88">
    <cfRule type="cellIs" dxfId="223" priority="241" operator="greaterThan">
      <formula>20</formula>
    </cfRule>
  </conditionalFormatting>
  <conditionalFormatting sqref="AO121 AO118 AO115 AO112 AO109 AO106 AO103 AO100 AO97 AO94 AO91 AO88">
    <cfRule type="cellIs" dxfId="222" priority="240" operator="greaterThan">
      <formula>20</formula>
    </cfRule>
  </conditionalFormatting>
  <conditionalFormatting sqref="AT121 AT118 AT115 AT112 AT109 AT106 AT103 AT100 AT97 AT94 AT91 AT88">
    <cfRule type="cellIs" dxfId="221" priority="239" operator="greaterThan">
      <formula>20</formula>
    </cfRule>
  </conditionalFormatting>
  <conditionalFormatting sqref="AY121 AY118 AY115 AY112 AY109 AY106 AY103 AY100 AY97 AY94 AY91 AY88">
    <cfRule type="cellIs" dxfId="220" priority="238" operator="greaterThan">
      <formula>20</formula>
    </cfRule>
  </conditionalFormatting>
  <conditionalFormatting sqref="AJ128 AJ125">
    <cfRule type="cellIs" dxfId="219" priority="237" operator="greaterThan">
      <formula>20</formula>
    </cfRule>
  </conditionalFormatting>
  <conditionalFormatting sqref="AO128 AO125">
    <cfRule type="cellIs" dxfId="218" priority="236" operator="greaterThan">
      <formula>20</formula>
    </cfRule>
  </conditionalFormatting>
  <conditionalFormatting sqref="AT128 AT125">
    <cfRule type="cellIs" dxfId="217" priority="235" operator="greaterThan">
      <formula>20</formula>
    </cfRule>
  </conditionalFormatting>
  <conditionalFormatting sqref="AY128 AY125">
    <cfRule type="cellIs" dxfId="216" priority="234" operator="greaterThan">
      <formula>20</formula>
    </cfRule>
  </conditionalFormatting>
  <conditionalFormatting sqref="AK121">
    <cfRule type="cellIs" dxfId="215" priority="226" operator="lessThan">
      <formula>20</formula>
    </cfRule>
  </conditionalFormatting>
  <conditionalFormatting sqref="AL119">
    <cfRule type="cellIs" dxfId="214" priority="233" operator="between">
      <formula>80</formula>
      <formula>120</formula>
    </cfRule>
  </conditionalFormatting>
  <conditionalFormatting sqref="AK118">
    <cfRule type="cellIs" dxfId="213" priority="232" operator="greaterThan">
      <formula>20</formula>
    </cfRule>
  </conditionalFormatting>
  <conditionalFormatting sqref="AL118">
    <cfRule type="cellIs" dxfId="212" priority="231" operator="between">
      <formula>80</formula>
      <formula>120</formula>
    </cfRule>
  </conditionalFormatting>
  <conditionalFormatting sqref="AL118">
    <cfRule type="cellIs" dxfId="211" priority="230" operator="between">
      <formula>80</formula>
      <formula>120</formula>
    </cfRule>
  </conditionalFormatting>
  <conditionalFormatting sqref="AK121">
    <cfRule type="cellIs" dxfId="210" priority="229" operator="greaterThan">
      <formula>20</formula>
    </cfRule>
  </conditionalFormatting>
  <conditionalFormatting sqref="AL120:AL121">
    <cfRule type="cellIs" dxfId="209" priority="228" operator="between">
      <formula>80</formula>
      <formula>120</formula>
    </cfRule>
  </conditionalFormatting>
  <conditionalFormatting sqref="AK121">
    <cfRule type="cellIs" dxfId="208" priority="227" operator="greaterThan">
      <formula>20</formula>
    </cfRule>
  </conditionalFormatting>
  <conditionalFormatting sqref="AQ119">
    <cfRule type="cellIs" dxfId="207" priority="225" operator="between">
      <formula>80</formula>
      <formula>120</formula>
    </cfRule>
  </conditionalFormatting>
  <conditionalFormatting sqref="AQ119">
    <cfRule type="cellIs" dxfId="206" priority="224" operator="between">
      <formula>80</formula>
      <formula>120</formula>
    </cfRule>
  </conditionalFormatting>
  <conditionalFormatting sqref="AP118">
    <cfRule type="cellIs" dxfId="205" priority="223" operator="greaterThan">
      <formula>20</formula>
    </cfRule>
  </conditionalFormatting>
  <conditionalFormatting sqref="AQ118">
    <cfRule type="cellIs" dxfId="204" priority="222" operator="between">
      <formula>80</formula>
      <formula>120</formula>
    </cfRule>
  </conditionalFormatting>
  <conditionalFormatting sqref="AQ118">
    <cfRule type="cellIs" dxfId="203" priority="221" operator="between">
      <formula>80</formula>
      <formula>120</formula>
    </cfRule>
  </conditionalFormatting>
  <conditionalFormatting sqref="AQ118">
    <cfRule type="cellIs" dxfId="202" priority="220" operator="between">
      <formula>80</formula>
      <formula>120</formula>
    </cfRule>
  </conditionalFormatting>
  <conditionalFormatting sqref="AP121">
    <cfRule type="cellIs" dxfId="201" priority="219" operator="greaterThan">
      <formula>20</formula>
    </cfRule>
  </conditionalFormatting>
  <conditionalFormatting sqref="AQ120:AQ121">
    <cfRule type="cellIs" dxfId="200" priority="218" operator="between">
      <formula>80</formula>
      <formula>120</formula>
    </cfRule>
  </conditionalFormatting>
  <conditionalFormatting sqref="AQ120:AQ121">
    <cfRule type="cellIs" dxfId="199" priority="217" operator="between">
      <formula>80</formula>
      <formula>120</formula>
    </cfRule>
  </conditionalFormatting>
  <conditionalFormatting sqref="AP121">
    <cfRule type="cellIs" dxfId="198" priority="216" operator="greaterThan">
      <formula>20</formula>
    </cfRule>
  </conditionalFormatting>
  <conditionalFormatting sqref="AP121">
    <cfRule type="cellIs" dxfId="197" priority="215" operator="lessThan">
      <formula>20</formula>
    </cfRule>
  </conditionalFormatting>
  <conditionalFormatting sqref="AV119">
    <cfRule type="cellIs" dxfId="196" priority="214" operator="between">
      <formula>80</formula>
      <formula>120</formula>
    </cfRule>
  </conditionalFormatting>
  <conditionalFormatting sqref="AU118">
    <cfRule type="cellIs" dxfId="195" priority="213" operator="greaterThan">
      <formula>20</formula>
    </cfRule>
  </conditionalFormatting>
  <conditionalFormatting sqref="AV118">
    <cfRule type="cellIs" dxfId="194" priority="212" operator="between">
      <formula>80</formula>
      <formula>120</formula>
    </cfRule>
  </conditionalFormatting>
  <conditionalFormatting sqref="AV118">
    <cfRule type="cellIs" dxfId="193" priority="210" operator="between">
      <formula>80</formula>
      <formula>120</formula>
    </cfRule>
  </conditionalFormatting>
  <conditionalFormatting sqref="AV118">
    <cfRule type="cellIs" dxfId="192" priority="211" operator="between">
      <formula>80</formula>
      <formula>120</formula>
    </cfRule>
  </conditionalFormatting>
  <conditionalFormatting sqref="AU121">
    <cfRule type="cellIs" dxfId="191" priority="209" operator="greaterThan">
      <formula>20</formula>
    </cfRule>
  </conditionalFormatting>
  <conditionalFormatting sqref="AV120:AV121">
    <cfRule type="cellIs" dxfId="190" priority="208" operator="between">
      <formula>80</formula>
      <formula>120</formula>
    </cfRule>
  </conditionalFormatting>
  <conditionalFormatting sqref="AU121">
    <cfRule type="cellIs" dxfId="189" priority="207" operator="greaterThan">
      <formula>20</formula>
    </cfRule>
  </conditionalFormatting>
  <conditionalFormatting sqref="AU121">
    <cfRule type="cellIs" dxfId="188" priority="206" operator="lessThan">
      <formula>20</formula>
    </cfRule>
  </conditionalFormatting>
  <conditionalFormatting sqref="BA119">
    <cfRule type="cellIs" dxfId="187" priority="205" operator="between">
      <formula>80</formula>
      <formula>120</formula>
    </cfRule>
  </conditionalFormatting>
  <conditionalFormatting sqref="AZ118">
    <cfRule type="cellIs" dxfId="186" priority="204" operator="greaterThan">
      <formula>20</formula>
    </cfRule>
  </conditionalFormatting>
  <conditionalFormatting sqref="BA118">
    <cfRule type="cellIs" dxfId="185" priority="203" operator="between">
      <formula>80</formula>
      <formula>120</formula>
    </cfRule>
  </conditionalFormatting>
  <conditionalFormatting sqref="BA118">
    <cfRule type="cellIs" dxfId="184" priority="202" operator="between">
      <formula>80</formula>
      <formula>120</formula>
    </cfRule>
  </conditionalFormatting>
  <conditionalFormatting sqref="BA118">
    <cfRule type="cellIs" dxfId="183" priority="200" operator="between">
      <formula>80</formula>
      <formula>120</formula>
    </cfRule>
  </conditionalFormatting>
  <conditionalFormatting sqref="BA118">
    <cfRule type="cellIs" dxfId="182" priority="201" operator="between">
      <formula>80</formula>
      <formula>120</formula>
    </cfRule>
  </conditionalFormatting>
  <conditionalFormatting sqref="AZ121">
    <cfRule type="cellIs" dxfId="181" priority="199" operator="greaterThan">
      <formula>20</formula>
    </cfRule>
  </conditionalFormatting>
  <conditionalFormatting sqref="BA120:BA121">
    <cfRule type="cellIs" dxfId="180" priority="198" operator="between">
      <formula>80</formula>
      <formula>120</formula>
    </cfRule>
  </conditionalFormatting>
  <conditionalFormatting sqref="AZ121">
    <cfRule type="cellIs" dxfId="179" priority="197" operator="greaterThan">
      <formula>20</formula>
    </cfRule>
  </conditionalFormatting>
  <conditionalFormatting sqref="AZ121">
    <cfRule type="cellIs" dxfId="178" priority="196" operator="lessThan">
      <formula>20</formula>
    </cfRule>
  </conditionalFormatting>
  <conditionalFormatting sqref="AJ123">
    <cfRule type="cellIs" dxfId="177" priority="195" operator="greaterThan">
      <formula>20</formula>
    </cfRule>
  </conditionalFormatting>
  <conditionalFormatting sqref="AO123">
    <cfRule type="cellIs" dxfId="176" priority="194" operator="greaterThan">
      <formula>20</formula>
    </cfRule>
  </conditionalFormatting>
  <conditionalFormatting sqref="AT123">
    <cfRule type="cellIs" dxfId="175" priority="193" operator="greaterThan">
      <formula>20</formula>
    </cfRule>
  </conditionalFormatting>
  <conditionalFormatting sqref="AY123">
    <cfRule type="cellIs" dxfId="174" priority="192" operator="greaterThan">
      <formula>20</formula>
    </cfRule>
  </conditionalFormatting>
  <conditionalFormatting sqref="AJ126">
    <cfRule type="cellIs" dxfId="173" priority="191" operator="greaterThan">
      <formula>20</formula>
    </cfRule>
  </conditionalFormatting>
  <conditionalFormatting sqref="AO126">
    <cfRule type="cellIs" dxfId="172" priority="190" operator="greaterThan">
      <formula>20</formula>
    </cfRule>
  </conditionalFormatting>
  <conditionalFormatting sqref="AT126">
    <cfRule type="cellIs" dxfId="171" priority="189" operator="greaterThan">
      <formula>20</formula>
    </cfRule>
  </conditionalFormatting>
  <conditionalFormatting sqref="AY126">
    <cfRule type="cellIs" dxfId="170" priority="188" operator="greaterThan">
      <formula>20</formula>
    </cfRule>
  </conditionalFormatting>
  <conditionalFormatting sqref="AJ127 AJ124">
    <cfRule type="cellIs" dxfId="169" priority="187" operator="greaterThan">
      <formula>20</formula>
    </cfRule>
  </conditionalFormatting>
  <conditionalFormatting sqref="AO127 AO124">
    <cfRule type="cellIs" dxfId="168" priority="186" operator="greaterThan">
      <formula>20</formula>
    </cfRule>
  </conditionalFormatting>
  <conditionalFormatting sqref="AT127 AT124">
    <cfRule type="cellIs" dxfId="167" priority="185" operator="greaterThan">
      <formula>20</formula>
    </cfRule>
  </conditionalFormatting>
  <conditionalFormatting sqref="AY127 AY124">
    <cfRule type="cellIs" dxfId="166" priority="184" operator="greaterThan">
      <formula>20</formula>
    </cfRule>
  </conditionalFormatting>
  <conditionalFormatting sqref="AW129 AR129">
    <cfRule type="cellIs" dxfId="165" priority="166" operator="greaterThan">
      <formula>20</formula>
    </cfRule>
  </conditionalFormatting>
  <conditionalFormatting sqref="AQ129 AV129 BA129 AL129:AM129">
    <cfRule type="cellIs" dxfId="164" priority="165" operator="between">
      <formula>80</formula>
      <formula>120</formula>
    </cfRule>
  </conditionalFormatting>
  <conditionalFormatting sqref="AY129:AZ129 AT129:AU129 AJ129:AK129">
    <cfRule type="cellIs" dxfId="163" priority="164" operator="greaterThan">
      <formula>20</formula>
    </cfRule>
  </conditionalFormatting>
  <conditionalFormatting sqref="AJ129">
    <cfRule type="cellIs" dxfId="162" priority="162" operator="greaterThan">
      <formula>20</formula>
    </cfRule>
  </conditionalFormatting>
  <conditionalFormatting sqref="AY129">
    <cfRule type="cellIs" dxfId="161" priority="159" operator="greaterThan">
      <formula>20</formula>
    </cfRule>
  </conditionalFormatting>
  <conditionalFormatting sqref="AO129:AP129">
    <cfRule type="cellIs" dxfId="160" priority="163" operator="greaterThan">
      <formula>20</formula>
    </cfRule>
  </conditionalFormatting>
  <conditionalFormatting sqref="AO129">
    <cfRule type="cellIs" dxfId="159" priority="161" operator="greaterThan">
      <formula>20</formula>
    </cfRule>
  </conditionalFormatting>
  <conditionalFormatting sqref="AT129">
    <cfRule type="cellIs" dxfId="158" priority="160" operator="greaterThan">
      <formula>20</formula>
    </cfRule>
  </conditionalFormatting>
  <conditionalFormatting sqref="AY129">
    <cfRule type="cellIs" dxfId="157" priority="157" operator="greaterThan">
      <formula>20</formula>
    </cfRule>
  </conditionalFormatting>
  <conditionalFormatting sqref="AT129">
    <cfRule type="cellIs" dxfId="156" priority="158" operator="greaterThan">
      <formula>20</formula>
    </cfRule>
  </conditionalFormatting>
  <conditionalFormatting sqref="BA160">
    <cfRule type="cellIs" dxfId="155" priority="83" operator="between">
      <formula>80</formula>
      <formula>120</formula>
    </cfRule>
  </conditionalFormatting>
  <conditionalFormatting sqref="AT165">
    <cfRule type="cellIs" dxfId="154" priority="74" operator="greaterThan">
      <formula>20</formula>
    </cfRule>
  </conditionalFormatting>
  <conditionalFormatting sqref="AY165">
    <cfRule type="cellIs" dxfId="153" priority="73" operator="greaterThan">
      <formula>20</formula>
    </cfRule>
  </conditionalFormatting>
  <conditionalFormatting sqref="AJ168">
    <cfRule type="cellIs" dxfId="152" priority="72" operator="greaterThan">
      <formula>20</formula>
    </cfRule>
  </conditionalFormatting>
  <conditionalFormatting sqref="AO168">
    <cfRule type="cellIs" dxfId="151" priority="71" operator="greaterThan">
      <formula>20</formula>
    </cfRule>
  </conditionalFormatting>
  <conditionalFormatting sqref="AJ162 AJ159 AJ156 AJ153 AJ150 AJ147 AJ144 AJ141 AJ138 AJ135 AJ132">
    <cfRule type="cellIs" dxfId="150" priority="156" operator="greaterThan">
      <formula>20</formula>
    </cfRule>
  </conditionalFormatting>
  <conditionalFormatting sqref="AO162 AO159 AO156 AO153 AO150 AO147 AO144 AO141 AO138 AO135 AO132">
    <cfRule type="cellIs" dxfId="149" priority="155" operator="greaterThan">
      <formula>20</formula>
    </cfRule>
  </conditionalFormatting>
  <conditionalFormatting sqref="AT162 AT159 AT156 AT153 AT150 AT147 AT144 AT141 AT138 AT135 AT132">
    <cfRule type="cellIs" dxfId="148" priority="154" operator="greaterThan">
      <formula>20</formula>
    </cfRule>
  </conditionalFormatting>
  <conditionalFormatting sqref="AY162 AY159 AY156 AY153 AY150 AY147 AY144 AY141 AY138 AY135 AY132">
    <cfRule type="cellIs" dxfId="147" priority="153" operator="greaterThan">
      <formula>20</formula>
    </cfRule>
  </conditionalFormatting>
  <conditionalFormatting sqref="AJ169">
    <cfRule type="cellIs" dxfId="146" priority="152" operator="greaterThan">
      <formula>20</formula>
    </cfRule>
  </conditionalFormatting>
  <conditionalFormatting sqref="AO169">
    <cfRule type="cellIs" dxfId="145" priority="151" operator="greaterThan">
      <formula>20</formula>
    </cfRule>
  </conditionalFormatting>
  <conditionalFormatting sqref="AT169">
    <cfRule type="cellIs" dxfId="144" priority="150" operator="greaterThan">
      <formula>20</formula>
    </cfRule>
  </conditionalFormatting>
  <conditionalFormatting sqref="AY169">
    <cfRule type="cellIs" dxfId="143" priority="149" operator="greaterThan">
      <formula>20</formula>
    </cfRule>
  </conditionalFormatting>
  <conditionalFormatting sqref="AL163">
    <cfRule type="cellIs" dxfId="142" priority="148" operator="between">
      <formula>80</formula>
      <formula>120</formula>
    </cfRule>
  </conditionalFormatting>
  <conditionalFormatting sqref="AK162">
    <cfRule type="cellIs" dxfId="141" priority="147" operator="greaterThan">
      <formula>20</formula>
    </cfRule>
  </conditionalFormatting>
  <conditionalFormatting sqref="AL162">
    <cfRule type="cellIs" dxfId="140" priority="146" operator="between">
      <formula>80</formula>
      <formula>120</formula>
    </cfRule>
  </conditionalFormatting>
  <conditionalFormatting sqref="AL162">
    <cfRule type="cellIs" dxfId="139" priority="145" operator="between">
      <formula>80</formula>
      <formula>120</formula>
    </cfRule>
  </conditionalFormatting>
  <conditionalFormatting sqref="AP160">
    <cfRule type="cellIs" dxfId="138" priority="104" operator="greaterThan">
      <formula>20</formula>
    </cfRule>
  </conditionalFormatting>
  <conditionalFormatting sqref="AL164">
    <cfRule type="cellIs" dxfId="137" priority="144" operator="between">
      <formula>80</formula>
      <formula>120</formula>
    </cfRule>
  </conditionalFormatting>
  <conditionalFormatting sqref="AJ163 AJ160 AJ157 AJ154 AJ151 AJ148 AJ145 AJ142 AJ139 AJ136 AJ133 AJ130">
    <cfRule type="cellIs" dxfId="136" priority="122" operator="greaterThan">
      <formula>20</formula>
    </cfRule>
  </conditionalFormatting>
  <conditionalFormatting sqref="AO163 AO160 AO157 AO154 AO151 AO148 AO145 AO142 AO139 AO136 AO133 AO130">
    <cfRule type="cellIs" dxfId="135" priority="121" operator="greaterThan">
      <formula>20</formula>
    </cfRule>
  </conditionalFormatting>
  <conditionalFormatting sqref="AT163 AT160 AT157 AT154 AT151 AT148 AT145 AT142 AT139 AT136 AT133 AT130">
    <cfRule type="cellIs" dxfId="134" priority="120" operator="greaterThan">
      <formula>20</formula>
    </cfRule>
  </conditionalFormatting>
  <conditionalFormatting sqref="AY163 AY160 AY157 AY154 AY151 AY148 AY145 AY142 AY139 AY136 AY133 AY130">
    <cfRule type="cellIs" dxfId="133" priority="119" operator="greaterThan">
      <formula>20</formula>
    </cfRule>
  </conditionalFormatting>
  <conditionalFormatting sqref="AO167">
    <cfRule type="cellIs" dxfId="132" priority="117" operator="greaterThan">
      <formula>20</formula>
    </cfRule>
  </conditionalFormatting>
  <conditionalFormatting sqref="AT167">
    <cfRule type="cellIs" dxfId="131" priority="116" operator="greaterThan">
      <formula>20</formula>
    </cfRule>
  </conditionalFormatting>
  <conditionalFormatting sqref="AQ163">
    <cfRule type="cellIs" dxfId="130" priority="143" operator="between">
      <formula>80</formula>
      <formula>120</formula>
    </cfRule>
  </conditionalFormatting>
  <conditionalFormatting sqref="AQ163">
    <cfRule type="cellIs" dxfId="129" priority="142" operator="between">
      <formula>80</formula>
      <formula>120</formula>
    </cfRule>
  </conditionalFormatting>
  <conditionalFormatting sqref="AP162">
    <cfRule type="cellIs" dxfId="128" priority="141" operator="greaterThan">
      <formula>20</formula>
    </cfRule>
  </conditionalFormatting>
  <conditionalFormatting sqref="AQ162">
    <cfRule type="cellIs" dxfId="127" priority="140" operator="between">
      <formula>80</formula>
      <formula>120</formula>
    </cfRule>
  </conditionalFormatting>
  <conditionalFormatting sqref="AQ162">
    <cfRule type="cellIs" dxfId="126" priority="139" operator="between">
      <formula>80</formula>
      <formula>120</formula>
    </cfRule>
  </conditionalFormatting>
  <conditionalFormatting sqref="AQ162">
    <cfRule type="cellIs" dxfId="125" priority="138" operator="between">
      <formula>80</formula>
      <formula>120</formula>
    </cfRule>
  </conditionalFormatting>
  <conditionalFormatting sqref="AQ164">
    <cfRule type="cellIs" dxfId="124" priority="137" operator="between">
      <formula>80</formula>
      <formula>120</formula>
    </cfRule>
  </conditionalFormatting>
  <conditionalFormatting sqref="AQ164">
    <cfRule type="cellIs" dxfId="123" priority="136" operator="between">
      <formula>80</formula>
      <formula>120</formula>
    </cfRule>
  </conditionalFormatting>
  <conditionalFormatting sqref="AV163">
    <cfRule type="cellIs" dxfId="122" priority="135" operator="between">
      <formula>80</formula>
      <formula>120</formula>
    </cfRule>
  </conditionalFormatting>
  <conditionalFormatting sqref="AU162">
    <cfRule type="cellIs" dxfId="121" priority="134" operator="greaterThan">
      <formula>20</formula>
    </cfRule>
  </conditionalFormatting>
  <conditionalFormatting sqref="AV162">
    <cfRule type="cellIs" dxfId="120" priority="133" operator="between">
      <formula>80</formula>
      <formula>120</formula>
    </cfRule>
  </conditionalFormatting>
  <conditionalFormatting sqref="AV162">
    <cfRule type="cellIs" dxfId="119" priority="131" operator="between">
      <formula>80</formula>
      <formula>120</formula>
    </cfRule>
  </conditionalFormatting>
  <conditionalFormatting sqref="AV162">
    <cfRule type="cellIs" dxfId="118" priority="132" operator="between">
      <formula>80</formula>
      <formula>120</formula>
    </cfRule>
  </conditionalFormatting>
  <conditionalFormatting sqref="AV164">
    <cfRule type="cellIs" dxfId="117" priority="130" operator="between">
      <formula>80</formula>
      <formula>120</formula>
    </cfRule>
  </conditionalFormatting>
  <conditionalFormatting sqref="AX169">
    <cfRule type="cellIs" dxfId="116" priority="61" operator="lessThan">
      <formula>20</formula>
    </cfRule>
  </conditionalFormatting>
  <conditionalFormatting sqref="BA163">
    <cfRule type="cellIs" dxfId="115" priority="129" operator="between">
      <formula>80</formula>
      <formula>120</formula>
    </cfRule>
  </conditionalFormatting>
  <conditionalFormatting sqref="AZ162">
    <cfRule type="cellIs" dxfId="114" priority="128" operator="greaterThan">
      <formula>20</formula>
    </cfRule>
  </conditionalFormatting>
  <conditionalFormatting sqref="BA162">
    <cfRule type="cellIs" dxfId="113" priority="127" operator="between">
      <formula>80</formula>
      <formula>120</formula>
    </cfRule>
  </conditionalFormatting>
  <conditionalFormatting sqref="BA162">
    <cfRule type="cellIs" dxfId="112" priority="126" operator="between">
      <formula>80</formula>
      <formula>120</formula>
    </cfRule>
  </conditionalFormatting>
  <conditionalFormatting sqref="BA162">
    <cfRule type="cellIs" dxfId="111" priority="124" operator="between">
      <formula>80</formula>
      <formula>120</formula>
    </cfRule>
  </conditionalFormatting>
  <conditionalFormatting sqref="BA162">
    <cfRule type="cellIs" dxfId="110" priority="125" operator="between">
      <formula>80</formula>
      <formula>120</formula>
    </cfRule>
  </conditionalFormatting>
  <conditionalFormatting sqref="BA164">
    <cfRule type="cellIs" dxfId="109" priority="123" operator="between">
      <formula>80</formula>
      <formula>120</formula>
    </cfRule>
  </conditionalFormatting>
  <conditionalFormatting sqref="AT168">
    <cfRule type="cellIs" dxfId="108" priority="70" operator="greaterThan">
      <formula>20</formula>
    </cfRule>
  </conditionalFormatting>
  <conditionalFormatting sqref="AO169 AO166">
    <cfRule type="cellIs" dxfId="107" priority="67" operator="greaterThan">
      <formula>20</formula>
    </cfRule>
  </conditionalFormatting>
  <conditionalFormatting sqref="AQ170">
    <cfRule type="cellIs" dxfId="106" priority="59" operator="between">
      <formula>80</formula>
      <formula>120</formula>
    </cfRule>
  </conditionalFormatting>
  <conditionalFormatting sqref="BA170">
    <cfRule type="cellIs" dxfId="105" priority="56" operator="between">
      <formula>80</formula>
      <formula>120</formula>
    </cfRule>
  </conditionalFormatting>
  <conditionalFormatting sqref="AW171 AR171">
    <cfRule type="cellIs" dxfId="104" priority="55" operator="greaterThan">
      <formula>20</formula>
    </cfRule>
  </conditionalFormatting>
  <conditionalFormatting sqref="AQ171 AV171 BA171 AL171:AM171">
    <cfRule type="cellIs" dxfId="103" priority="54" operator="between">
      <formula>80</formula>
      <formula>120</formula>
    </cfRule>
  </conditionalFormatting>
  <conditionalFormatting sqref="AY171:AZ171 AT171:AU171 AJ171:AK171">
    <cfRule type="cellIs" dxfId="102" priority="53" operator="greaterThan">
      <formula>20</formula>
    </cfRule>
  </conditionalFormatting>
  <conditionalFormatting sqref="AJ167">
    <cfRule type="cellIs" dxfId="101" priority="118" operator="greaterThan">
      <formula>20</formula>
    </cfRule>
  </conditionalFormatting>
  <conditionalFormatting sqref="AY167">
    <cfRule type="cellIs" dxfId="100" priority="115" operator="greaterThan">
      <formula>20</formula>
    </cfRule>
  </conditionalFormatting>
  <conditionalFormatting sqref="AK163">
    <cfRule type="cellIs" dxfId="99" priority="107" operator="lessThan">
      <formula>20</formula>
    </cfRule>
  </conditionalFormatting>
  <conditionalFormatting sqref="AL161">
    <cfRule type="cellIs" dxfId="98" priority="114" operator="between">
      <formula>80</formula>
      <formula>120</formula>
    </cfRule>
  </conditionalFormatting>
  <conditionalFormatting sqref="AK160">
    <cfRule type="cellIs" dxfId="97" priority="113" operator="greaterThan">
      <formula>20</formula>
    </cfRule>
  </conditionalFormatting>
  <conditionalFormatting sqref="AL160">
    <cfRule type="cellIs" dxfId="96" priority="112" operator="between">
      <formula>80</formula>
      <formula>120</formula>
    </cfRule>
  </conditionalFormatting>
  <conditionalFormatting sqref="AL160">
    <cfRule type="cellIs" dxfId="95" priority="111" operator="between">
      <formula>80</formula>
      <formula>120</formula>
    </cfRule>
  </conditionalFormatting>
  <conditionalFormatting sqref="AK163">
    <cfRule type="cellIs" dxfId="94" priority="110" operator="greaterThan">
      <formula>20</formula>
    </cfRule>
  </conditionalFormatting>
  <conditionalFormatting sqref="AL162:AL163">
    <cfRule type="cellIs" dxfId="93" priority="109" operator="between">
      <formula>80</formula>
      <formula>120</formula>
    </cfRule>
  </conditionalFormatting>
  <conditionalFormatting sqref="AK163">
    <cfRule type="cellIs" dxfId="92" priority="108" operator="greaterThan">
      <formula>20</formula>
    </cfRule>
  </conditionalFormatting>
  <conditionalFormatting sqref="AQ161">
    <cfRule type="cellIs" dxfId="91" priority="106" operator="between">
      <formula>80</formula>
      <formula>120</formula>
    </cfRule>
  </conditionalFormatting>
  <conditionalFormatting sqref="AQ161">
    <cfRule type="cellIs" dxfId="90" priority="105" operator="between">
      <formula>80</formula>
      <formula>120</formula>
    </cfRule>
  </conditionalFormatting>
  <conditionalFormatting sqref="AQ160">
    <cfRule type="cellIs" dxfId="89" priority="103" operator="between">
      <formula>80</formula>
      <formula>120</formula>
    </cfRule>
  </conditionalFormatting>
  <conditionalFormatting sqref="AQ160">
    <cfRule type="cellIs" dxfId="88" priority="102" operator="between">
      <formula>80</formula>
      <formula>120</formula>
    </cfRule>
  </conditionalFormatting>
  <conditionalFormatting sqref="AQ160">
    <cfRule type="cellIs" dxfId="87" priority="101" operator="between">
      <formula>80</formula>
      <formula>120</formula>
    </cfRule>
  </conditionalFormatting>
  <conditionalFormatting sqref="AP163">
    <cfRule type="cellIs" dxfId="86" priority="100" operator="greaterThan">
      <formula>20</formula>
    </cfRule>
  </conditionalFormatting>
  <conditionalFormatting sqref="AQ162:AQ163">
    <cfRule type="cellIs" dxfId="85" priority="99" operator="between">
      <formula>80</formula>
      <formula>120</formula>
    </cfRule>
  </conditionalFormatting>
  <conditionalFormatting sqref="AQ162:AQ163">
    <cfRule type="cellIs" dxfId="84" priority="98" operator="between">
      <formula>80</formula>
      <formula>120</formula>
    </cfRule>
  </conditionalFormatting>
  <conditionalFormatting sqref="AP163">
    <cfRule type="cellIs" dxfId="83" priority="97" operator="greaterThan">
      <formula>20</formula>
    </cfRule>
  </conditionalFormatting>
  <conditionalFormatting sqref="AP163">
    <cfRule type="cellIs" dxfId="82" priority="96" operator="lessThan">
      <formula>20</formula>
    </cfRule>
  </conditionalFormatting>
  <conditionalFormatting sqref="AV161">
    <cfRule type="cellIs" dxfId="81" priority="95" operator="between">
      <formula>80</formula>
      <formula>120</formula>
    </cfRule>
  </conditionalFormatting>
  <conditionalFormatting sqref="AU160">
    <cfRule type="cellIs" dxfId="80" priority="94" operator="greaterThan">
      <formula>20</formula>
    </cfRule>
  </conditionalFormatting>
  <conditionalFormatting sqref="AV160">
    <cfRule type="cellIs" dxfId="79" priority="93" operator="between">
      <formula>80</formula>
      <formula>120</formula>
    </cfRule>
  </conditionalFormatting>
  <conditionalFormatting sqref="AV160">
    <cfRule type="cellIs" dxfId="78" priority="91" operator="between">
      <formula>80</formula>
      <formula>120</formula>
    </cfRule>
  </conditionalFormatting>
  <conditionalFormatting sqref="AV160">
    <cfRule type="cellIs" dxfId="77" priority="92" operator="between">
      <formula>80</formula>
      <formula>120</formula>
    </cfRule>
  </conditionalFormatting>
  <conditionalFormatting sqref="AU163">
    <cfRule type="cellIs" dxfId="76" priority="90" operator="greaterThan">
      <formula>20</formula>
    </cfRule>
  </conditionalFormatting>
  <conditionalFormatting sqref="AV162:AV163">
    <cfRule type="cellIs" dxfId="75" priority="89" operator="between">
      <formula>80</formula>
      <formula>120</formula>
    </cfRule>
  </conditionalFormatting>
  <conditionalFormatting sqref="AU163">
    <cfRule type="cellIs" dxfId="74" priority="88" operator="greaterThan">
      <formula>20</formula>
    </cfRule>
  </conditionalFormatting>
  <conditionalFormatting sqref="AU163">
    <cfRule type="cellIs" dxfId="73" priority="87" operator="lessThan">
      <formula>20</formula>
    </cfRule>
  </conditionalFormatting>
  <conditionalFormatting sqref="BA161">
    <cfRule type="cellIs" dxfId="72" priority="86" operator="between">
      <formula>80</formula>
      <formula>120</formula>
    </cfRule>
  </conditionalFormatting>
  <conditionalFormatting sqref="AZ160">
    <cfRule type="cellIs" dxfId="71" priority="85" operator="greaterThan">
      <formula>20</formula>
    </cfRule>
  </conditionalFormatting>
  <conditionalFormatting sqref="BA160">
    <cfRule type="cellIs" dxfId="70" priority="84" operator="between">
      <formula>80</formula>
      <formula>120</formula>
    </cfRule>
  </conditionalFormatting>
  <conditionalFormatting sqref="BA160">
    <cfRule type="cellIs" dxfId="69" priority="81" operator="between">
      <formula>80</formula>
      <formula>120</formula>
    </cfRule>
  </conditionalFormatting>
  <conditionalFormatting sqref="BA160">
    <cfRule type="cellIs" dxfId="68" priority="82" operator="between">
      <formula>80</formula>
      <formula>120</formula>
    </cfRule>
  </conditionalFormatting>
  <conditionalFormatting sqref="AZ163">
    <cfRule type="cellIs" dxfId="67" priority="80" operator="greaterThan">
      <formula>20</formula>
    </cfRule>
  </conditionalFormatting>
  <conditionalFormatting sqref="BA162:BA163">
    <cfRule type="cellIs" dxfId="66" priority="79" operator="between">
      <formula>80</formula>
      <formula>120</formula>
    </cfRule>
  </conditionalFormatting>
  <conditionalFormatting sqref="AZ163">
    <cfRule type="cellIs" dxfId="65" priority="78" operator="greaterThan">
      <formula>20</formula>
    </cfRule>
  </conditionalFormatting>
  <conditionalFormatting sqref="AZ163">
    <cfRule type="cellIs" dxfId="64" priority="77" operator="lessThan">
      <formula>20</formula>
    </cfRule>
  </conditionalFormatting>
  <conditionalFormatting sqref="AJ165">
    <cfRule type="cellIs" dxfId="63" priority="76" operator="greaterThan">
      <formula>20</formula>
    </cfRule>
  </conditionalFormatting>
  <conditionalFormatting sqref="AO165">
    <cfRule type="cellIs" dxfId="62" priority="75" operator="greaterThan">
      <formula>20</formula>
    </cfRule>
  </conditionalFormatting>
  <conditionalFormatting sqref="AY168">
    <cfRule type="cellIs" dxfId="61" priority="69" operator="greaterThan">
      <formula>20</formula>
    </cfRule>
  </conditionalFormatting>
  <conditionalFormatting sqref="AJ169 AJ166">
    <cfRule type="cellIs" dxfId="60" priority="68" operator="greaterThan">
      <formula>20</formula>
    </cfRule>
  </conditionalFormatting>
  <conditionalFormatting sqref="AT169 AT166">
    <cfRule type="cellIs" dxfId="59" priority="66" operator="greaterThan">
      <formula>20</formula>
    </cfRule>
  </conditionalFormatting>
  <conditionalFormatting sqref="AY169 AY166">
    <cfRule type="cellIs" dxfId="58" priority="65" operator="greaterThan">
      <formula>20</formula>
    </cfRule>
  </conditionalFormatting>
  <conditionalFormatting sqref="AI169">
    <cfRule type="cellIs" dxfId="57" priority="64" operator="lessThan">
      <formula>20</formula>
    </cfRule>
  </conditionalFormatting>
  <conditionalFormatting sqref="AN169">
    <cfRule type="cellIs" dxfId="56" priority="63" operator="lessThan">
      <formula>20</formula>
    </cfRule>
  </conditionalFormatting>
  <conditionalFormatting sqref="AS169">
    <cfRule type="cellIs" dxfId="55" priority="62" operator="lessThan">
      <formula>20</formula>
    </cfRule>
  </conditionalFormatting>
  <conditionalFormatting sqref="AL170">
    <cfRule type="cellIs" dxfId="54" priority="60" operator="between">
      <formula>80</formula>
      <formula>120</formula>
    </cfRule>
  </conditionalFormatting>
  <conditionalFormatting sqref="AQ170">
    <cfRule type="cellIs" dxfId="53" priority="58" operator="between">
      <formula>80</formula>
      <formula>120</formula>
    </cfRule>
  </conditionalFormatting>
  <conditionalFormatting sqref="AV170">
    <cfRule type="cellIs" dxfId="52" priority="57" operator="between">
      <formula>80</formula>
      <formula>120</formula>
    </cfRule>
  </conditionalFormatting>
  <conditionalFormatting sqref="AJ171">
    <cfRule type="cellIs" dxfId="51" priority="51" operator="greaterThan">
      <formula>20</formula>
    </cfRule>
  </conditionalFormatting>
  <conditionalFormatting sqref="AY171">
    <cfRule type="cellIs" dxfId="50" priority="48" operator="greaterThan">
      <formula>20</formula>
    </cfRule>
  </conditionalFormatting>
  <conditionalFormatting sqref="AO171:AP171">
    <cfRule type="cellIs" dxfId="49" priority="52" operator="greaterThan">
      <formula>20</formula>
    </cfRule>
  </conditionalFormatting>
  <conditionalFormatting sqref="AO171">
    <cfRule type="cellIs" dxfId="48" priority="50" operator="greaterThan">
      <formula>20</formula>
    </cfRule>
  </conditionalFormatting>
  <conditionalFormatting sqref="AT171">
    <cfRule type="cellIs" dxfId="47" priority="49" operator="greaterThan">
      <formula>20</formula>
    </cfRule>
  </conditionalFormatting>
  <conditionalFormatting sqref="AY171">
    <cfRule type="cellIs" dxfId="46" priority="46" operator="greaterThan">
      <formula>20</formula>
    </cfRule>
  </conditionalFormatting>
  <conditionalFormatting sqref="AT171">
    <cfRule type="cellIs" dxfId="45" priority="47" operator="greaterThan">
      <formula>20</formula>
    </cfRule>
  </conditionalFormatting>
  <conditionalFormatting sqref="AJ174">
    <cfRule type="cellIs" dxfId="44" priority="45" operator="greaterThan">
      <formula>20</formula>
    </cfRule>
  </conditionalFormatting>
  <conditionalFormatting sqref="AO174">
    <cfRule type="cellIs" dxfId="43" priority="44" operator="greaterThan">
      <formula>20</formula>
    </cfRule>
  </conditionalFormatting>
  <conditionalFormatting sqref="AT174">
    <cfRule type="cellIs" dxfId="42" priority="43" operator="greaterThan">
      <formula>20</formula>
    </cfRule>
  </conditionalFormatting>
  <conditionalFormatting sqref="AY174">
    <cfRule type="cellIs" dxfId="41" priority="42" operator="greaterThan">
      <formula>20</formula>
    </cfRule>
  </conditionalFormatting>
  <conditionalFormatting sqref="AJ175 AJ172">
    <cfRule type="cellIs" dxfId="40" priority="41" operator="greaterThan">
      <formula>20</formula>
    </cfRule>
  </conditionalFormatting>
  <conditionalFormatting sqref="AO175 AO172">
    <cfRule type="cellIs" dxfId="39" priority="40" operator="greaterThan">
      <formula>20</formula>
    </cfRule>
  </conditionalFormatting>
  <conditionalFormatting sqref="AT175 AT172">
    <cfRule type="cellIs" dxfId="38" priority="39" operator="greaterThan">
      <formula>20</formula>
    </cfRule>
  </conditionalFormatting>
  <conditionalFormatting sqref="AY175 AY172">
    <cfRule type="cellIs" dxfId="37" priority="38" operator="greaterThan">
      <formula>20</formula>
    </cfRule>
  </conditionalFormatting>
  <conditionalFormatting sqref="AT180">
    <cfRule type="cellIs" dxfId="36" priority="27" operator="greaterThan">
      <formula>20</formula>
    </cfRule>
  </conditionalFormatting>
  <conditionalFormatting sqref="AY180">
    <cfRule type="cellIs" dxfId="35" priority="26" operator="greaterThan">
      <formula>20</formula>
    </cfRule>
  </conditionalFormatting>
  <conditionalFormatting sqref="AJ183">
    <cfRule type="cellIs" dxfId="34" priority="25" operator="greaterThan">
      <formula>20</formula>
    </cfRule>
  </conditionalFormatting>
  <conditionalFormatting sqref="AO183">
    <cfRule type="cellIs" dxfId="33" priority="24" operator="greaterThan">
      <formula>20</formula>
    </cfRule>
  </conditionalFormatting>
  <conditionalFormatting sqref="AJ184">
    <cfRule type="cellIs" dxfId="32" priority="37" operator="greaterThan">
      <formula>20</formula>
    </cfRule>
  </conditionalFormatting>
  <conditionalFormatting sqref="AO184">
    <cfRule type="cellIs" dxfId="31" priority="36" operator="greaterThan">
      <formula>20</formula>
    </cfRule>
  </conditionalFormatting>
  <conditionalFormatting sqref="AT184">
    <cfRule type="cellIs" dxfId="30" priority="35" operator="greaterThan">
      <formula>20</formula>
    </cfRule>
  </conditionalFormatting>
  <conditionalFormatting sqref="AY184">
    <cfRule type="cellIs" dxfId="29" priority="34" operator="greaterThan">
      <formula>20</formula>
    </cfRule>
  </conditionalFormatting>
  <conditionalFormatting sqref="AO182">
    <cfRule type="cellIs" dxfId="28" priority="32" operator="greaterThan">
      <formula>20</formula>
    </cfRule>
  </conditionalFormatting>
  <conditionalFormatting sqref="AT182">
    <cfRule type="cellIs" dxfId="27" priority="31" operator="greaterThan">
      <formula>20</formula>
    </cfRule>
  </conditionalFormatting>
  <conditionalFormatting sqref="AX184">
    <cfRule type="cellIs" dxfId="26" priority="14" operator="lessThan">
      <formula>20</formula>
    </cfRule>
  </conditionalFormatting>
  <conditionalFormatting sqref="AT183">
    <cfRule type="cellIs" dxfId="25" priority="23" operator="greaterThan">
      <formula>20</formula>
    </cfRule>
  </conditionalFormatting>
  <conditionalFormatting sqref="AO184 AO181">
    <cfRule type="cellIs" dxfId="24" priority="20" operator="greaterThan">
      <formula>20</formula>
    </cfRule>
  </conditionalFormatting>
  <conditionalFormatting sqref="AQ185">
    <cfRule type="cellIs" dxfId="23" priority="12" operator="between">
      <formula>80</formula>
      <formula>120</formula>
    </cfRule>
  </conditionalFormatting>
  <conditionalFormatting sqref="BA185">
    <cfRule type="cellIs" dxfId="22" priority="9" operator="between">
      <formula>80</formula>
      <formula>120</formula>
    </cfRule>
  </conditionalFormatting>
  <conditionalFormatting sqref="AJ182">
    <cfRule type="cellIs" dxfId="21" priority="33" operator="greaterThan">
      <formula>20</formula>
    </cfRule>
  </conditionalFormatting>
  <conditionalFormatting sqref="AY182">
    <cfRule type="cellIs" dxfId="20" priority="30" operator="greaterThan">
      <formula>20</formula>
    </cfRule>
  </conditionalFormatting>
  <conditionalFormatting sqref="AJ180">
    <cfRule type="cellIs" dxfId="19" priority="29" operator="greaterThan">
      <formula>20</formula>
    </cfRule>
  </conditionalFormatting>
  <conditionalFormatting sqref="AO180">
    <cfRule type="cellIs" dxfId="18" priority="28" operator="greaterThan">
      <formula>20</formula>
    </cfRule>
  </conditionalFormatting>
  <conditionalFormatting sqref="AY183">
    <cfRule type="cellIs" dxfId="17" priority="22" operator="greaterThan">
      <formula>20</formula>
    </cfRule>
  </conditionalFormatting>
  <conditionalFormatting sqref="AJ184 AJ181">
    <cfRule type="cellIs" dxfId="16" priority="21" operator="greaterThan">
      <formula>20</formula>
    </cfRule>
  </conditionalFormatting>
  <conditionalFormatting sqref="AT184 AT181">
    <cfRule type="cellIs" dxfId="15" priority="19" operator="greaterThan">
      <formula>20</formula>
    </cfRule>
  </conditionalFormatting>
  <conditionalFormatting sqref="AY184 AY181">
    <cfRule type="cellIs" dxfId="14" priority="18" operator="greaterThan">
      <formula>20</formula>
    </cfRule>
  </conditionalFormatting>
  <conditionalFormatting sqref="AI184">
    <cfRule type="cellIs" dxfId="13" priority="17" operator="lessThan">
      <formula>20</formula>
    </cfRule>
  </conditionalFormatting>
  <conditionalFormatting sqref="AN184">
    <cfRule type="cellIs" dxfId="12" priority="16" operator="lessThan">
      <formula>20</formula>
    </cfRule>
  </conditionalFormatting>
  <conditionalFormatting sqref="AS184">
    <cfRule type="cellIs" dxfId="11" priority="15" operator="lessThan">
      <formula>20</formula>
    </cfRule>
  </conditionalFormatting>
  <conditionalFormatting sqref="AL185">
    <cfRule type="cellIs" dxfId="10" priority="13" operator="between">
      <formula>80</formula>
      <formula>120</formula>
    </cfRule>
  </conditionalFormatting>
  <conditionalFormatting sqref="AQ185">
    <cfRule type="cellIs" dxfId="9" priority="11" operator="between">
      <formula>80</formula>
      <formula>120</formula>
    </cfRule>
  </conditionalFormatting>
  <conditionalFormatting sqref="AV185">
    <cfRule type="cellIs" dxfId="8" priority="10" operator="between">
      <formula>80</formula>
      <formula>120</formula>
    </cfRule>
  </conditionalFormatting>
  <conditionalFormatting sqref="AJ178">
    <cfRule type="cellIs" dxfId="7" priority="8" operator="greaterThan">
      <formula>20</formula>
    </cfRule>
  </conditionalFormatting>
  <conditionalFormatting sqref="AO178">
    <cfRule type="cellIs" dxfId="6" priority="7" operator="greaterThan">
      <formula>20</formula>
    </cfRule>
  </conditionalFormatting>
  <conditionalFormatting sqref="AT178">
    <cfRule type="cellIs" dxfId="5" priority="6" operator="greaterThan">
      <formula>20</formula>
    </cfRule>
  </conditionalFormatting>
  <conditionalFormatting sqref="AY178">
    <cfRule type="cellIs" dxfId="4" priority="5" operator="greaterThan">
      <formula>20</formula>
    </cfRule>
  </conditionalFormatting>
  <conditionalFormatting sqref="AJ187">
    <cfRule type="cellIs" dxfId="3" priority="4" operator="greaterThan">
      <formula>20</formula>
    </cfRule>
  </conditionalFormatting>
  <conditionalFormatting sqref="AO187">
    <cfRule type="cellIs" dxfId="2" priority="3" operator="greaterThan">
      <formula>20</formula>
    </cfRule>
  </conditionalFormatting>
  <conditionalFormatting sqref="AT187">
    <cfRule type="cellIs" dxfId="1" priority="2" operator="greaterThan">
      <formula>20</formula>
    </cfRule>
  </conditionalFormatting>
  <conditionalFormatting sqref="AY187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export</vt:lpstr>
      <vt:lpstr>24jan22</vt:lpstr>
      <vt:lpstr>25jan22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2020-03-18T14:50:00Z</dcterms:created>
  <dcterms:modified xsi:type="dcterms:W3CDTF">2022-01-27T15:23:46Z</dcterms:modified>
</cp:coreProperties>
</file>