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79C05D86-9E0F-4E56-BEFF-AC2EAE6137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</calcChain>
</file>

<file path=xl/sharedStrings.xml><?xml version="1.0" encoding="utf-8"?>
<sst xmlns="http://schemas.openxmlformats.org/spreadsheetml/2006/main" count="643" uniqueCount="57">
  <si>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</si>
  <si>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</si>
  <si>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</si>
  <si>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</si>
  <si>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</si>
  <si>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</si>
  <si>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</si>
  <si>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</si>
  <si>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</si>
  <si>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</si>
  <si>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</si>
  <si>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</si>
  <si>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</si>
  <si>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</si>
  <si>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</si>
  <si>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</si>
  <si>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</si>
  <si>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</si>
  <si>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</si>
  <si>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</si>
  <si>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</si>
  <si>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</si>
  <si>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</si>
  <si>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</si>
  <si>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</si>
  <si>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</si>
  <si>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</si>
  <si>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</si>
  <si>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</si>
  <si>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</si>
  <si>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</si>
  <si>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</si>
  <si>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>2024 CAL Measured headspace CO2 in ppm from GC in ppm</t>
  </si>
  <si>
    <t>BRN20240409_01.gcd</t>
  </si>
  <si>
    <t xml:space="preserve">QC outside air </t>
  </si>
  <si>
    <t>BRN20240409_02.gcd</t>
  </si>
  <si>
    <t>QC spiked air green cap</t>
  </si>
  <si>
    <t>BRN20240409_03.gcd</t>
  </si>
  <si>
    <t>BRN20240409_04.gcd</t>
  </si>
  <si>
    <t>BRN20240409_05.gcd</t>
  </si>
  <si>
    <t>BRN20240409_06.gcd</t>
  </si>
  <si>
    <t>BRN20240409_07.gcd</t>
  </si>
  <si>
    <t>BRN20240409_08.gcd</t>
  </si>
  <si>
    <t>BRN20240409_09.gcd</t>
  </si>
  <si>
    <t>BRN20240409_10.gcd</t>
  </si>
  <si>
    <t>BRN20240409_11.gcd</t>
  </si>
  <si>
    <t>BRN20240409_12.gcd</t>
  </si>
  <si>
    <t>BRN20240409_13.gcd</t>
  </si>
  <si>
    <t>BRN20240409_14.gcd</t>
  </si>
  <si>
    <t>BRN20240409_15.gcd</t>
  </si>
  <si>
    <t>BRN20240409_16.gcd</t>
  </si>
  <si>
    <t>BRN20240409_17.gcd</t>
  </si>
  <si>
    <t>BRN20240409_18.gcd</t>
  </si>
  <si>
    <t>BRN20240409_19.gcd</t>
  </si>
  <si>
    <t>BRN20240409_20.gcd</t>
  </si>
  <si>
    <t>BRN20240409_21.gcd</t>
  </si>
  <si>
    <t>not spiked- just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</si>
</sst>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29"/>
  <sheetViews>
    <sheetView tabSelected="1" topLeftCell="AF10" workbookViewId="0">
      <selection activeCell="AQ32" sqref="AQ32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32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33</v>
      </c>
      <c r="C9" s="2">
        <v>45391.424791666665</v>
      </c>
      <c r="D9" t="s">
        <v>34</v>
      </c>
      <c r="E9" t="s">
        <v>13</v>
      </c>
      <c r="F9">
        <v>0</v>
      </c>
      <c r="G9">
        <v>6.1180000000000003</v>
      </c>
      <c r="H9" s="3">
        <v>2014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33</v>
      </c>
      <c r="Q9" s="2">
        <v>45391.424791666665</v>
      </c>
      <c r="R9" t="s">
        <v>34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33</v>
      </c>
      <c r="AE9" s="2">
        <v>45391.424791666665</v>
      </c>
      <c r="AF9" t="s">
        <v>34</v>
      </c>
      <c r="AG9" t="s">
        <v>13</v>
      </c>
      <c r="AH9">
        <v>0</v>
      </c>
      <c r="AI9">
        <v>12.269</v>
      </c>
      <c r="AJ9" s="3">
        <v>1794</v>
      </c>
      <c r="AK9">
        <v>0.35699999999999998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1</v>
      </c>
      <c r="AT9" s="15">
        <f t="shared" ref="AT9:AT29" si="0">IF(H9&lt;10000,((H9^2*0.00000005714)+(H9*0.002453)+(-3.811)),(IF(H9&lt;200000,((H9^2*-0.0000000002888)+(H9*0.002899)+(-4.321)),(IF(H9&lt;8000000,((H9^2*-0.0000000000062)+(H9*0.002143)+(157)),((V9^2*-0.000000031)+(V9*0.2771)+(-709.5)))))))</f>
        <v>1.3611130394399993</v>
      </c>
      <c r="AU9" s="16">
        <f t="shared" ref="AU9:AU29" si="1">IF(AJ9&lt;45000,((-0.0000000598*AJ9^2)+(0.205*AJ9)+(34.1)),((-0.00000002403*AJ9^2)+(0.2063*AJ9)+(-550.7)))</f>
        <v>401.6775375272</v>
      </c>
      <c r="AW9" s="13">
        <f t="shared" ref="AW9:AW29" si="2">IF(H9&lt;10000,((-0.00000005795*H9^2)+(0.003823*H9)+(-6.715)),(IF(H9&lt;700000,((-0.0000000001209*H9^2)+(0.002635*H9)+(-0.4111)), ((-0.00000002007*V9^2)+(0.2564*V9)+(286.1)))))</f>
        <v>0.74946544179999997</v>
      </c>
      <c r="AX9" s="14">
        <f t="shared" ref="AX9:AX29" si="3">(-0.00000001626*AJ9^2)+(0.1912*AJ9)+(-3.858)</f>
        <v>339.10246823064</v>
      </c>
      <c r="AZ9" s="6">
        <f t="shared" ref="AZ9:AZ29" si="4">IF(H9&lt;10000,((0.0000001453*H9^2)+(0.0008349*H9)+(-1.805)),(IF(H9&lt;700000,((-0.00000000008054*H9^2)+(0.002348*H9)+(-2.47)), ((-0.00000001938*V9^2)+(0.2471*V9)+(226.8)))))</f>
        <v>0.46585387880000018</v>
      </c>
      <c r="BA9" s="7">
        <f t="shared" ref="BA9:BA29" si="5">(-0.00000002552*AJ9^2)+(0.2067*AJ9)+(-103.7)</f>
        <v>267.03766551327999</v>
      </c>
      <c r="BC9" s="11">
        <f t="shared" ref="BC9:BC29" si="6">IF(H9&lt;10000,((H9^2*0.00000054)+(H9*-0.004765)+(12.72)),(IF(H9&lt;200000,((H9^2*-0.000000001577)+(H9*0.003043)+(-10.42)),(IF(H9&lt;8000000,((H9^2*-0.0000000000186)+(H9*0.00194)+(154.1)),((V9^2*-0.00000002)+(V9*0.2565)+(-1032)))))))</f>
        <v>5.3136358400000008</v>
      </c>
      <c r="BD9" s="12">
        <f t="shared" ref="BD9:BD29" si="7">IF(AJ9&lt;45000,((-0.0000004561*AJ9^2)+(0.244*AJ9)+(-21.72)),((-0.0000000409*AJ9^2)+(0.2477*AJ9)+(-1777)))</f>
        <v>414.54807134040004</v>
      </c>
      <c r="BF9" s="15">
        <f t="shared" ref="BF9:BF29" si="8">IF(H9&lt;10000,((H9^2*0.00000005714)+(H9*0.002453)+(-3.811)),(IF(H9&lt;200000,((H9^2*-0.0000000002888)+(H9*0.002899)+(-4.321)),(IF(H9&lt;8000000,((H9^2*-0.0000000000062)+(H9*0.002143)+(157)),((V9^2*-0.000000031)+(V9*0.2771)+(-709.5)))))))</f>
        <v>1.3611130394399993</v>
      </c>
      <c r="BG9" s="16">
        <f t="shared" ref="BG9:BG29" si="9">IF(AJ9&lt;45000,((-0.0000000598*AJ9^2)+(0.205*AJ9)+(34.1)),((-0.00000002403*AJ9^2)+(0.2063*AJ9)+(-550.7)))</f>
        <v>401.6775375272</v>
      </c>
      <c r="BI9">
        <v>48</v>
      </c>
      <c r="BJ9" t="s">
        <v>33</v>
      </c>
      <c r="BK9" s="2">
        <v>45391.424791666665</v>
      </c>
      <c r="BL9" t="s">
        <v>34</v>
      </c>
      <c r="BM9" t="s">
        <v>13</v>
      </c>
      <c r="BN9">
        <v>0</v>
      </c>
      <c r="BO9">
        <v>2.7280000000000002</v>
      </c>
      <c r="BP9" s="3">
        <v>5088937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35</v>
      </c>
      <c r="C10" s="2">
        <v>45391.446111111109</v>
      </c>
      <c r="D10" t="s">
        <v>36</v>
      </c>
      <c r="E10" t="s">
        <v>13</v>
      </c>
      <c r="F10">
        <v>0</v>
      </c>
      <c r="G10">
        <v>6.0960000000000001</v>
      </c>
      <c r="H10" s="3">
        <v>1749</v>
      </c>
      <c r="I10">
        <v>1E-3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35</v>
      </c>
      <c r="Q10" s="2">
        <v>45391.446111111109</v>
      </c>
      <c r="R10" t="s">
        <v>36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35</v>
      </c>
      <c r="AE10" s="2">
        <v>45391.446111111109</v>
      </c>
      <c r="AF10" t="s">
        <v>36</v>
      </c>
      <c r="AG10" t="s">
        <v>13</v>
      </c>
      <c r="AH10">
        <v>0</v>
      </c>
      <c r="AI10">
        <v>12.249000000000001</v>
      </c>
      <c r="AJ10" s="3">
        <v>1515</v>
      </c>
      <c r="AK10">
        <v>0.29599999999999999</v>
      </c>
      <c r="AL10" t="s">
        <v>14</v>
      </c>
      <c r="AM10" t="s">
        <v>14</v>
      </c>
      <c r="AN10" t="s">
        <v>14</v>
      </c>
      <c r="AO10" t="s">
        <v>14</v>
      </c>
      <c r="AQ10">
        <v>2</v>
      </c>
      <c r="AR10" t="s">
        <v>56</v>
      </c>
      <c r="AS10" s="10">
        <v>2</v>
      </c>
      <c r="AT10" s="15">
        <f t="shared" si="0"/>
        <v>0.65408831714000026</v>
      </c>
      <c r="AU10" s="16">
        <f t="shared" si="1"/>
        <v>344.53774554500001</v>
      </c>
      <c r="AW10" s="13">
        <f t="shared" si="2"/>
        <v>-0.20584210794999969</v>
      </c>
      <c r="AX10" s="14">
        <f t="shared" si="3"/>
        <v>285.77267964150002</v>
      </c>
      <c r="AZ10" s="6">
        <f t="shared" si="4"/>
        <v>9.9712945300000078E-2</v>
      </c>
      <c r="BA10" s="7">
        <f t="shared" si="5"/>
        <v>209.39192585799998</v>
      </c>
      <c r="BC10" s="11">
        <f t="shared" si="6"/>
        <v>6.0378755400000008</v>
      </c>
      <c r="BD10" s="12">
        <f t="shared" si="7"/>
        <v>346.89314787749993</v>
      </c>
      <c r="BF10" s="15">
        <f t="shared" si="8"/>
        <v>0.65408831714000026</v>
      </c>
      <c r="BG10" s="16">
        <f t="shared" si="9"/>
        <v>344.53774554500001</v>
      </c>
      <c r="BI10">
        <v>49</v>
      </c>
      <c r="BJ10" t="s">
        <v>35</v>
      </c>
      <c r="BK10" s="2">
        <v>45391.446111111109</v>
      </c>
      <c r="BL10" t="s">
        <v>36</v>
      </c>
      <c r="BM10" t="s">
        <v>13</v>
      </c>
      <c r="BN10">
        <v>0</v>
      </c>
      <c r="BO10">
        <v>2.726</v>
      </c>
      <c r="BP10" s="3">
        <v>5019415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45391.467418981483</v>
      </c>
      <c r="D11" t="s">
        <v>31</v>
      </c>
      <c r="E11" t="s">
        <v>13</v>
      </c>
      <c r="F11">
        <v>0</v>
      </c>
      <c r="G11">
        <v>6.0369999999999999</v>
      </c>
      <c r="H11" s="3">
        <v>3035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45391.467418981483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45391.467418981483</v>
      </c>
      <c r="AF11" t="s">
        <v>31</v>
      </c>
      <c r="AG11" t="s">
        <v>13</v>
      </c>
      <c r="AH11">
        <v>0</v>
      </c>
      <c r="AI11">
        <v>12.252000000000001</v>
      </c>
      <c r="AJ11" s="3">
        <v>1430</v>
      </c>
      <c r="AK11">
        <v>0.27700000000000002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3</v>
      </c>
      <c r="AT11" s="15">
        <f t="shared" si="0"/>
        <v>4.1601843965</v>
      </c>
      <c r="AU11" s="16">
        <f t="shared" si="1"/>
        <v>327.12771498000001</v>
      </c>
      <c r="AW11" s="13">
        <f t="shared" si="2"/>
        <v>4.3540145112499999</v>
      </c>
      <c r="AX11" s="14">
        <f t="shared" si="3"/>
        <v>269.52474992599997</v>
      </c>
      <c r="AZ11" s="6">
        <f t="shared" si="4"/>
        <v>2.0673124925000002</v>
      </c>
      <c r="BA11" s="7">
        <f t="shared" si="5"/>
        <v>191.82881415200001</v>
      </c>
      <c r="BC11" s="11">
        <f t="shared" si="6"/>
        <v>3.232286499999999</v>
      </c>
      <c r="BD11" s="12">
        <f t="shared" si="7"/>
        <v>326.26732111000001</v>
      </c>
      <c r="BF11" s="15">
        <f t="shared" si="8"/>
        <v>4.1601843965</v>
      </c>
      <c r="BG11" s="16">
        <f t="shared" si="9"/>
        <v>327.12771498000001</v>
      </c>
      <c r="BI11">
        <v>50</v>
      </c>
      <c r="BJ11" t="s">
        <v>37</v>
      </c>
      <c r="BK11" s="2">
        <v>45391.467418981483</v>
      </c>
      <c r="BL11" t="s">
        <v>31</v>
      </c>
      <c r="BM11" t="s">
        <v>13</v>
      </c>
      <c r="BN11">
        <v>0</v>
      </c>
      <c r="BO11">
        <v>2.7229999999999999</v>
      </c>
      <c r="BP11" s="3">
        <v>5160993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45391.488761574074</v>
      </c>
      <c r="D12">
        <v>77</v>
      </c>
      <c r="E12" t="s">
        <v>13</v>
      </c>
      <c r="F12">
        <v>0</v>
      </c>
      <c r="G12">
        <v>6.0069999999999997</v>
      </c>
      <c r="H12" s="3">
        <v>8392</v>
      </c>
      <c r="I12">
        <v>1.7999999999999999E-2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45391.488761574074</v>
      </c>
      <c r="R12">
        <v>77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45391.488761574074</v>
      </c>
      <c r="AF12">
        <v>77</v>
      </c>
      <c r="AG12" t="s">
        <v>13</v>
      </c>
      <c r="AH12">
        <v>0</v>
      </c>
      <c r="AI12">
        <v>12.177</v>
      </c>
      <c r="AJ12" s="3">
        <v>8709</v>
      </c>
      <c r="AK12">
        <v>1.8779999999999999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4</v>
      </c>
      <c r="AT12" s="15">
        <f t="shared" si="0"/>
        <v>20.798698440959999</v>
      </c>
      <c r="AU12" s="16">
        <f t="shared" si="1"/>
        <v>1814.9093684761997</v>
      </c>
      <c r="AW12" s="13">
        <f t="shared" si="2"/>
        <v>21.286448771200003</v>
      </c>
      <c r="AX12" s="14">
        <f t="shared" si="3"/>
        <v>1660.0695329669402</v>
      </c>
      <c r="AZ12" s="6">
        <f t="shared" si="4"/>
        <v>15.434329779199999</v>
      </c>
      <c r="BA12" s="7">
        <f t="shared" si="5"/>
        <v>1694.51469270088</v>
      </c>
      <c r="BC12" s="11">
        <f t="shared" si="6"/>
        <v>10.761978559999998</v>
      </c>
      <c r="BD12" s="12">
        <f t="shared" si="7"/>
        <v>2068.6823287959005</v>
      </c>
      <c r="BF12" s="15">
        <f t="shared" si="8"/>
        <v>20.798698440959999</v>
      </c>
      <c r="BG12" s="16">
        <f t="shared" si="9"/>
        <v>1814.9093684761997</v>
      </c>
      <c r="BI12">
        <v>51</v>
      </c>
      <c r="BJ12" t="s">
        <v>38</v>
      </c>
      <c r="BK12" s="2">
        <v>45391.488761574074</v>
      </c>
      <c r="BL12">
        <v>77</v>
      </c>
      <c r="BM12" t="s">
        <v>13</v>
      </c>
      <c r="BN12">
        <v>0</v>
      </c>
      <c r="BO12">
        <v>2.85</v>
      </c>
      <c r="BP12" s="3">
        <v>957550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45391.510092592594</v>
      </c>
      <c r="D13">
        <v>282</v>
      </c>
      <c r="E13" t="s">
        <v>13</v>
      </c>
      <c r="F13">
        <v>0</v>
      </c>
      <c r="G13">
        <v>6.03</v>
      </c>
      <c r="H13" s="3">
        <v>13167</v>
      </c>
      <c r="I13">
        <v>0.03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45391.510092592594</v>
      </c>
      <c r="R13">
        <v>282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45391.510092592594</v>
      </c>
      <c r="AF13">
        <v>282</v>
      </c>
      <c r="AG13" t="s">
        <v>13</v>
      </c>
      <c r="AH13">
        <v>0</v>
      </c>
      <c r="AI13">
        <v>12.207000000000001</v>
      </c>
      <c r="AJ13" s="3">
        <v>7157</v>
      </c>
      <c r="AK13">
        <v>1.5369999999999999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</v>
      </c>
      <c r="AT13" s="15">
        <f t="shared" si="0"/>
        <v>33.80006377605681</v>
      </c>
      <c r="AU13" s="16">
        <f t="shared" si="1"/>
        <v>1498.2218855898</v>
      </c>
      <c r="AW13" s="13">
        <f t="shared" si="2"/>
        <v>34.262984580419904</v>
      </c>
      <c r="AX13" s="14">
        <f t="shared" si="3"/>
        <v>1363.72751972726</v>
      </c>
      <c r="AZ13" s="6">
        <f t="shared" si="4"/>
        <v>28.432152789139941</v>
      </c>
      <c r="BA13" s="7">
        <f t="shared" si="5"/>
        <v>1374.3446979975199</v>
      </c>
      <c r="BC13" s="11">
        <f t="shared" si="6"/>
        <v>29.373776685047005</v>
      </c>
      <c r="BD13" s="12">
        <f t="shared" si="7"/>
        <v>1701.2253497910999</v>
      </c>
      <c r="BF13" s="15">
        <f t="shared" si="8"/>
        <v>33.80006377605681</v>
      </c>
      <c r="BG13" s="16">
        <f t="shared" si="9"/>
        <v>1498.2218855898</v>
      </c>
      <c r="BI13">
        <v>52</v>
      </c>
      <c r="BJ13" t="s">
        <v>39</v>
      </c>
      <c r="BK13" s="2">
        <v>45391.510092592594</v>
      </c>
      <c r="BL13">
        <v>282</v>
      </c>
      <c r="BM13" t="s">
        <v>13</v>
      </c>
      <c r="BN13">
        <v>0</v>
      </c>
      <c r="BO13">
        <v>2.88</v>
      </c>
      <c r="BP13" s="3">
        <v>817110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45391.531412037039</v>
      </c>
      <c r="D14">
        <v>259</v>
      </c>
      <c r="E14" t="s">
        <v>13</v>
      </c>
      <c r="F14">
        <v>0</v>
      </c>
      <c r="G14">
        <v>6.016</v>
      </c>
      <c r="H14" s="3">
        <v>6096</v>
      </c>
      <c r="I14">
        <v>1.2E-2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45391.531412037039</v>
      </c>
      <c r="R14">
        <v>259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45391.531412037039</v>
      </c>
      <c r="AF14">
        <v>259</v>
      </c>
      <c r="AG14" t="s">
        <v>13</v>
      </c>
      <c r="AH14">
        <v>0</v>
      </c>
      <c r="AI14">
        <v>12.164</v>
      </c>
      <c r="AJ14" s="3">
        <v>18687</v>
      </c>
      <c r="AK14">
        <v>4.0609999999999999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6</v>
      </c>
      <c r="AT14" s="15">
        <f t="shared" si="0"/>
        <v>13.26587988224</v>
      </c>
      <c r="AU14" s="16">
        <f t="shared" si="1"/>
        <v>3844.0526026537996</v>
      </c>
      <c r="AW14" s="13">
        <f t="shared" si="2"/>
        <v>14.436515532800001</v>
      </c>
      <c r="AX14" s="14">
        <f t="shared" si="3"/>
        <v>3563.4183434640599</v>
      </c>
      <c r="AZ14" s="6">
        <f t="shared" si="4"/>
        <v>8.6840750847999999</v>
      </c>
      <c r="BA14" s="7">
        <f t="shared" si="5"/>
        <v>3749.9912147111199</v>
      </c>
      <c r="BC14" s="11">
        <f t="shared" si="6"/>
        <v>3.7396166399999995</v>
      </c>
      <c r="BD14" s="12">
        <f t="shared" si="7"/>
        <v>4378.6360697390992</v>
      </c>
      <c r="BF14" s="15">
        <f t="shared" si="8"/>
        <v>13.26587988224</v>
      </c>
      <c r="BG14" s="16">
        <f t="shared" si="9"/>
        <v>3844.0526026537996</v>
      </c>
      <c r="BI14">
        <v>53</v>
      </c>
      <c r="BJ14" t="s">
        <v>40</v>
      </c>
      <c r="BK14" s="2">
        <v>45391.531412037039</v>
      </c>
      <c r="BL14">
        <v>259</v>
      </c>
      <c r="BM14" t="s">
        <v>13</v>
      </c>
      <c r="BN14">
        <v>0</v>
      </c>
      <c r="BO14">
        <v>2.8620000000000001</v>
      </c>
      <c r="BP14" s="3">
        <v>741999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45391.552719907406</v>
      </c>
      <c r="D15">
        <v>49</v>
      </c>
      <c r="E15" t="s">
        <v>13</v>
      </c>
      <c r="F15">
        <v>0</v>
      </c>
      <c r="G15">
        <v>6.0259999999999998</v>
      </c>
      <c r="H15" s="3">
        <v>7701</v>
      </c>
      <c r="I15">
        <v>1.6E-2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45391.552719907406</v>
      </c>
      <c r="R15">
        <v>49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45391.552719907406</v>
      </c>
      <c r="AF15">
        <v>49</v>
      </c>
      <c r="AG15" t="s">
        <v>13</v>
      </c>
      <c r="AH15">
        <v>0</v>
      </c>
      <c r="AI15">
        <v>12.196999999999999</v>
      </c>
      <c r="AJ15" s="3">
        <v>7701</v>
      </c>
      <c r="AK15">
        <v>1.657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7</v>
      </c>
      <c r="AT15" s="15">
        <f t="shared" si="0"/>
        <v>18.46826361314</v>
      </c>
      <c r="AU15" s="16">
        <f t="shared" si="1"/>
        <v>1609.2585370201998</v>
      </c>
      <c r="AW15" s="13">
        <f t="shared" si="2"/>
        <v>19.289175012050002</v>
      </c>
      <c r="AX15" s="14">
        <f t="shared" si="3"/>
        <v>1467.60889417974</v>
      </c>
      <c r="AZ15" s="6">
        <f t="shared" si="4"/>
        <v>13.241639665299999</v>
      </c>
      <c r="BA15" s="7">
        <f t="shared" si="5"/>
        <v>1486.5832261664798</v>
      </c>
      <c r="BC15" s="11">
        <f t="shared" si="6"/>
        <v>8.049651540000001</v>
      </c>
      <c r="BD15" s="12">
        <f t="shared" si="7"/>
        <v>1830.2748066038998</v>
      </c>
      <c r="BF15" s="15">
        <f t="shared" si="8"/>
        <v>18.46826361314</v>
      </c>
      <c r="BG15" s="16">
        <f t="shared" si="9"/>
        <v>1609.2585370201998</v>
      </c>
      <c r="BI15">
        <v>54</v>
      </c>
      <c r="BJ15" t="s">
        <v>41</v>
      </c>
      <c r="BK15" s="2">
        <v>45391.552719907406</v>
      </c>
      <c r="BL15">
        <v>49</v>
      </c>
      <c r="BM15" t="s">
        <v>13</v>
      </c>
      <c r="BN15">
        <v>0</v>
      </c>
      <c r="BO15">
        <v>2.8780000000000001</v>
      </c>
      <c r="BP15" s="3">
        <v>789491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45391.574074074073</v>
      </c>
      <c r="D16">
        <v>287</v>
      </c>
      <c r="E16" t="s">
        <v>13</v>
      </c>
      <c r="F16">
        <v>0</v>
      </c>
      <c r="G16">
        <v>6.0149999999999997</v>
      </c>
      <c r="H16" s="3">
        <v>4362</v>
      </c>
      <c r="I16">
        <v>8.0000000000000002E-3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45391.574074074073</v>
      </c>
      <c r="R16">
        <v>287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45391.574074074073</v>
      </c>
      <c r="AF16">
        <v>287</v>
      </c>
      <c r="AG16" t="s">
        <v>13</v>
      </c>
      <c r="AH16">
        <v>0</v>
      </c>
      <c r="AI16">
        <v>12.146000000000001</v>
      </c>
      <c r="AJ16" s="3">
        <v>26483</v>
      </c>
      <c r="AK16">
        <v>5.758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8</v>
      </c>
      <c r="AT16" s="15">
        <f t="shared" si="0"/>
        <v>7.9761912941599995</v>
      </c>
      <c r="AU16" s="16">
        <f t="shared" si="1"/>
        <v>5421.1743125178</v>
      </c>
      <c r="AW16" s="13">
        <f t="shared" si="2"/>
        <v>8.8583088001999997</v>
      </c>
      <c r="AX16" s="14">
        <f t="shared" si="3"/>
        <v>5048.2876605608599</v>
      </c>
      <c r="AZ16" s="6">
        <f t="shared" si="4"/>
        <v>4.6014632932000001</v>
      </c>
      <c r="BA16" s="7">
        <f t="shared" si="5"/>
        <v>5352.4376661447204</v>
      </c>
      <c r="BC16" s="11">
        <f t="shared" si="6"/>
        <v>2.2096737600000012</v>
      </c>
      <c r="BD16" s="12">
        <f t="shared" si="7"/>
        <v>6120.2465892870996</v>
      </c>
      <c r="BF16" s="15">
        <f t="shared" si="8"/>
        <v>7.9761912941599995</v>
      </c>
      <c r="BG16" s="16">
        <f t="shared" si="9"/>
        <v>5421.1743125178</v>
      </c>
      <c r="BI16">
        <v>55</v>
      </c>
      <c r="BJ16" t="s">
        <v>42</v>
      </c>
      <c r="BK16" s="2">
        <v>45391.574074074073</v>
      </c>
      <c r="BL16">
        <v>287</v>
      </c>
      <c r="BM16" t="s">
        <v>13</v>
      </c>
      <c r="BN16">
        <v>0</v>
      </c>
      <c r="BO16">
        <v>2.8570000000000002</v>
      </c>
      <c r="BP16" s="3">
        <v>806995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45391.595405092594</v>
      </c>
      <c r="D17">
        <v>399</v>
      </c>
      <c r="E17" t="s">
        <v>13</v>
      </c>
      <c r="F17">
        <v>0</v>
      </c>
      <c r="G17">
        <v>6.0289999999999999</v>
      </c>
      <c r="H17" s="3">
        <v>6835</v>
      </c>
      <c r="I17">
        <v>1.4E-2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45391.595405092594</v>
      </c>
      <c r="R17">
        <v>399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45391.595405092594</v>
      </c>
      <c r="AF17">
        <v>399</v>
      </c>
      <c r="AG17" t="s">
        <v>13</v>
      </c>
      <c r="AH17">
        <v>0</v>
      </c>
      <c r="AI17">
        <v>12.193</v>
      </c>
      <c r="AJ17" s="3">
        <v>9288</v>
      </c>
      <c r="AK17">
        <v>2.0049999999999999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9</v>
      </c>
      <c r="AT17" s="15">
        <f t="shared" si="0"/>
        <v>15.624677236499998</v>
      </c>
      <c r="AU17" s="16">
        <f t="shared" si="1"/>
        <v>1932.9812367487998</v>
      </c>
      <c r="AW17" s="13">
        <f t="shared" si="2"/>
        <v>16.707941811249999</v>
      </c>
      <c r="AX17" s="14">
        <f t="shared" si="3"/>
        <v>1770.6048994905602</v>
      </c>
      <c r="AZ17" s="6">
        <f t="shared" si="4"/>
        <v>10.689554292500002</v>
      </c>
      <c r="BA17" s="7">
        <f t="shared" si="5"/>
        <v>1813.92806758912</v>
      </c>
      <c r="BC17" s="11">
        <f t="shared" si="6"/>
        <v>5.3785264999999978</v>
      </c>
      <c r="BD17" s="12">
        <f t="shared" si="7"/>
        <v>2205.2056468416004</v>
      </c>
      <c r="BF17" s="15">
        <f t="shared" si="8"/>
        <v>15.624677236499998</v>
      </c>
      <c r="BG17" s="16">
        <f t="shared" si="9"/>
        <v>1932.9812367487998</v>
      </c>
      <c r="BI17">
        <v>56</v>
      </c>
      <c r="BJ17" t="s">
        <v>43</v>
      </c>
      <c r="BK17" s="2">
        <v>45391.595405092594</v>
      </c>
      <c r="BL17">
        <v>399</v>
      </c>
      <c r="BM17" t="s">
        <v>13</v>
      </c>
      <c r="BN17">
        <v>0</v>
      </c>
      <c r="BO17">
        <v>2.8809999999999998</v>
      </c>
      <c r="BP17" s="3">
        <v>779068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45391.616747685184</v>
      </c>
      <c r="D18">
        <v>232</v>
      </c>
      <c r="E18" t="s">
        <v>13</v>
      </c>
      <c r="F18">
        <v>0</v>
      </c>
      <c r="G18">
        <v>6.032</v>
      </c>
      <c r="H18" s="3">
        <v>6443</v>
      </c>
      <c r="I18">
        <v>1.2999999999999999E-2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45391.616747685184</v>
      </c>
      <c r="R18">
        <v>232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45391.616747685184</v>
      </c>
      <c r="AF18">
        <v>232</v>
      </c>
      <c r="AG18" t="s">
        <v>13</v>
      </c>
      <c r="AH18">
        <v>0</v>
      </c>
      <c r="AI18">
        <v>12.194000000000001</v>
      </c>
      <c r="AJ18" s="3">
        <v>11369</v>
      </c>
      <c r="AK18">
        <v>2.4609999999999999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10</v>
      </c>
      <c r="AT18" s="15">
        <f t="shared" si="0"/>
        <v>14.365688907860001</v>
      </c>
      <c r="AU18" s="16">
        <f t="shared" si="1"/>
        <v>2357.0156011721997</v>
      </c>
      <c r="AW18" s="13">
        <f t="shared" si="2"/>
        <v>15.510954170450002</v>
      </c>
      <c r="AX18" s="14">
        <f t="shared" si="3"/>
        <v>2167.79312734214</v>
      </c>
      <c r="AZ18" s="6">
        <f t="shared" si="4"/>
        <v>9.6059904797000009</v>
      </c>
      <c r="BA18" s="7">
        <f t="shared" si="5"/>
        <v>2242.97373381128</v>
      </c>
      <c r="BC18" s="11">
        <f t="shared" si="6"/>
        <v>4.4357194600000032</v>
      </c>
      <c r="BD18" s="12">
        <f t="shared" si="7"/>
        <v>2693.3631771679002</v>
      </c>
      <c r="BF18" s="15">
        <f t="shared" si="8"/>
        <v>14.365688907860001</v>
      </c>
      <c r="BG18" s="16">
        <f t="shared" si="9"/>
        <v>2357.0156011721997</v>
      </c>
      <c r="BI18">
        <v>57</v>
      </c>
      <c r="BJ18" t="s">
        <v>44</v>
      </c>
      <c r="BK18" s="2">
        <v>45391.616747685184</v>
      </c>
      <c r="BL18">
        <v>232</v>
      </c>
      <c r="BM18" t="s">
        <v>13</v>
      </c>
      <c r="BN18">
        <v>0</v>
      </c>
      <c r="BO18">
        <v>2.8740000000000001</v>
      </c>
      <c r="BP18" s="3">
        <v>885911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45391.638043981482</v>
      </c>
      <c r="D19">
        <v>304</v>
      </c>
      <c r="E19" t="s">
        <v>13</v>
      </c>
      <c r="F19">
        <v>0</v>
      </c>
      <c r="G19">
        <v>6.0289999999999999</v>
      </c>
      <c r="H19" s="3">
        <v>6909</v>
      </c>
      <c r="I19">
        <v>1.4E-2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45391.638043981482</v>
      </c>
      <c r="R19">
        <v>304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45391.638043981482</v>
      </c>
      <c r="AF19">
        <v>304</v>
      </c>
      <c r="AG19" t="s">
        <v>13</v>
      </c>
      <c r="AH19">
        <v>0</v>
      </c>
      <c r="AI19">
        <v>12.199</v>
      </c>
      <c r="AJ19" s="3">
        <v>6570</v>
      </c>
      <c r="AK19">
        <v>1.4079999999999999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11</v>
      </c>
      <c r="AT19" s="15">
        <f t="shared" si="0"/>
        <v>15.864313816339997</v>
      </c>
      <c r="AU19" s="16">
        <f t="shared" si="1"/>
        <v>1378.3687389799998</v>
      </c>
      <c r="AW19" s="13">
        <f t="shared" si="2"/>
        <v>16.93190541605</v>
      </c>
      <c r="AX19" s="14">
        <f t="shared" si="3"/>
        <v>1251.624138726</v>
      </c>
      <c r="AZ19" s="6">
        <f t="shared" si="4"/>
        <v>10.8991151293</v>
      </c>
      <c r="BA19" s="7">
        <f t="shared" si="5"/>
        <v>1253.217431752</v>
      </c>
      <c r="BC19" s="11">
        <f t="shared" si="6"/>
        <v>5.57512674</v>
      </c>
      <c r="BD19" s="12">
        <f t="shared" si="7"/>
        <v>1561.6724891099998</v>
      </c>
      <c r="BF19" s="15">
        <f t="shared" si="8"/>
        <v>15.864313816339997</v>
      </c>
      <c r="BG19" s="16">
        <f t="shared" si="9"/>
        <v>1378.3687389799998</v>
      </c>
      <c r="BI19">
        <v>58</v>
      </c>
      <c r="BJ19" t="s">
        <v>45</v>
      </c>
      <c r="BK19" s="2">
        <v>45391.638043981482</v>
      </c>
      <c r="BL19">
        <v>304</v>
      </c>
      <c r="BM19" t="s">
        <v>13</v>
      </c>
      <c r="BN19">
        <v>0</v>
      </c>
      <c r="BO19">
        <v>2.879</v>
      </c>
      <c r="BP19" s="3">
        <v>806106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45391.659409722219</v>
      </c>
      <c r="D20">
        <v>104</v>
      </c>
      <c r="E20" t="s">
        <v>13</v>
      </c>
      <c r="F20">
        <v>0</v>
      </c>
      <c r="G20">
        <v>6.0419999999999998</v>
      </c>
      <c r="H20" s="3">
        <v>3008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45391.659409722219</v>
      </c>
      <c r="R20">
        <v>104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45391.659409722219</v>
      </c>
      <c r="AF20">
        <v>104</v>
      </c>
      <c r="AG20" t="s">
        <v>13</v>
      </c>
      <c r="AH20">
        <v>0</v>
      </c>
      <c r="AI20">
        <v>12.162000000000001</v>
      </c>
      <c r="AJ20" s="3">
        <v>38617</v>
      </c>
      <c r="AK20">
        <v>8.3829999999999991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12</v>
      </c>
      <c r="AT20" s="15">
        <f t="shared" si="0"/>
        <v>4.0846303769599999</v>
      </c>
      <c r="AU20" s="16">
        <f t="shared" si="1"/>
        <v>7861.4068931977999</v>
      </c>
      <c r="AW20" s="13">
        <f t="shared" si="2"/>
        <v>4.260248691200001</v>
      </c>
      <c r="AX20" s="14">
        <f t="shared" si="3"/>
        <v>7355.4643060768603</v>
      </c>
      <c r="AZ20" s="6">
        <f t="shared" si="4"/>
        <v>2.0210628992000004</v>
      </c>
      <c r="BA20" s="7">
        <f t="shared" si="5"/>
        <v>7840.37662097672</v>
      </c>
      <c r="BC20" s="11">
        <f t="shared" si="6"/>
        <v>3.2728345599999997</v>
      </c>
      <c r="BD20" s="12">
        <f t="shared" si="7"/>
        <v>8720.6585265471022</v>
      </c>
      <c r="BF20" s="15">
        <f t="shared" si="8"/>
        <v>4.0846303769599999</v>
      </c>
      <c r="BG20" s="16">
        <f t="shared" si="9"/>
        <v>7861.4068931977999</v>
      </c>
      <c r="BI20">
        <v>59</v>
      </c>
      <c r="BJ20" t="s">
        <v>46</v>
      </c>
      <c r="BK20" s="2">
        <v>45391.659409722219</v>
      </c>
      <c r="BL20">
        <v>104</v>
      </c>
      <c r="BM20" t="s">
        <v>13</v>
      </c>
      <c r="BN20">
        <v>0</v>
      </c>
      <c r="BO20">
        <v>2.8780000000000001</v>
      </c>
      <c r="BP20" s="3">
        <v>811738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45391.680787037039</v>
      </c>
      <c r="D21">
        <v>323</v>
      </c>
      <c r="E21" t="s">
        <v>13</v>
      </c>
      <c r="F21">
        <v>0</v>
      </c>
      <c r="G21">
        <v>6.0209999999999999</v>
      </c>
      <c r="H21" s="3">
        <v>3154</v>
      </c>
      <c r="I21">
        <v>5.0000000000000001E-3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45391.680787037039</v>
      </c>
      <c r="R21">
        <v>323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45391.680787037039</v>
      </c>
      <c r="AF21">
        <v>323</v>
      </c>
      <c r="AG21" t="s">
        <v>13</v>
      </c>
      <c r="AH21">
        <v>0</v>
      </c>
      <c r="AI21">
        <v>12.137</v>
      </c>
      <c r="AJ21" s="3">
        <v>39620</v>
      </c>
      <c r="AK21">
        <v>8.6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13</v>
      </c>
      <c r="AT21" s="15">
        <f t="shared" si="0"/>
        <v>4.4941744922399991</v>
      </c>
      <c r="AU21" s="16">
        <f t="shared" si="1"/>
        <v>8062.3292848800002</v>
      </c>
      <c r="AW21" s="13">
        <f t="shared" si="2"/>
        <v>4.7662718577999996</v>
      </c>
      <c r="AX21" s="14">
        <f t="shared" si="3"/>
        <v>7545.9619560559995</v>
      </c>
      <c r="AZ21" s="6">
        <f t="shared" si="4"/>
        <v>2.2736777348000006</v>
      </c>
      <c r="BA21" s="7">
        <f t="shared" si="5"/>
        <v>8045.6941229120002</v>
      </c>
      <c r="BC21" s="11">
        <f t="shared" si="6"/>
        <v>3.0629566400000012</v>
      </c>
      <c r="BD21" s="12">
        <f t="shared" si="7"/>
        <v>8929.5995791600017</v>
      </c>
      <c r="BF21" s="15">
        <f t="shared" si="8"/>
        <v>4.4941744922399991</v>
      </c>
      <c r="BG21" s="16">
        <f t="shared" si="9"/>
        <v>8062.3292848800002</v>
      </c>
      <c r="BI21">
        <v>60</v>
      </c>
      <c r="BJ21" t="s">
        <v>47</v>
      </c>
      <c r="BK21" s="2">
        <v>45391.680787037039</v>
      </c>
      <c r="BL21">
        <v>323</v>
      </c>
      <c r="BM21" t="s">
        <v>13</v>
      </c>
      <c r="BN21">
        <v>0</v>
      </c>
      <c r="BO21">
        <v>2.8570000000000002</v>
      </c>
      <c r="BP21" s="3">
        <v>853354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45391.702106481483</v>
      </c>
      <c r="D22">
        <v>381</v>
      </c>
      <c r="E22" t="s">
        <v>13</v>
      </c>
      <c r="F22">
        <v>0</v>
      </c>
      <c r="G22">
        <v>6.0279999999999996</v>
      </c>
      <c r="H22" s="3">
        <v>13624</v>
      </c>
      <c r="I22">
        <v>3.1E-2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45391.702106481483</v>
      </c>
      <c r="R22">
        <v>381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45391.702106481483</v>
      </c>
      <c r="AF22">
        <v>381</v>
      </c>
      <c r="AG22" t="s">
        <v>13</v>
      </c>
      <c r="AH22">
        <v>0</v>
      </c>
      <c r="AI22">
        <v>12.202999999999999</v>
      </c>
      <c r="AJ22" s="3">
        <v>7477</v>
      </c>
      <c r="AK22">
        <v>1.6080000000000001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14</v>
      </c>
      <c r="AT22" s="15">
        <f t="shared" si="0"/>
        <v>35.1213708570112</v>
      </c>
      <c r="AU22" s="16">
        <f t="shared" si="1"/>
        <v>1563.5418493657999</v>
      </c>
      <c r="AW22" s="13">
        <f t="shared" si="2"/>
        <v>35.46569934284161</v>
      </c>
      <c r="AX22" s="14">
        <f t="shared" si="3"/>
        <v>1424.8353760984601</v>
      </c>
      <c r="AZ22" s="6">
        <f t="shared" si="4"/>
        <v>29.504202698696957</v>
      </c>
      <c r="BA22" s="7">
        <f t="shared" si="5"/>
        <v>1440.3691908999199</v>
      </c>
      <c r="BC22" s="11">
        <f t="shared" si="6"/>
        <v>30.745119706048001</v>
      </c>
      <c r="BD22" s="12">
        <f t="shared" si="7"/>
        <v>1777.1694882231</v>
      </c>
      <c r="BF22" s="15">
        <f t="shared" si="8"/>
        <v>35.1213708570112</v>
      </c>
      <c r="BG22" s="16">
        <f t="shared" si="9"/>
        <v>1563.5418493657999</v>
      </c>
      <c r="BI22">
        <v>61</v>
      </c>
      <c r="BJ22" t="s">
        <v>48</v>
      </c>
      <c r="BK22" s="2">
        <v>45391.702106481483</v>
      </c>
      <c r="BL22">
        <v>381</v>
      </c>
      <c r="BM22" t="s">
        <v>13</v>
      </c>
      <c r="BN22">
        <v>0</v>
      </c>
      <c r="BO22">
        <v>2.879</v>
      </c>
      <c r="BP22" s="3">
        <v>843569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45391.723425925928</v>
      </c>
      <c r="D23">
        <v>313</v>
      </c>
      <c r="E23" t="s">
        <v>13</v>
      </c>
      <c r="F23">
        <v>0</v>
      </c>
      <c r="G23">
        <v>6.0049999999999999</v>
      </c>
      <c r="H23" s="3">
        <v>6687</v>
      </c>
      <c r="I23">
        <v>1.2999999999999999E-2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45391.723425925928</v>
      </c>
      <c r="R23">
        <v>313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45391.723425925928</v>
      </c>
      <c r="AF23">
        <v>313</v>
      </c>
      <c r="AG23" t="s">
        <v>13</v>
      </c>
      <c r="AH23">
        <v>0</v>
      </c>
      <c r="AI23">
        <v>12.159000000000001</v>
      </c>
      <c r="AJ23" s="3">
        <v>19734</v>
      </c>
      <c r="AK23">
        <v>4.29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15</v>
      </c>
      <c r="AT23" s="15">
        <f t="shared" si="0"/>
        <v>15.147281468659997</v>
      </c>
      <c r="AU23" s="16">
        <f t="shared" si="1"/>
        <v>4056.2820407911995</v>
      </c>
      <c r="AW23" s="13">
        <f t="shared" si="2"/>
        <v>16.258110596449999</v>
      </c>
      <c r="AX23" s="14">
        <f t="shared" si="3"/>
        <v>3762.9506559074398</v>
      </c>
      <c r="AZ23" s="6">
        <f t="shared" si="4"/>
        <v>10.2752065957</v>
      </c>
      <c r="BA23" s="7">
        <f t="shared" si="5"/>
        <v>3965.3795271068802</v>
      </c>
      <c r="BC23" s="11">
        <f t="shared" si="6"/>
        <v>5.0030682600000009</v>
      </c>
      <c r="BD23" s="12">
        <f t="shared" si="7"/>
        <v>4615.7566321883996</v>
      </c>
      <c r="BF23" s="15">
        <f t="shared" si="8"/>
        <v>15.147281468659997</v>
      </c>
      <c r="BG23" s="16">
        <f t="shared" si="9"/>
        <v>4056.2820407911995</v>
      </c>
      <c r="BI23">
        <v>62</v>
      </c>
      <c r="BJ23" t="s">
        <v>49</v>
      </c>
      <c r="BK23" s="2">
        <v>45391.723425925928</v>
      </c>
      <c r="BL23">
        <v>313</v>
      </c>
      <c r="BM23" t="s">
        <v>13</v>
      </c>
      <c r="BN23">
        <v>0</v>
      </c>
      <c r="BO23">
        <v>2.85</v>
      </c>
      <c r="BP23" s="3">
        <v>923961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45391.744745370372</v>
      </c>
      <c r="D24">
        <v>270</v>
      </c>
      <c r="E24" t="s">
        <v>13</v>
      </c>
      <c r="F24">
        <v>0</v>
      </c>
      <c r="G24">
        <v>6.0209999999999999</v>
      </c>
      <c r="H24" s="3">
        <v>114927</v>
      </c>
      <c r="I24">
        <v>0.28599999999999998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45391.744745370372</v>
      </c>
      <c r="R24">
        <v>270</v>
      </c>
      <c r="S24" t="s">
        <v>13</v>
      </c>
      <c r="T24">
        <v>0</v>
      </c>
      <c r="U24">
        <v>5.968</v>
      </c>
      <c r="V24" s="3">
        <v>1396</v>
      </c>
      <c r="W24">
        <v>0.44600000000000001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45391.744745370372</v>
      </c>
      <c r="AF24">
        <v>270</v>
      </c>
      <c r="AG24" t="s">
        <v>13</v>
      </c>
      <c r="AH24">
        <v>0</v>
      </c>
      <c r="AI24">
        <v>12.093999999999999</v>
      </c>
      <c r="AJ24" s="3">
        <v>100503</v>
      </c>
      <c r="AK24">
        <v>21.492000000000001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16</v>
      </c>
      <c r="AT24" s="15">
        <f t="shared" si="0"/>
        <v>325.03784041298479</v>
      </c>
      <c r="AU24" s="16">
        <f t="shared" si="1"/>
        <v>19940.345402193732</v>
      </c>
      <c r="AW24" s="13">
        <f t="shared" si="2"/>
        <v>300.82467176672395</v>
      </c>
      <c r="AX24" s="14">
        <f t="shared" si="3"/>
        <v>19048.075730073662</v>
      </c>
      <c r="AZ24" s="6">
        <f t="shared" si="4"/>
        <v>266.31480633740227</v>
      </c>
      <c r="BA24" s="7">
        <f t="shared" si="5"/>
        <v>20412.496331210317</v>
      </c>
      <c r="BC24" s="11">
        <f t="shared" si="6"/>
        <v>318.47350542616698</v>
      </c>
      <c r="BD24" s="12">
        <f t="shared" si="7"/>
        <v>22704.4682119319</v>
      </c>
      <c r="BF24" s="15">
        <f t="shared" si="8"/>
        <v>325.03784041298479</v>
      </c>
      <c r="BG24" s="16">
        <f t="shared" si="9"/>
        <v>19940.345402193732</v>
      </c>
      <c r="BI24">
        <v>63</v>
      </c>
      <c r="BJ24" t="s">
        <v>50</v>
      </c>
      <c r="BK24" s="2">
        <v>45391.744745370372</v>
      </c>
      <c r="BL24">
        <v>270</v>
      </c>
      <c r="BM24" t="s">
        <v>13</v>
      </c>
      <c r="BN24">
        <v>0</v>
      </c>
      <c r="BO24">
        <v>2.8839999999999999</v>
      </c>
      <c r="BP24" s="3">
        <v>717577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45391.766041666669</v>
      </c>
      <c r="D25">
        <v>128</v>
      </c>
      <c r="E25" t="s">
        <v>13</v>
      </c>
      <c r="F25">
        <v>0</v>
      </c>
      <c r="G25">
        <v>6.0220000000000002</v>
      </c>
      <c r="H25" s="3">
        <v>115199</v>
      </c>
      <c r="I25">
        <v>0.28699999999999998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45391.766041666669</v>
      </c>
      <c r="R25">
        <v>128</v>
      </c>
      <c r="S25" t="s">
        <v>13</v>
      </c>
      <c r="T25">
        <v>0</v>
      </c>
      <c r="U25">
        <v>5.9619999999999997</v>
      </c>
      <c r="V25" s="3">
        <v>1372</v>
      </c>
      <c r="W25">
        <v>0.439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45391.766041666669</v>
      </c>
      <c r="AF25">
        <v>128</v>
      </c>
      <c r="AG25" t="s">
        <v>13</v>
      </c>
      <c r="AH25">
        <v>0</v>
      </c>
      <c r="AI25">
        <v>12.101000000000001</v>
      </c>
      <c r="AJ25" s="3">
        <v>101859</v>
      </c>
      <c r="AK25">
        <v>21.774000000000001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17</v>
      </c>
      <c r="AT25" s="15">
        <f t="shared" si="0"/>
        <v>325.80829118723119</v>
      </c>
      <c r="AU25" s="16">
        <f t="shared" si="1"/>
        <v>20213.494301179573</v>
      </c>
      <c r="AW25" s="13">
        <f t="shared" si="2"/>
        <v>301.53382411923917</v>
      </c>
      <c r="AX25" s="14">
        <f t="shared" si="3"/>
        <v>19302.881139374938</v>
      </c>
      <c r="AZ25" s="6">
        <f t="shared" si="4"/>
        <v>266.94842099473539</v>
      </c>
      <c r="BA25" s="7">
        <f t="shared" si="5"/>
        <v>20685.77876991688</v>
      </c>
      <c r="BC25" s="11">
        <f t="shared" si="6"/>
        <v>319.202490259223</v>
      </c>
      <c r="BD25" s="12">
        <f t="shared" si="7"/>
        <v>23029.126334467102</v>
      </c>
      <c r="BF25" s="15">
        <f t="shared" si="8"/>
        <v>325.80829118723119</v>
      </c>
      <c r="BG25" s="16">
        <f t="shared" si="9"/>
        <v>20213.494301179573</v>
      </c>
      <c r="BI25">
        <v>64</v>
      </c>
      <c r="BJ25" t="s">
        <v>51</v>
      </c>
      <c r="BK25" s="2">
        <v>45391.766041666669</v>
      </c>
      <c r="BL25">
        <v>128</v>
      </c>
      <c r="BM25" t="s">
        <v>13</v>
      </c>
      <c r="BN25">
        <v>0</v>
      </c>
      <c r="BO25">
        <v>2.8820000000000001</v>
      </c>
      <c r="BP25" s="3">
        <v>735637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45391.787372685183</v>
      </c>
      <c r="D26">
        <v>266</v>
      </c>
      <c r="E26" t="s">
        <v>13</v>
      </c>
      <c r="F26">
        <v>0</v>
      </c>
      <c r="G26">
        <v>6.04</v>
      </c>
      <c r="H26" s="3">
        <v>3252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45391.787372685183</v>
      </c>
      <c r="R26">
        <v>266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45391.787372685183</v>
      </c>
      <c r="AF26">
        <v>266</v>
      </c>
      <c r="AG26" t="s">
        <v>13</v>
      </c>
      <c r="AH26">
        <v>0</v>
      </c>
      <c r="AI26">
        <v>12.164999999999999</v>
      </c>
      <c r="AJ26" s="3">
        <v>35793</v>
      </c>
      <c r="AK26">
        <v>7.774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18</v>
      </c>
      <c r="AT26" s="15">
        <f t="shared" si="0"/>
        <v>4.7704402985600005</v>
      </c>
      <c r="AU26" s="16">
        <f t="shared" si="1"/>
        <v>7295.0528968298004</v>
      </c>
      <c r="AW26" s="13">
        <f t="shared" si="2"/>
        <v>5.1045455432000004</v>
      </c>
      <c r="AX26" s="14">
        <f t="shared" si="3"/>
        <v>6818.9322823152606</v>
      </c>
      <c r="AZ26" s="6">
        <f t="shared" si="4"/>
        <v>2.4467155312000006</v>
      </c>
      <c r="BA26" s="7">
        <f t="shared" si="5"/>
        <v>7262.0184365735204</v>
      </c>
      <c r="BC26" s="11">
        <f t="shared" si="6"/>
        <v>2.934992160000002</v>
      </c>
      <c r="BD26" s="12">
        <f t="shared" si="7"/>
        <v>8127.4445709710999</v>
      </c>
      <c r="BF26" s="15">
        <f t="shared" si="8"/>
        <v>4.7704402985600005</v>
      </c>
      <c r="BG26" s="16">
        <f t="shared" si="9"/>
        <v>7295.0528968298004</v>
      </c>
      <c r="BI26">
        <v>65</v>
      </c>
      <c r="BJ26" t="s">
        <v>52</v>
      </c>
      <c r="BK26" s="2">
        <v>45391.787372685183</v>
      </c>
      <c r="BL26">
        <v>266</v>
      </c>
      <c r="BM26" t="s">
        <v>13</v>
      </c>
      <c r="BN26">
        <v>0</v>
      </c>
      <c r="BO26">
        <v>2.879</v>
      </c>
      <c r="BP26" s="3">
        <v>842783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45391.808715277781</v>
      </c>
      <c r="D27">
        <v>371</v>
      </c>
      <c r="E27" t="s">
        <v>13</v>
      </c>
      <c r="F27">
        <v>0</v>
      </c>
      <c r="G27">
        <v>6.0339999999999998</v>
      </c>
      <c r="H27" s="3">
        <v>4439</v>
      </c>
      <c r="I27">
        <v>8.0000000000000002E-3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45391.808715277781</v>
      </c>
      <c r="R27">
        <v>371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45391.808715277781</v>
      </c>
      <c r="AF27">
        <v>371</v>
      </c>
      <c r="AG27" t="s">
        <v>13</v>
      </c>
      <c r="AH27">
        <v>0</v>
      </c>
      <c r="AI27">
        <v>12.176</v>
      </c>
      <c r="AJ27" s="3">
        <v>26452</v>
      </c>
      <c r="AK27">
        <v>5.7510000000000003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19</v>
      </c>
      <c r="AT27" s="15">
        <f t="shared" si="0"/>
        <v>8.203794757939999</v>
      </c>
      <c r="AU27" s="16">
        <f t="shared" si="1"/>
        <v>5414.9174434207998</v>
      </c>
      <c r="AW27" s="13">
        <f t="shared" si="2"/>
        <v>9.1134084180499997</v>
      </c>
      <c r="AX27" s="14">
        <f t="shared" si="3"/>
        <v>5042.3871429769597</v>
      </c>
      <c r="AZ27" s="6">
        <f t="shared" si="4"/>
        <v>4.7642170613000001</v>
      </c>
      <c r="BA27" s="7">
        <f t="shared" si="5"/>
        <v>5346.0718440819201</v>
      </c>
      <c r="BC27" s="11">
        <f t="shared" si="6"/>
        <v>2.2087143399999984</v>
      </c>
      <c r="BD27" s="12">
        <f t="shared" si="7"/>
        <v>6113.4310425455997</v>
      </c>
      <c r="BF27" s="15">
        <f t="shared" si="8"/>
        <v>8.203794757939999</v>
      </c>
      <c r="BG27" s="16">
        <f t="shared" si="9"/>
        <v>5414.9174434207998</v>
      </c>
      <c r="BI27">
        <v>66</v>
      </c>
      <c r="BJ27" t="s">
        <v>53</v>
      </c>
      <c r="BK27" s="2">
        <v>45391.808715277781</v>
      </c>
      <c r="BL27">
        <v>371</v>
      </c>
      <c r="BM27" t="s">
        <v>13</v>
      </c>
      <c r="BN27">
        <v>0</v>
      </c>
      <c r="BO27">
        <v>2.8780000000000001</v>
      </c>
      <c r="BP27" s="3">
        <v>831435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45391.830057870371</v>
      </c>
      <c r="D28">
        <v>80</v>
      </c>
      <c r="E28" t="s">
        <v>13</v>
      </c>
      <c r="F28">
        <v>0</v>
      </c>
      <c r="G28">
        <v>6.0209999999999999</v>
      </c>
      <c r="H28" s="3">
        <v>4512</v>
      </c>
      <c r="I28">
        <v>8.0000000000000002E-3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45391.830057870371</v>
      </c>
      <c r="R28">
        <v>80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45391.830057870371</v>
      </c>
      <c r="AF28">
        <v>80</v>
      </c>
      <c r="AG28" t="s">
        <v>13</v>
      </c>
      <c r="AH28">
        <v>0</v>
      </c>
      <c r="AI28">
        <v>12.119</v>
      </c>
      <c r="AJ28" s="3">
        <v>40428</v>
      </c>
      <c r="AK28">
        <v>8.7739999999999991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20</v>
      </c>
      <c r="AT28" s="15">
        <f t="shared" si="0"/>
        <v>8.4202003481599998</v>
      </c>
      <c r="AU28" s="16">
        <f t="shared" si="1"/>
        <v>8224.1014935967996</v>
      </c>
      <c r="AW28" s="13">
        <f t="shared" si="2"/>
        <v>9.3546215552000014</v>
      </c>
      <c r="AX28" s="14">
        <f t="shared" si="3"/>
        <v>7699.3998790281594</v>
      </c>
      <c r="AZ28" s="6">
        <f t="shared" si="4"/>
        <v>4.9201071232000002</v>
      </c>
      <c r="BA28" s="7">
        <f t="shared" si="5"/>
        <v>8211.0571203443196</v>
      </c>
      <c r="BC28" s="11">
        <f t="shared" si="6"/>
        <v>2.2137177599999998</v>
      </c>
      <c r="BD28" s="12">
        <f t="shared" si="7"/>
        <v>9097.2515857775998</v>
      </c>
      <c r="BF28" s="15">
        <f t="shared" si="8"/>
        <v>8.4202003481599998</v>
      </c>
      <c r="BG28" s="16">
        <f t="shared" si="9"/>
        <v>8224.1014935967996</v>
      </c>
      <c r="BI28">
        <v>67</v>
      </c>
      <c r="BJ28" t="s">
        <v>54</v>
      </c>
      <c r="BK28" s="2">
        <v>45391.830057870371</v>
      </c>
      <c r="BL28">
        <v>80</v>
      </c>
      <c r="BM28" t="s">
        <v>13</v>
      </c>
      <c r="BN28">
        <v>0</v>
      </c>
      <c r="BO28">
        <v>2.8170000000000002</v>
      </c>
      <c r="BP28" s="3">
        <v>1600471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45391.851412037038</v>
      </c>
      <c r="D29">
        <v>103</v>
      </c>
      <c r="E29" t="s">
        <v>13</v>
      </c>
      <c r="F29">
        <v>0</v>
      </c>
      <c r="G29">
        <v>6.0060000000000002</v>
      </c>
      <c r="H29" s="3">
        <v>7970</v>
      </c>
      <c r="I29">
        <v>1.7000000000000001E-2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45391.851412037038</v>
      </c>
      <c r="R29">
        <v>103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45391.851412037038</v>
      </c>
      <c r="AF29">
        <v>103</v>
      </c>
      <c r="AG29" t="s">
        <v>13</v>
      </c>
      <c r="AH29">
        <v>0</v>
      </c>
      <c r="AI29">
        <v>12.157</v>
      </c>
      <c r="AJ29" s="3">
        <v>13311</v>
      </c>
      <c r="AK29">
        <v>2.887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21</v>
      </c>
      <c r="AT29" s="15">
        <f t="shared" si="0"/>
        <v>19.368994225999998</v>
      </c>
      <c r="AU29" s="16">
        <f t="shared" si="1"/>
        <v>2752.2594732841994</v>
      </c>
      <c r="AW29" s="13">
        <f t="shared" si="2"/>
        <v>20.073273844999999</v>
      </c>
      <c r="AX29" s="14">
        <f t="shared" si="3"/>
        <v>2538.3242089565397</v>
      </c>
      <c r="AZ29" s="6">
        <f t="shared" si="4"/>
        <v>14.078739770000002</v>
      </c>
      <c r="BA29" s="7">
        <f t="shared" si="5"/>
        <v>2643.1619969600802</v>
      </c>
      <c r="BC29" s="11">
        <f t="shared" si="6"/>
        <v>9.0442360000000068</v>
      </c>
      <c r="BD29" s="12">
        <f t="shared" si="7"/>
        <v>3145.3509609519001</v>
      </c>
      <c r="BF29" s="15">
        <f t="shared" si="8"/>
        <v>19.368994225999998</v>
      </c>
      <c r="BG29" s="16">
        <f t="shared" si="9"/>
        <v>2752.2594732841994</v>
      </c>
      <c r="BI29">
        <v>68</v>
      </c>
      <c r="BJ29" t="s">
        <v>55</v>
      </c>
      <c r="BK29" s="2">
        <v>45391.851412037038</v>
      </c>
      <c r="BL29">
        <v>103</v>
      </c>
      <c r="BM29" t="s">
        <v>13</v>
      </c>
      <c r="BN29">
        <v>0</v>
      </c>
      <c r="BO29">
        <v>2.835</v>
      </c>
      <c r="BP29" s="3">
        <v>1193956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2024-04-10T16:11:51Z</dcterms:modified>
</cp:coreProperties>
</file>