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ACL Data\GC\"/>
    </mc:Choice>
  </mc:AlternateContent>
  <xr:revisionPtr revIDLastSave="0" documentId="13_ncr:1_{A53DB0DB-E94C-4BCD-8D39-1FA6887BFAAA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erum CH4 CO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35" i="1" l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  <c r="AT31" i="1" l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9" i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</calcChain>
</file>

<file path=xl/sharedStrings.xml><?xml version="1.0" encoding="utf-8"?>
<sst xmlns="http://schemas.openxmlformats.org/spreadsheetml/2006/main" count="872" uniqueCount="69">
  <si>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</si>
  <si>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</si>
  <si>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</si>
  <si>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</si>
  <si>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</si>
  <si>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</si>
  <si>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</si>
  <si>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</si>
  <si>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</si>
  <si>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</si>
  <si>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</si>
  <si>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</si>
  <si>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</si>
  <si>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</si>
  <si>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</si>
  <si>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</si>
  <si>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</si>
  <si>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</si>
  <si>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</si>
  <si>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</si>
  <si>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</si>
  <si>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</si>
  <si>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</si>
  <si>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</si>
  <si>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</si>
  <si>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</si>
  <si>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</si>
  <si>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</si>
  <si>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2021 ranged CAL Measured headspace CH4  in ppm from GC in ppm</t>
  </si>
  <si>
    <t>2021 CAL Measured headspace CO2 in ppm from GC in ppm</t>
  </si>
  <si>
    <t>2024 ranged CAL Measured headspace CH4  in ppm from GC in ppm</t>
  </si>
  <si>
    <t>QC reference tank</t>
  </si>
  <si>
    <t xml:space="preserve">QC spiked air </t>
  </si>
  <si>
    <t>QC outside air</t>
  </si>
  <si>
    <t>2024 CAL Measured headspace CO2 in ppm from GC in ppm</t>
  </si>
  <si>
    <t>FMI20250311_001.gcd</t>
  </si>
  <si>
    <t>FMI20250311_002.gcd</t>
  </si>
  <si>
    <t>FMI20250311_003.gcd</t>
  </si>
  <si>
    <t>FMI20250311_004.gcd</t>
  </si>
  <si>
    <t>FMI20250311_005.gcd</t>
  </si>
  <si>
    <t>FMI20250311_006.gcd</t>
  </si>
  <si>
    <t>FMI20250311_007.gcd</t>
  </si>
  <si>
    <t>FMI20250311_008.gcd</t>
  </si>
  <si>
    <t>FMI20250311_009.gcd</t>
  </si>
  <si>
    <t>FMI20250311_010.gcd</t>
  </si>
  <si>
    <t>FMI20250311_011.gcd</t>
  </si>
  <si>
    <t>FMI20250311_012.gcd</t>
  </si>
  <si>
    <t>FMI20250311_013.gcd</t>
  </si>
  <si>
    <t>FMI20250311_014.gcd</t>
  </si>
  <si>
    <t>FMI20250311_015.gcd</t>
  </si>
  <si>
    <t>FMI20250311_016.gcd</t>
  </si>
  <si>
    <t>FMI20250311_017.gcd</t>
  </si>
  <si>
    <t>FMI20250311_018.gcd</t>
  </si>
  <si>
    <t>FMI20250311_019.gcd</t>
  </si>
  <si>
    <t>FMI20250311_020.gcd</t>
  </si>
  <si>
    <t>FMI20250311_021.gcd</t>
  </si>
  <si>
    <t>FMI20250311_022.gcd</t>
  </si>
  <si>
    <t>FMI20250311_023.gcd</t>
  </si>
  <si>
    <t>FMI20250311_024.gcd</t>
  </si>
  <si>
    <t>FMI20250311_025.gcd</t>
  </si>
  <si>
    <t>FMI20250311_026.gcd</t>
  </si>
  <si>
    <t>CMC 20250312_058.gcd</t>
  </si>
  <si>
    <t>105_FMI</t>
  </si>
  <si>
    <t>CMC 20250312_059.gcd</t>
  </si>
  <si>
    <t>375_FMI</t>
  </si>
  <si>
    <t>CMC 20250312_060.gcd</t>
  </si>
  <si>
    <t>197_FMI</t>
  </si>
  <si>
    <t>Technically a reinjection. If dups don't match, discard this one.</t>
  </si>
  <si>
    <t>Not fully crimped- lost water and had to estimate correct headspace size. If dups don't match, discard this 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</si>
</sst>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4" borderId="0" xfId="0" applyNumberFormat="1" applyFill="1"/>
    <xf numFmtId="3" fontId="0" fillId="34" borderId="0" xfId="0" applyNumberFormat="1" applyFill="1"/>
    <xf numFmtId="2" fontId="0" fillId="35" borderId="0" xfId="0" applyNumberFormat="1" applyFill="1"/>
    <xf numFmtId="1" fontId="0" fillId="35" borderId="0" xfId="0" applyNumberFormat="1" applyFill="1"/>
    <xf numFmtId="2" fontId="0" fillId="36" borderId="0" xfId="0" applyNumberFormat="1" applyFill="1"/>
    <xf numFmtId="3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41"/>
  <sheetViews>
    <sheetView tabSelected="1" workbookViewId="0">
      <selection activeCell="W8" sqref="W8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60" max="60" width="8.7265625" style="9"/>
  </cols>
  <sheetData>
    <row r="7" spans="1:73" x14ac:dyDescent="0.35">
      <c r="A7" t="s">
        <v>15</v>
      </c>
      <c r="O7" t="s">
        <v>16</v>
      </c>
      <c r="AC7" t="s">
        <v>17</v>
      </c>
      <c r="BI7" t="s">
        <v>22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5" t="s">
        <v>25</v>
      </c>
      <c r="AU8" s="5" t="s">
        <v>21</v>
      </c>
      <c r="AV8" s="5"/>
      <c r="AW8" s="5" t="s">
        <v>28</v>
      </c>
      <c r="AX8" s="5" t="s">
        <v>29</v>
      </c>
      <c r="AZ8" s="5" t="s">
        <v>26</v>
      </c>
      <c r="BA8" s="5" t="s">
        <v>27</v>
      </c>
      <c r="BC8" s="5" t="s">
        <v>23</v>
      </c>
      <c r="BD8" s="5" t="s">
        <v>24</v>
      </c>
      <c r="BF8" s="5" t="s">
        <v>30</v>
      </c>
      <c r="BG8" s="5" t="s">
        <v>34</v>
      </c>
      <c r="BH8" s="8"/>
      <c r="BI8" s="8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48</v>
      </c>
      <c r="B9" t="s">
        <v>35</v>
      </c>
      <c r="C9" s="2">
        <v>45727.672175925924</v>
      </c>
      <c r="D9" t="s">
        <v>33</v>
      </c>
      <c r="E9" t="s">
        <v>13</v>
      </c>
      <c r="F9">
        <v>0</v>
      </c>
      <c r="G9">
        <v>6.0780000000000003</v>
      </c>
      <c r="H9" s="3">
        <v>2475</v>
      </c>
      <c r="I9">
        <v>3.0000000000000001E-3</v>
      </c>
      <c r="J9" t="s">
        <v>14</v>
      </c>
      <c r="K9" t="s">
        <v>14</v>
      </c>
      <c r="L9" t="s">
        <v>14</v>
      </c>
      <c r="M9" t="s">
        <v>14</v>
      </c>
      <c r="O9">
        <v>48</v>
      </c>
      <c r="P9" t="s">
        <v>35</v>
      </c>
      <c r="Q9" s="2">
        <v>45727.672175925924</v>
      </c>
      <c r="R9" t="s">
        <v>33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48</v>
      </c>
      <c r="AD9" t="s">
        <v>35</v>
      </c>
      <c r="AE9" s="2">
        <v>45727.672175925924</v>
      </c>
      <c r="AF9" t="s">
        <v>33</v>
      </c>
      <c r="AG9" t="s">
        <v>13</v>
      </c>
      <c r="AH9">
        <v>0</v>
      </c>
      <c r="AI9">
        <v>12.316000000000001</v>
      </c>
      <c r="AJ9" s="3">
        <v>1905</v>
      </c>
      <c r="AK9">
        <v>0.38200000000000001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0">
        <v>48</v>
      </c>
      <c r="AT9" s="15">
        <f t="shared" ref="AT9:AT32" si="0">IF(H9&lt;10000,((H9^2*0.00000005714)+(H9*0.002453)+(-3.811)),(IF(H9&lt;200000,((H9^2*-0.0000000002888)+(H9*0.002899)+(-4.321)),(IF(H9&lt;8000000,((H9^2*-0.0000000000062)+(H9*0.002143)+(157)),((V9^2*-0.000000031)+(V9*0.2771)+(-709.5)))))))</f>
        <v>2.6101932124999996</v>
      </c>
      <c r="AU9" s="16">
        <f t="shared" ref="AU9:AU32" si="1">IF(AJ9&lt;45000,((-0.0000000598*AJ9^2)+(0.205*AJ9)+(34.1)),((-0.00000002403*AJ9^2)+(0.2063*AJ9)+(-550.7)))</f>
        <v>424.40798430500001</v>
      </c>
      <c r="AW9" s="13">
        <f t="shared" ref="AW9:AW32" si="2">IF(H9&lt;10000,((-0.00000005795*H9^2)+(0.003823*H9)+(-6.715)),(IF(H9&lt;700000,((-0.0000000001209*H9^2)+(0.002635*H9)+(-0.4111)), ((-0.00000002007*V9^2)+(0.2564*V9)+(286.1)))))</f>
        <v>2.3919450312500015</v>
      </c>
      <c r="AX9" s="14">
        <f t="shared" ref="AX9:AX32" si="3">(-0.00000001626*AJ9^2)+(0.1912*AJ9)+(-3.858)</f>
        <v>360.31899205349998</v>
      </c>
      <c r="AZ9" s="6">
        <f t="shared" ref="AZ9:AZ32" si="4">IF(H9&lt;10000,((0.0000001453*H9^2)+(0.0008349*H9)+(-1.805)),(IF(H9&lt;700000,((-0.00000000008054*H9^2)+(0.002348*H9)+(-2.47)), ((-0.00000001938*V9^2)+(0.2471*V9)+(226.8)))))</f>
        <v>1.1514308124999999</v>
      </c>
      <c r="BA9" s="7">
        <f t="shared" ref="BA9:BA32" si="5">(-0.00000002552*AJ9^2)+(0.2067*AJ9)+(-103.7)</f>
        <v>289.97088728199998</v>
      </c>
      <c r="BC9" s="11">
        <f t="shared" ref="BC9:BC32" si="6">IF(H9&lt;10000,((H9^2*0.00000054)+(H9*-0.004765)+(12.72)),(IF(H9&lt;200000,((H9^2*-0.000000001577)+(H9*0.003043)+(-10.42)),(IF(H9&lt;8000000,((H9^2*-0.0000000000186)+(H9*0.00194)+(154.1)),((V9^2*-0.00000002)+(V9*0.2565)+(-1032)))))))</f>
        <v>4.2344624999999994</v>
      </c>
      <c r="BD9" s="12">
        <f t="shared" ref="BD9:BD32" si="7">IF(AJ9&lt;45000,((-0.0000004561*AJ9^2)+(0.244*AJ9)+(-21.72)),((-0.0000000409*AJ9^2)+(0.2477*AJ9)+(-1777)))</f>
        <v>441.4448016975</v>
      </c>
      <c r="BF9" s="15">
        <f t="shared" ref="BF9:BF32" si="8">IF(H9&lt;10000,((H9^2*0.00000005714)+(H9*0.002453)+(-3.811)),(IF(H9&lt;200000,((H9^2*-0.0000000002888)+(H9*0.002899)+(-4.321)),(IF(H9&lt;8000000,((H9^2*-0.0000000000062)+(H9*0.002143)+(157)),((V9^2*-0.000000031)+(V9*0.2771)+(-709.5)))))))</f>
        <v>2.6101932124999996</v>
      </c>
      <c r="BG9" s="16">
        <f t="shared" ref="BG9:BG32" si="9">IF(AJ9&lt;45000,((-0.0000000598*AJ9^2)+(0.205*AJ9)+(34.1)),((-0.00000002403*AJ9^2)+(0.2063*AJ9)+(-550.7)))</f>
        <v>424.40798430500001</v>
      </c>
      <c r="BI9">
        <v>48</v>
      </c>
      <c r="BJ9" t="s">
        <v>35</v>
      </c>
      <c r="BK9" s="2">
        <v>45727.672175925924</v>
      </c>
      <c r="BL9" t="s">
        <v>33</v>
      </c>
      <c r="BM9" t="s">
        <v>13</v>
      </c>
      <c r="BN9">
        <v>0</v>
      </c>
      <c r="BO9">
        <v>2.7189999999999999</v>
      </c>
      <c r="BP9" s="3">
        <v>4993441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49</v>
      </c>
      <c r="B10" t="s">
        <v>36</v>
      </c>
      <c r="C10" s="2">
        <v>45727.693379629629</v>
      </c>
      <c r="D10" t="s">
        <v>32</v>
      </c>
      <c r="E10" t="s">
        <v>13</v>
      </c>
      <c r="F10">
        <v>0</v>
      </c>
      <c r="G10">
        <v>6.0149999999999997</v>
      </c>
      <c r="H10" s="3">
        <v>1115884</v>
      </c>
      <c r="I10">
        <v>2.8130000000000002</v>
      </c>
      <c r="J10" t="s">
        <v>14</v>
      </c>
      <c r="K10" t="s">
        <v>14</v>
      </c>
      <c r="L10" t="s">
        <v>14</v>
      </c>
      <c r="M10" t="s">
        <v>14</v>
      </c>
      <c r="O10">
        <v>49</v>
      </c>
      <c r="P10" t="s">
        <v>36</v>
      </c>
      <c r="Q10" s="2">
        <v>45727.693379629629</v>
      </c>
      <c r="R10" t="s">
        <v>32</v>
      </c>
      <c r="S10" t="s">
        <v>13</v>
      </c>
      <c r="T10">
        <v>0</v>
      </c>
      <c r="U10">
        <v>5.9640000000000004</v>
      </c>
      <c r="V10" s="3">
        <v>7046</v>
      </c>
      <c r="W10">
        <v>2.1070000000000002</v>
      </c>
      <c r="X10" t="s">
        <v>14</v>
      </c>
      <c r="Y10" t="s">
        <v>14</v>
      </c>
      <c r="Z10" t="s">
        <v>14</v>
      </c>
      <c r="AA10" t="s">
        <v>14</v>
      </c>
      <c r="AC10">
        <v>49</v>
      </c>
      <c r="AD10" t="s">
        <v>36</v>
      </c>
      <c r="AE10" s="2">
        <v>45727.693379629629</v>
      </c>
      <c r="AF10" t="s">
        <v>32</v>
      </c>
      <c r="AG10" t="s">
        <v>13</v>
      </c>
      <c r="AH10">
        <v>0</v>
      </c>
      <c r="AI10">
        <v>12.259</v>
      </c>
      <c r="AJ10" s="3">
        <v>8761</v>
      </c>
      <c r="AK10">
        <v>1.89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0">
        <v>49</v>
      </c>
      <c r="AT10" s="15">
        <f t="shared" si="0"/>
        <v>2540.6191899709725</v>
      </c>
      <c r="AU10" s="16">
        <f t="shared" si="1"/>
        <v>1825.5150437641998</v>
      </c>
      <c r="AW10" s="13">
        <f t="shared" si="2"/>
        <v>2091.6980024518803</v>
      </c>
      <c r="AX10" s="14">
        <f t="shared" si="3"/>
        <v>1669.99716173254</v>
      </c>
      <c r="AZ10" s="6">
        <f t="shared" si="4"/>
        <v>1966.9044582719198</v>
      </c>
      <c r="BA10" s="7">
        <f t="shared" si="5"/>
        <v>1705.2399093120798</v>
      </c>
      <c r="BC10" s="11">
        <f t="shared" si="6"/>
        <v>2295.7542939129185</v>
      </c>
      <c r="BD10" s="12">
        <f t="shared" si="7"/>
        <v>2080.9559893118999</v>
      </c>
      <c r="BF10" s="15">
        <f t="shared" si="8"/>
        <v>2540.6191899709725</v>
      </c>
      <c r="BG10" s="16">
        <f t="shared" si="9"/>
        <v>1825.5150437641998</v>
      </c>
      <c r="BI10">
        <v>49</v>
      </c>
      <c r="BJ10" t="s">
        <v>36</v>
      </c>
      <c r="BK10" s="2">
        <v>45727.693379629629</v>
      </c>
      <c r="BL10" t="s">
        <v>32</v>
      </c>
      <c r="BM10" t="s">
        <v>13</v>
      </c>
      <c r="BN10">
        <v>0</v>
      </c>
      <c r="BO10">
        <v>2.7050000000000001</v>
      </c>
      <c r="BP10" s="3">
        <v>5170437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50</v>
      </c>
      <c r="B11" t="s">
        <v>37</v>
      </c>
      <c r="C11" s="2">
        <v>45727.714606481481</v>
      </c>
      <c r="D11" t="s">
        <v>31</v>
      </c>
      <c r="E11" t="s">
        <v>13</v>
      </c>
      <c r="F11">
        <v>0</v>
      </c>
      <c r="G11">
        <v>6.05</v>
      </c>
      <c r="H11" s="3">
        <v>4477</v>
      </c>
      <c r="I11">
        <v>8.0000000000000002E-3</v>
      </c>
      <c r="J11" t="s">
        <v>14</v>
      </c>
      <c r="K11" t="s">
        <v>14</v>
      </c>
      <c r="L11" t="s">
        <v>14</v>
      </c>
      <c r="M11" t="s">
        <v>14</v>
      </c>
      <c r="O11">
        <v>50</v>
      </c>
      <c r="P11" t="s">
        <v>37</v>
      </c>
      <c r="Q11" s="2">
        <v>45727.714606481481</v>
      </c>
      <c r="R11" t="s">
        <v>31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50</v>
      </c>
      <c r="AD11" t="s">
        <v>37</v>
      </c>
      <c r="AE11" s="2">
        <v>45727.714606481481</v>
      </c>
      <c r="AF11" t="s">
        <v>31</v>
      </c>
      <c r="AG11" t="s">
        <v>13</v>
      </c>
      <c r="AH11">
        <v>0</v>
      </c>
      <c r="AI11">
        <v>12.266</v>
      </c>
      <c r="AJ11" s="3">
        <v>1289</v>
      </c>
      <c r="AK11">
        <v>0.246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0">
        <v>50</v>
      </c>
      <c r="AT11" s="15">
        <f t="shared" si="0"/>
        <v>8.3163682470599998</v>
      </c>
      <c r="AU11" s="16">
        <f t="shared" si="1"/>
        <v>298.2456410442</v>
      </c>
      <c r="AW11" s="13">
        <f t="shared" si="2"/>
        <v>9.2390484944499995</v>
      </c>
      <c r="AX11" s="14">
        <f t="shared" si="3"/>
        <v>242.57178366854001</v>
      </c>
      <c r="AZ11" s="6">
        <f t="shared" si="4"/>
        <v>4.8451720636999998</v>
      </c>
      <c r="BA11" s="7">
        <f t="shared" si="5"/>
        <v>162.69389798408002</v>
      </c>
      <c r="BC11" s="11">
        <f t="shared" si="6"/>
        <v>2.2106006600000008</v>
      </c>
      <c r="BD11" s="12">
        <f t="shared" si="7"/>
        <v>292.03818027190005</v>
      </c>
      <c r="BF11" s="15">
        <f t="shared" si="8"/>
        <v>8.3163682470599998</v>
      </c>
      <c r="BG11" s="16">
        <f t="shared" si="9"/>
        <v>298.2456410442</v>
      </c>
      <c r="BI11">
        <v>50</v>
      </c>
      <c r="BJ11" t="s">
        <v>37</v>
      </c>
      <c r="BK11" s="2">
        <v>45727.714606481481</v>
      </c>
      <c r="BL11" t="s">
        <v>31</v>
      </c>
      <c r="BM11" t="s">
        <v>13</v>
      </c>
      <c r="BN11">
        <v>0</v>
      </c>
      <c r="BO11">
        <v>2.706</v>
      </c>
      <c r="BP11" s="3">
        <v>5160461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51</v>
      </c>
      <c r="B12" t="s">
        <v>38</v>
      </c>
      <c r="C12" s="2">
        <v>45727.735856481479</v>
      </c>
      <c r="D12">
        <v>224</v>
      </c>
      <c r="E12" t="s">
        <v>13</v>
      </c>
      <c r="F12">
        <v>0</v>
      </c>
      <c r="G12">
        <v>6.0309999999999997</v>
      </c>
      <c r="H12" s="3">
        <v>9064</v>
      </c>
      <c r="I12">
        <v>1.9E-2</v>
      </c>
      <c r="J12" t="s">
        <v>14</v>
      </c>
      <c r="K12" t="s">
        <v>14</v>
      </c>
      <c r="L12" t="s">
        <v>14</v>
      </c>
      <c r="M12" t="s">
        <v>14</v>
      </c>
      <c r="O12">
        <v>51</v>
      </c>
      <c r="P12" t="s">
        <v>38</v>
      </c>
      <c r="Q12" s="2">
        <v>45727.735856481479</v>
      </c>
      <c r="R12">
        <v>224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51</v>
      </c>
      <c r="AD12" t="s">
        <v>38</v>
      </c>
      <c r="AE12" s="2">
        <v>45727.735856481479</v>
      </c>
      <c r="AF12">
        <v>224</v>
      </c>
      <c r="AG12" t="s">
        <v>13</v>
      </c>
      <c r="AH12">
        <v>0</v>
      </c>
      <c r="AI12">
        <v>12.222</v>
      </c>
      <c r="AJ12" s="3">
        <v>5935</v>
      </c>
      <c r="AK12">
        <v>1.2689999999999999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0">
        <v>51</v>
      </c>
      <c r="AT12" s="15">
        <f t="shared" si="0"/>
        <v>23.11739132544</v>
      </c>
      <c r="AU12" s="16">
        <f t="shared" si="1"/>
        <v>1248.6685913449999</v>
      </c>
      <c r="AW12" s="13">
        <f t="shared" si="2"/>
        <v>23.175726236799999</v>
      </c>
      <c r="AX12" s="14">
        <f t="shared" si="3"/>
        <v>1130.3412541015002</v>
      </c>
      <c r="AZ12" s="6">
        <f t="shared" si="4"/>
        <v>17.6998143488</v>
      </c>
      <c r="BA12" s="7">
        <f t="shared" si="5"/>
        <v>1122.1655777779999</v>
      </c>
      <c r="BC12" s="11">
        <f t="shared" si="6"/>
        <v>13.894331840000001</v>
      </c>
      <c r="BD12" s="12">
        <f t="shared" si="7"/>
        <v>1410.3542309774998</v>
      </c>
      <c r="BF12" s="15">
        <f t="shared" si="8"/>
        <v>23.11739132544</v>
      </c>
      <c r="BG12" s="16">
        <f t="shared" si="9"/>
        <v>1248.6685913449999</v>
      </c>
      <c r="BI12">
        <v>51</v>
      </c>
      <c r="BJ12" t="s">
        <v>38</v>
      </c>
      <c r="BK12" s="2">
        <v>45727.735856481479</v>
      </c>
      <c r="BL12">
        <v>224</v>
      </c>
      <c r="BM12" t="s">
        <v>13</v>
      </c>
      <c r="BN12">
        <v>0</v>
      </c>
      <c r="BO12">
        <v>2.863</v>
      </c>
      <c r="BP12" s="3">
        <v>837926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52</v>
      </c>
      <c r="B13" t="s">
        <v>39</v>
      </c>
      <c r="C13" s="2">
        <v>45727.757071759261</v>
      </c>
      <c r="D13">
        <v>266</v>
      </c>
      <c r="E13" t="s">
        <v>13</v>
      </c>
      <c r="F13">
        <v>0</v>
      </c>
      <c r="G13">
        <v>6.0309999999999997</v>
      </c>
      <c r="H13" s="3">
        <v>8609</v>
      </c>
      <c r="I13">
        <v>1.7999999999999999E-2</v>
      </c>
      <c r="J13" t="s">
        <v>14</v>
      </c>
      <c r="K13" t="s">
        <v>14</v>
      </c>
      <c r="L13" t="s">
        <v>14</v>
      </c>
      <c r="M13" t="s">
        <v>14</v>
      </c>
      <c r="O13">
        <v>52</v>
      </c>
      <c r="P13" t="s">
        <v>39</v>
      </c>
      <c r="Q13" s="2">
        <v>45727.757071759261</v>
      </c>
      <c r="R13">
        <v>266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52</v>
      </c>
      <c r="AD13" t="s">
        <v>39</v>
      </c>
      <c r="AE13" s="2">
        <v>45727.757071759261</v>
      </c>
      <c r="AF13">
        <v>266</v>
      </c>
      <c r="AG13" t="s">
        <v>13</v>
      </c>
      <c r="AH13">
        <v>0</v>
      </c>
      <c r="AI13">
        <v>12.22</v>
      </c>
      <c r="AJ13" s="3">
        <v>6115</v>
      </c>
      <c r="AK13">
        <v>1.3080000000000001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0">
        <v>52</v>
      </c>
      <c r="AT13" s="15">
        <f t="shared" si="0"/>
        <v>21.541801300340001</v>
      </c>
      <c r="AU13" s="16">
        <f t="shared" si="1"/>
        <v>1285.4388851449996</v>
      </c>
      <c r="AW13" s="13">
        <f t="shared" si="2"/>
        <v>21.902249646050002</v>
      </c>
      <c r="AX13" s="14">
        <f t="shared" si="3"/>
        <v>1164.7219861615001</v>
      </c>
      <c r="AZ13" s="6">
        <f t="shared" si="4"/>
        <v>16.151546309300002</v>
      </c>
      <c r="BA13" s="7">
        <f t="shared" si="5"/>
        <v>1159.3162248979997</v>
      </c>
      <c r="BC13" s="11">
        <f t="shared" si="6"/>
        <v>11.720150739999996</v>
      </c>
      <c r="BD13" s="12">
        <f t="shared" si="7"/>
        <v>1453.2849500774998</v>
      </c>
      <c r="BF13" s="15">
        <f t="shared" si="8"/>
        <v>21.541801300340001</v>
      </c>
      <c r="BG13" s="16">
        <f t="shared" si="9"/>
        <v>1285.4388851449996</v>
      </c>
      <c r="BI13">
        <v>52</v>
      </c>
      <c r="BJ13" t="s">
        <v>39</v>
      </c>
      <c r="BK13" s="2">
        <v>45727.757071759261</v>
      </c>
      <c r="BL13">
        <v>266</v>
      </c>
      <c r="BM13" t="s">
        <v>13</v>
      </c>
      <c r="BN13">
        <v>0</v>
      </c>
      <c r="BO13">
        <v>2.8660000000000001</v>
      </c>
      <c r="BP13" s="3">
        <v>781694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53</v>
      </c>
      <c r="B14" t="s">
        <v>40</v>
      </c>
      <c r="C14" s="2">
        <v>45727.778321759259</v>
      </c>
      <c r="D14">
        <v>38</v>
      </c>
      <c r="E14" t="s">
        <v>13</v>
      </c>
      <c r="F14">
        <v>0</v>
      </c>
      <c r="G14">
        <v>6.0359999999999996</v>
      </c>
      <c r="H14" s="3">
        <v>7894</v>
      </c>
      <c r="I14">
        <v>1.6E-2</v>
      </c>
      <c r="J14" t="s">
        <v>14</v>
      </c>
      <c r="K14" t="s">
        <v>14</v>
      </c>
      <c r="L14" t="s">
        <v>14</v>
      </c>
      <c r="M14" t="s">
        <v>14</v>
      </c>
      <c r="O14">
        <v>53</v>
      </c>
      <c r="P14" t="s">
        <v>40</v>
      </c>
      <c r="Q14" s="2">
        <v>45727.778321759259</v>
      </c>
      <c r="R14">
        <v>38</v>
      </c>
      <c r="S14" t="s">
        <v>13</v>
      </c>
      <c r="T14">
        <v>0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53</v>
      </c>
      <c r="AD14" t="s">
        <v>40</v>
      </c>
      <c r="AE14" s="2">
        <v>45727.778321759259</v>
      </c>
      <c r="AF14">
        <v>38</v>
      </c>
      <c r="AG14" t="s">
        <v>13</v>
      </c>
      <c r="AH14">
        <v>0</v>
      </c>
      <c r="AI14">
        <v>12.223000000000001</v>
      </c>
      <c r="AJ14" s="3">
        <v>4344</v>
      </c>
      <c r="AK14">
        <v>0.91900000000000004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0">
        <v>53</v>
      </c>
      <c r="AT14" s="15">
        <f t="shared" si="0"/>
        <v>19.113674585040002</v>
      </c>
      <c r="AU14" s="16">
        <f t="shared" si="1"/>
        <v>923.4915539072</v>
      </c>
      <c r="AW14" s="13">
        <f t="shared" si="2"/>
        <v>19.852594073799999</v>
      </c>
      <c r="AX14" s="14">
        <f t="shared" si="3"/>
        <v>826.40796833664012</v>
      </c>
      <c r="AZ14" s="6">
        <f t="shared" si="4"/>
        <v>13.840104390800001</v>
      </c>
      <c r="BA14" s="7">
        <f t="shared" si="5"/>
        <v>793.72322902528003</v>
      </c>
      <c r="BC14" s="11">
        <f t="shared" si="6"/>
        <v>8.7553174400000007</v>
      </c>
      <c r="BD14" s="12">
        <f t="shared" si="7"/>
        <v>1029.6092397503999</v>
      </c>
      <c r="BF14" s="15">
        <f t="shared" si="8"/>
        <v>19.113674585040002</v>
      </c>
      <c r="BG14" s="16">
        <f t="shared" si="9"/>
        <v>923.4915539072</v>
      </c>
      <c r="BI14">
        <v>53</v>
      </c>
      <c r="BJ14" t="s">
        <v>40</v>
      </c>
      <c r="BK14" s="2">
        <v>45727.778321759259</v>
      </c>
      <c r="BL14">
        <v>38</v>
      </c>
      <c r="BM14" t="s">
        <v>13</v>
      </c>
      <c r="BN14">
        <v>0</v>
      </c>
      <c r="BO14">
        <v>2.8679999999999999</v>
      </c>
      <c r="BP14" s="3">
        <v>821464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54</v>
      </c>
      <c r="B15" t="s">
        <v>41</v>
      </c>
      <c r="C15" s="2">
        <v>45727.79954861111</v>
      </c>
      <c r="D15">
        <v>154</v>
      </c>
      <c r="E15" t="s">
        <v>13</v>
      </c>
      <c r="F15">
        <v>0</v>
      </c>
      <c r="G15">
        <v>6.0279999999999996</v>
      </c>
      <c r="H15" s="3">
        <v>10304</v>
      </c>
      <c r="I15">
        <v>2.3E-2</v>
      </c>
      <c r="J15" t="s">
        <v>14</v>
      </c>
      <c r="K15" t="s">
        <v>14</v>
      </c>
      <c r="L15" t="s">
        <v>14</v>
      </c>
      <c r="M15" t="s">
        <v>14</v>
      </c>
      <c r="O15">
        <v>54</v>
      </c>
      <c r="P15" t="s">
        <v>41</v>
      </c>
      <c r="Q15" s="2">
        <v>45727.79954861111</v>
      </c>
      <c r="R15">
        <v>154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54</v>
      </c>
      <c r="AD15" t="s">
        <v>41</v>
      </c>
      <c r="AE15" s="2">
        <v>45727.79954861111</v>
      </c>
      <c r="AF15">
        <v>154</v>
      </c>
      <c r="AG15" t="s">
        <v>13</v>
      </c>
      <c r="AH15">
        <v>0</v>
      </c>
      <c r="AI15">
        <v>12.218999999999999</v>
      </c>
      <c r="AJ15" s="3">
        <v>7886</v>
      </c>
      <c r="AK15">
        <v>1.6970000000000001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0">
        <v>54</v>
      </c>
      <c r="AT15" s="15">
        <f t="shared" si="0"/>
        <v>25.519633406259203</v>
      </c>
      <c r="AU15" s="16">
        <f t="shared" si="1"/>
        <v>1647.0110980391999</v>
      </c>
      <c r="AW15" s="13">
        <f t="shared" si="2"/>
        <v>26.727103754905599</v>
      </c>
      <c r="AX15" s="14">
        <f t="shared" si="3"/>
        <v>1502.9340069250402</v>
      </c>
      <c r="AZ15" s="6">
        <f t="shared" si="4"/>
        <v>21.715240873615361</v>
      </c>
      <c r="BA15" s="7">
        <f t="shared" si="5"/>
        <v>1524.7491368220799</v>
      </c>
      <c r="BC15" s="11">
        <f t="shared" si="6"/>
        <v>20.767638099967996</v>
      </c>
      <c r="BD15" s="12">
        <f t="shared" si="7"/>
        <v>1874.0995989244</v>
      </c>
      <c r="BF15" s="15">
        <f t="shared" si="8"/>
        <v>25.519633406259203</v>
      </c>
      <c r="BG15" s="16">
        <f t="shared" si="9"/>
        <v>1647.0110980391999</v>
      </c>
      <c r="BI15">
        <v>54</v>
      </c>
      <c r="BJ15" t="s">
        <v>41</v>
      </c>
      <c r="BK15" s="2">
        <v>45727.79954861111</v>
      </c>
      <c r="BL15">
        <v>154</v>
      </c>
      <c r="BM15" t="s">
        <v>13</v>
      </c>
      <c r="BN15">
        <v>0</v>
      </c>
      <c r="BO15">
        <v>2.855</v>
      </c>
      <c r="BP15" s="3">
        <v>986561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55</v>
      </c>
      <c r="B16" t="s">
        <v>42</v>
      </c>
      <c r="C16" s="2">
        <v>45727.820798611108</v>
      </c>
      <c r="D16">
        <v>183</v>
      </c>
      <c r="E16" t="s">
        <v>13</v>
      </c>
      <c r="F16">
        <v>0</v>
      </c>
      <c r="G16">
        <v>6.0259999999999998</v>
      </c>
      <c r="H16" s="3">
        <v>10162</v>
      </c>
      <c r="I16">
        <v>2.1999999999999999E-2</v>
      </c>
      <c r="J16" t="s">
        <v>14</v>
      </c>
      <c r="K16" t="s">
        <v>14</v>
      </c>
      <c r="L16" t="s">
        <v>14</v>
      </c>
      <c r="M16" t="s">
        <v>14</v>
      </c>
      <c r="O16">
        <v>55</v>
      </c>
      <c r="P16" t="s">
        <v>42</v>
      </c>
      <c r="Q16" s="2">
        <v>45727.820798611108</v>
      </c>
      <c r="R16">
        <v>183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55</v>
      </c>
      <c r="AD16" t="s">
        <v>42</v>
      </c>
      <c r="AE16" s="2">
        <v>45727.820798611108</v>
      </c>
      <c r="AF16">
        <v>183</v>
      </c>
      <c r="AG16" t="s">
        <v>13</v>
      </c>
      <c r="AH16">
        <v>0</v>
      </c>
      <c r="AI16">
        <v>12.212</v>
      </c>
      <c r="AJ16" s="3">
        <v>8164</v>
      </c>
      <c r="AK16">
        <v>1.758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0">
        <v>55</v>
      </c>
      <c r="AT16" s="15">
        <f t="shared" si="0"/>
        <v>25.108814708732801</v>
      </c>
      <c r="AU16" s="16">
        <f t="shared" si="1"/>
        <v>1703.7342764191999</v>
      </c>
      <c r="AW16" s="13">
        <f t="shared" si="2"/>
        <v>26.353285111100401</v>
      </c>
      <c r="AX16" s="14">
        <f t="shared" si="3"/>
        <v>1556.0150564310402</v>
      </c>
      <c r="AZ16" s="6">
        <f t="shared" si="4"/>
        <v>21.382058936708241</v>
      </c>
      <c r="BA16" s="7">
        <f t="shared" si="5"/>
        <v>1582.0978691340797</v>
      </c>
      <c r="BC16" s="11">
        <f t="shared" si="6"/>
        <v>20.340115133212002</v>
      </c>
      <c r="BD16" s="12">
        <f t="shared" si="7"/>
        <v>1939.8965263343998</v>
      </c>
      <c r="BF16" s="15">
        <f t="shared" si="8"/>
        <v>25.108814708732801</v>
      </c>
      <c r="BG16" s="16">
        <f t="shared" si="9"/>
        <v>1703.7342764191999</v>
      </c>
      <c r="BI16">
        <v>55</v>
      </c>
      <c r="BJ16" t="s">
        <v>42</v>
      </c>
      <c r="BK16" s="2">
        <v>45727.820798611108</v>
      </c>
      <c r="BL16">
        <v>183</v>
      </c>
      <c r="BM16" t="s">
        <v>13</v>
      </c>
      <c r="BN16">
        <v>0</v>
      </c>
      <c r="BO16">
        <v>2.8580000000000001</v>
      </c>
      <c r="BP16" s="3">
        <v>924006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56</v>
      </c>
      <c r="B17" t="s">
        <v>43</v>
      </c>
      <c r="C17" s="2">
        <v>45727.84202546296</v>
      </c>
      <c r="D17">
        <v>325</v>
      </c>
      <c r="E17" t="s">
        <v>13</v>
      </c>
      <c r="F17">
        <v>0</v>
      </c>
      <c r="G17">
        <v>6.0279999999999996</v>
      </c>
      <c r="H17" s="3">
        <v>9764</v>
      </c>
      <c r="I17">
        <v>2.1000000000000001E-2</v>
      </c>
      <c r="J17" t="s">
        <v>14</v>
      </c>
      <c r="K17" t="s">
        <v>14</v>
      </c>
      <c r="L17" t="s">
        <v>14</v>
      </c>
      <c r="M17" t="s">
        <v>14</v>
      </c>
      <c r="O17">
        <v>56</v>
      </c>
      <c r="P17" t="s">
        <v>43</v>
      </c>
      <c r="Q17" s="2">
        <v>45727.84202546296</v>
      </c>
      <c r="R17">
        <v>325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56</v>
      </c>
      <c r="AD17" t="s">
        <v>43</v>
      </c>
      <c r="AE17" s="2">
        <v>45727.84202546296</v>
      </c>
      <c r="AF17">
        <v>325</v>
      </c>
      <c r="AG17" t="s">
        <v>13</v>
      </c>
      <c r="AH17">
        <v>0</v>
      </c>
      <c r="AI17">
        <v>12.218</v>
      </c>
      <c r="AJ17" s="3">
        <v>4087</v>
      </c>
      <c r="AK17">
        <v>0.86199999999999999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0">
        <v>56</v>
      </c>
      <c r="AT17" s="15">
        <f t="shared" si="0"/>
        <v>25.587573669439998</v>
      </c>
      <c r="AU17" s="16">
        <f t="shared" si="1"/>
        <v>870.93612657379992</v>
      </c>
      <c r="AW17" s="13">
        <f t="shared" si="2"/>
        <v>25.088068416800002</v>
      </c>
      <c r="AX17" s="14">
        <f t="shared" si="3"/>
        <v>777.30479996806002</v>
      </c>
      <c r="AZ17" s="6">
        <f t="shared" si="4"/>
        <v>20.199240228800001</v>
      </c>
      <c r="BA17" s="7">
        <f t="shared" si="5"/>
        <v>740.65662491911985</v>
      </c>
      <c r="BC17" s="11">
        <f t="shared" si="6"/>
        <v>17.675815839999999</v>
      </c>
      <c r="BD17" s="12">
        <f t="shared" si="7"/>
        <v>967.88950217909996</v>
      </c>
      <c r="BF17" s="15">
        <f t="shared" si="8"/>
        <v>25.587573669439998</v>
      </c>
      <c r="BG17" s="16">
        <f t="shared" si="9"/>
        <v>870.93612657379992</v>
      </c>
      <c r="BI17">
        <v>56</v>
      </c>
      <c r="BJ17" t="s">
        <v>43</v>
      </c>
      <c r="BK17" s="2">
        <v>45727.84202546296</v>
      </c>
      <c r="BL17">
        <v>325</v>
      </c>
      <c r="BM17" t="s">
        <v>13</v>
      </c>
      <c r="BN17">
        <v>0</v>
      </c>
      <c r="BO17">
        <v>2.8490000000000002</v>
      </c>
      <c r="BP17" s="3">
        <v>1086990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57</v>
      </c>
      <c r="B18" t="s">
        <v>44</v>
      </c>
      <c r="C18" s="2">
        <v>45727.863252314812</v>
      </c>
      <c r="D18">
        <v>314</v>
      </c>
      <c r="E18" t="s">
        <v>13</v>
      </c>
      <c r="F18">
        <v>0</v>
      </c>
      <c r="G18">
        <v>6.032</v>
      </c>
      <c r="H18" s="3">
        <v>9646</v>
      </c>
      <c r="I18">
        <v>2.1000000000000001E-2</v>
      </c>
      <c r="J18" t="s">
        <v>14</v>
      </c>
      <c r="K18" t="s">
        <v>14</v>
      </c>
      <c r="L18" t="s">
        <v>14</v>
      </c>
      <c r="M18" t="s">
        <v>14</v>
      </c>
      <c r="O18">
        <v>57</v>
      </c>
      <c r="P18" t="s">
        <v>44</v>
      </c>
      <c r="Q18" s="2">
        <v>45727.863252314812</v>
      </c>
      <c r="R18">
        <v>314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57</v>
      </c>
      <c r="AD18" t="s">
        <v>44</v>
      </c>
      <c r="AE18" s="2">
        <v>45727.863252314812</v>
      </c>
      <c r="AF18">
        <v>314</v>
      </c>
      <c r="AG18" t="s">
        <v>13</v>
      </c>
      <c r="AH18">
        <v>0</v>
      </c>
      <c r="AI18">
        <v>12.223000000000001</v>
      </c>
      <c r="AJ18" s="3">
        <v>7440</v>
      </c>
      <c r="AK18">
        <v>1.599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0">
        <v>57</v>
      </c>
      <c r="AT18" s="15">
        <f t="shared" si="0"/>
        <v>25.167247356240001</v>
      </c>
      <c r="AU18" s="16">
        <f t="shared" si="1"/>
        <v>1555.9898547199998</v>
      </c>
      <c r="AW18" s="13">
        <f t="shared" si="2"/>
        <v>24.769681937799998</v>
      </c>
      <c r="AX18" s="14">
        <f t="shared" si="3"/>
        <v>1417.769950464</v>
      </c>
      <c r="AZ18" s="6">
        <f t="shared" si="4"/>
        <v>19.767929814799999</v>
      </c>
      <c r="BA18" s="7">
        <f t="shared" si="5"/>
        <v>1432.7353761279999</v>
      </c>
      <c r="BC18" s="11">
        <f t="shared" si="6"/>
        <v>17.001280639999997</v>
      </c>
      <c r="BD18" s="12">
        <f t="shared" si="7"/>
        <v>1768.3932230399998</v>
      </c>
      <c r="BF18" s="15">
        <f t="shared" si="8"/>
        <v>25.167247356240001</v>
      </c>
      <c r="BG18" s="16">
        <f t="shared" si="9"/>
        <v>1555.9898547199998</v>
      </c>
      <c r="BI18">
        <v>57</v>
      </c>
      <c r="BJ18" t="s">
        <v>44</v>
      </c>
      <c r="BK18" s="2">
        <v>45727.863252314812</v>
      </c>
      <c r="BL18">
        <v>314</v>
      </c>
      <c r="BM18" t="s">
        <v>13</v>
      </c>
      <c r="BN18">
        <v>0</v>
      </c>
      <c r="BO18">
        <v>2.8639999999999999</v>
      </c>
      <c r="BP18" s="3">
        <v>932658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58</v>
      </c>
      <c r="B19" t="s">
        <v>45</v>
      </c>
      <c r="C19" s="2">
        <v>45727.884479166663</v>
      </c>
      <c r="D19">
        <v>242</v>
      </c>
      <c r="E19" t="s">
        <v>13</v>
      </c>
      <c r="F19">
        <v>0</v>
      </c>
      <c r="G19">
        <v>6.0289999999999999</v>
      </c>
      <c r="H19" s="3">
        <v>9784</v>
      </c>
      <c r="I19">
        <v>2.1000000000000001E-2</v>
      </c>
      <c r="J19" t="s">
        <v>14</v>
      </c>
      <c r="K19" t="s">
        <v>14</v>
      </c>
      <c r="L19" t="s">
        <v>14</v>
      </c>
      <c r="M19" t="s">
        <v>14</v>
      </c>
      <c r="O19">
        <v>58</v>
      </c>
      <c r="P19" t="s">
        <v>45</v>
      </c>
      <c r="Q19" s="2">
        <v>45727.884479166663</v>
      </c>
      <c r="R19">
        <v>242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58</v>
      </c>
      <c r="AD19" t="s">
        <v>45</v>
      </c>
      <c r="AE19" s="2">
        <v>45727.884479166663</v>
      </c>
      <c r="AF19">
        <v>242</v>
      </c>
      <c r="AG19" t="s">
        <v>13</v>
      </c>
      <c r="AH19">
        <v>0</v>
      </c>
      <c r="AI19">
        <v>12.224</v>
      </c>
      <c r="AJ19" s="3">
        <v>4729</v>
      </c>
      <c r="AK19">
        <v>1.004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0">
        <v>58</v>
      </c>
      <c r="AT19" s="15">
        <f t="shared" si="0"/>
        <v>25.658973123839999</v>
      </c>
      <c r="AU19" s="16">
        <f t="shared" si="1"/>
        <v>1002.2076662282</v>
      </c>
      <c r="AW19" s="13">
        <f t="shared" si="2"/>
        <v>25.141872284800002</v>
      </c>
      <c r="AX19" s="14">
        <f t="shared" si="3"/>
        <v>899.96317044934005</v>
      </c>
      <c r="AZ19" s="6">
        <f t="shared" si="4"/>
        <v>20.272744716800002</v>
      </c>
      <c r="BA19" s="7">
        <f t="shared" si="5"/>
        <v>873.21358498567997</v>
      </c>
      <c r="BC19" s="11">
        <f t="shared" si="6"/>
        <v>17.791634239999993</v>
      </c>
      <c r="BD19" s="12">
        <f t="shared" si="7"/>
        <v>1121.9560345599</v>
      </c>
      <c r="BF19" s="15">
        <f t="shared" si="8"/>
        <v>25.658973123839999</v>
      </c>
      <c r="BG19" s="16">
        <f t="shared" si="9"/>
        <v>1002.2076662282</v>
      </c>
      <c r="BI19">
        <v>58</v>
      </c>
      <c r="BJ19" t="s">
        <v>45</v>
      </c>
      <c r="BK19" s="2">
        <v>45727.884479166663</v>
      </c>
      <c r="BL19">
        <v>242</v>
      </c>
      <c r="BM19" t="s">
        <v>13</v>
      </c>
      <c r="BN19">
        <v>0</v>
      </c>
      <c r="BO19">
        <v>2.8530000000000002</v>
      </c>
      <c r="BP19" s="3">
        <v>1016069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59</v>
      </c>
      <c r="B20" t="s">
        <v>46</v>
      </c>
      <c r="C20" s="2">
        <v>45727.905717592592</v>
      </c>
      <c r="D20">
        <v>386</v>
      </c>
      <c r="E20" t="s">
        <v>13</v>
      </c>
      <c r="F20">
        <v>0</v>
      </c>
      <c r="G20">
        <v>6.0309999999999997</v>
      </c>
      <c r="H20" s="3">
        <v>8451</v>
      </c>
      <c r="I20">
        <v>1.7999999999999999E-2</v>
      </c>
      <c r="J20" t="s">
        <v>14</v>
      </c>
      <c r="K20" t="s">
        <v>14</v>
      </c>
      <c r="L20" t="s">
        <v>14</v>
      </c>
      <c r="M20" t="s">
        <v>14</v>
      </c>
      <c r="O20">
        <v>59</v>
      </c>
      <c r="P20" t="s">
        <v>46</v>
      </c>
      <c r="Q20" s="2">
        <v>45727.905717592592</v>
      </c>
      <c r="R20">
        <v>386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59</v>
      </c>
      <c r="AD20" t="s">
        <v>46</v>
      </c>
      <c r="AE20" s="2">
        <v>45727.905717592592</v>
      </c>
      <c r="AF20">
        <v>386</v>
      </c>
      <c r="AG20" t="s">
        <v>13</v>
      </c>
      <c r="AH20">
        <v>0</v>
      </c>
      <c r="AI20">
        <v>12.217000000000001</v>
      </c>
      <c r="AJ20" s="3">
        <v>6454</v>
      </c>
      <c r="AK20">
        <v>1.383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0">
        <v>59</v>
      </c>
      <c r="AT20" s="15">
        <f t="shared" si="0"/>
        <v>21.000207573139999</v>
      </c>
      <c r="AU20" s="16">
        <f t="shared" si="1"/>
        <v>1354.6790838631998</v>
      </c>
      <c r="AW20" s="13">
        <f t="shared" si="2"/>
        <v>21.454418712050003</v>
      </c>
      <c r="AX20" s="14">
        <f t="shared" si="3"/>
        <v>1229.4695040738402</v>
      </c>
      <c r="AZ20" s="6">
        <f t="shared" si="4"/>
        <v>15.627978865300001</v>
      </c>
      <c r="BA20" s="7">
        <f t="shared" si="5"/>
        <v>1229.27878695968</v>
      </c>
      <c r="BC20" s="11">
        <f t="shared" si="6"/>
        <v>11.017461540000001</v>
      </c>
      <c r="BD20" s="12">
        <f t="shared" si="7"/>
        <v>1534.0575576924</v>
      </c>
      <c r="BF20" s="15">
        <f t="shared" si="8"/>
        <v>21.000207573139999</v>
      </c>
      <c r="BG20" s="16">
        <f t="shared" si="9"/>
        <v>1354.6790838631998</v>
      </c>
      <c r="BI20">
        <v>59</v>
      </c>
      <c r="BJ20" t="s">
        <v>46</v>
      </c>
      <c r="BK20" s="2">
        <v>45727.905717592592</v>
      </c>
      <c r="BL20">
        <v>386</v>
      </c>
      <c r="BM20" t="s">
        <v>13</v>
      </c>
      <c r="BN20">
        <v>0</v>
      </c>
      <c r="BO20">
        <v>2.8610000000000002</v>
      </c>
      <c r="BP20" s="3">
        <v>883755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60</v>
      </c>
      <c r="B21" t="s">
        <v>47</v>
      </c>
      <c r="C21" s="2">
        <v>45727.926932870374</v>
      </c>
      <c r="D21">
        <v>313</v>
      </c>
      <c r="E21" t="s">
        <v>13</v>
      </c>
      <c r="F21">
        <v>0</v>
      </c>
      <c r="G21">
        <v>6.0330000000000004</v>
      </c>
      <c r="H21" s="3">
        <v>6736</v>
      </c>
      <c r="I21">
        <v>1.4E-2</v>
      </c>
      <c r="J21" t="s">
        <v>14</v>
      </c>
      <c r="K21" t="s">
        <v>14</v>
      </c>
      <c r="L21" t="s">
        <v>14</v>
      </c>
      <c r="M21" t="s">
        <v>14</v>
      </c>
      <c r="O21">
        <v>60</v>
      </c>
      <c r="P21" t="s">
        <v>47</v>
      </c>
      <c r="Q21" s="2">
        <v>45727.926932870374</v>
      </c>
      <c r="R21">
        <v>313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60</v>
      </c>
      <c r="AD21" t="s">
        <v>47</v>
      </c>
      <c r="AE21" s="2">
        <v>45727.926932870374</v>
      </c>
      <c r="AF21">
        <v>313</v>
      </c>
      <c r="AG21" t="s">
        <v>13</v>
      </c>
      <c r="AH21">
        <v>0</v>
      </c>
      <c r="AI21">
        <v>12.212</v>
      </c>
      <c r="AJ21" s="3">
        <v>6365</v>
      </c>
      <c r="AK21">
        <v>1.363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0">
        <v>60</v>
      </c>
      <c r="AT21" s="15">
        <f t="shared" si="0"/>
        <v>15.305060989440001</v>
      </c>
      <c r="AU21" s="16">
        <f t="shared" si="1"/>
        <v>1336.5023091449998</v>
      </c>
      <c r="AW21" s="13">
        <f t="shared" si="2"/>
        <v>16.407322316800002</v>
      </c>
      <c r="AX21" s="14">
        <f t="shared" si="3"/>
        <v>1212.4712549615001</v>
      </c>
      <c r="AZ21" s="6">
        <f t="shared" si="4"/>
        <v>10.411684428800001</v>
      </c>
      <c r="BA21" s="7">
        <f t="shared" si="5"/>
        <v>1210.9116024979999</v>
      </c>
      <c r="BC21" s="11">
        <f t="shared" si="6"/>
        <v>5.1247558400000006</v>
      </c>
      <c r="BD21" s="12">
        <f t="shared" si="7"/>
        <v>1512.8619180774999</v>
      </c>
      <c r="BF21" s="15">
        <f t="shared" si="8"/>
        <v>15.305060989440001</v>
      </c>
      <c r="BG21" s="16">
        <f t="shared" si="9"/>
        <v>1336.5023091449998</v>
      </c>
      <c r="BI21">
        <v>60</v>
      </c>
      <c r="BJ21" t="s">
        <v>47</v>
      </c>
      <c r="BK21" s="2">
        <v>45727.926932870374</v>
      </c>
      <c r="BL21">
        <v>313</v>
      </c>
      <c r="BM21" t="s">
        <v>13</v>
      </c>
      <c r="BN21">
        <v>0</v>
      </c>
      <c r="BO21">
        <v>2.8580000000000001</v>
      </c>
      <c r="BP21" s="3">
        <v>904757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61</v>
      </c>
      <c r="B22" t="s">
        <v>48</v>
      </c>
      <c r="C22" s="2">
        <v>45727.948171296295</v>
      </c>
      <c r="D22">
        <v>358</v>
      </c>
      <c r="E22" t="s">
        <v>13</v>
      </c>
      <c r="F22">
        <v>0</v>
      </c>
      <c r="G22">
        <v>6.0270000000000001</v>
      </c>
      <c r="H22" s="3">
        <v>9247</v>
      </c>
      <c r="I22">
        <v>0.02</v>
      </c>
      <c r="J22" t="s">
        <v>14</v>
      </c>
      <c r="K22" t="s">
        <v>14</v>
      </c>
      <c r="L22" t="s">
        <v>14</v>
      </c>
      <c r="M22" t="s">
        <v>14</v>
      </c>
      <c r="O22">
        <v>61</v>
      </c>
      <c r="P22" t="s">
        <v>48</v>
      </c>
      <c r="Q22" s="2">
        <v>45727.948171296295</v>
      </c>
      <c r="R22">
        <v>358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61</v>
      </c>
      <c r="AD22" t="s">
        <v>48</v>
      </c>
      <c r="AE22" s="2">
        <v>45727.948171296295</v>
      </c>
      <c r="AF22">
        <v>358</v>
      </c>
      <c r="AG22" t="s">
        <v>13</v>
      </c>
      <c r="AH22">
        <v>0</v>
      </c>
      <c r="AI22">
        <v>12.212999999999999</v>
      </c>
      <c r="AJ22" s="3">
        <v>4710</v>
      </c>
      <c r="AK22">
        <v>0.999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0">
        <v>61</v>
      </c>
      <c r="AT22" s="15">
        <f t="shared" si="0"/>
        <v>23.757761494259999</v>
      </c>
      <c r="AU22" s="16">
        <f t="shared" si="1"/>
        <v>998.32339081999999</v>
      </c>
      <c r="AW22" s="13">
        <f t="shared" si="2"/>
        <v>23.68114982845</v>
      </c>
      <c r="AX22" s="14">
        <f t="shared" si="3"/>
        <v>896.33328653400008</v>
      </c>
      <c r="AZ22" s="6">
        <f t="shared" si="4"/>
        <v>18.339488707700003</v>
      </c>
      <c r="BA22" s="7">
        <f t="shared" si="5"/>
        <v>869.29086176800001</v>
      </c>
      <c r="BC22" s="11">
        <f t="shared" si="6"/>
        <v>14.831829860000001</v>
      </c>
      <c r="BD22" s="12">
        <f t="shared" si="7"/>
        <v>1117.4018319899999</v>
      </c>
      <c r="BF22" s="15">
        <f t="shared" si="8"/>
        <v>23.757761494259999</v>
      </c>
      <c r="BG22" s="16">
        <f t="shared" si="9"/>
        <v>998.32339081999999</v>
      </c>
      <c r="BI22">
        <v>61</v>
      </c>
      <c r="BJ22" t="s">
        <v>48</v>
      </c>
      <c r="BK22" s="2">
        <v>45727.948171296295</v>
      </c>
      <c r="BL22">
        <v>358</v>
      </c>
      <c r="BM22" t="s">
        <v>13</v>
      </c>
      <c r="BN22">
        <v>0</v>
      </c>
      <c r="BO22">
        <v>2.8479999999999999</v>
      </c>
      <c r="BP22" s="3">
        <v>1106319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62</v>
      </c>
      <c r="B23" t="s">
        <v>49</v>
      </c>
      <c r="C23" s="2">
        <v>45727.969398148147</v>
      </c>
      <c r="D23">
        <v>317</v>
      </c>
      <c r="E23" t="s">
        <v>13</v>
      </c>
      <c r="F23">
        <v>0</v>
      </c>
      <c r="G23">
        <v>6.0250000000000004</v>
      </c>
      <c r="H23" s="3">
        <v>8558</v>
      </c>
      <c r="I23">
        <v>1.7999999999999999E-2</v>
      </c>
      <c r="J23" t="s">
        <v>14</v>
      </c>
      <c r="K23" t="s">
        <v>14</v>
      </c>
      <c r="L23" t="s">
        <v>14</v>
      </c>
      <c r="M23" t="s">
        <v>14</v>
      </c>
      <c r="O23">
        <v>62</v>
      </c>
      <c r="P23" t="s">
        <v>49</v>
      </c>
      <c r="Q23" s="2">
        <v>45727.969398148147</v>
      </c>
      <c r="R23">
        <v>317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62</v>
      </c>
      <c r="AD23" t="s">
        <v>49</v>
      </c>
      <c r="AE23" s="2">
        <v>45727.969398148147</v>
      </c>
      <c r="AF23">
        <v>317</v>
      </c>
      <c r="AG23" t="s">
        <v>13</v>
      </c>
      <c r="AH23">
        <v>0</v>
      </c>
      <c r="AI23">
        <v>12.221</v>
      </c>
      <c r="AJ23" s="3">
        <v>5986</v>
      </c>
      <c r="AK23">
        <v>1.28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0">
        <v>62</v>
      </c>
      <c r="AT23" s="15">
        <f t="shared" si="0"/>
        <v>21.36667125896</v>
      </c>
      <c r="AU23" s="16">
        <f t="shared" si="1"/>
        <v>1259.0872346791998</v>
      </c>
      <c r="AW23" s="13">
        <f t="shared" si="2"/>
        <v>21.758012856199997</v>
      </c>
      <c r="AX23" s="14">
        <f t="shared" si="3"/>
        <v>1140.0825684930401</v>
      </c>
      <c r="AZ23" s="6">
        <f t="shared" si="4"/>
        <v>15.981753789199999</v>
      </c>
      <c r="BA23" s="7">
        <f t="shared" si="5"/>
        <v>1132.69176235808</v>
      </c>
      <c r="BC23" s="11">
        <f t="shared" si="6"/>
        <v>11.490386560000006</v>
      </c>
      <c r="BD23" s="12">
        <f t="shared" si="7"/>
        <v>1422.5209354044</v>
      </c>
      <c r="BF23" s="15">
        <f t="shared" si="8"/>
        <v>21.36667125896</v>
      </c>
      <c r="BG23" s="16">
        <f t="shared" si="9"/>
        <v>1259.0872346791998</v>
      </c>
      <c r="BI23">
        <v>62</v>
      </c>
      <c r="BJ23" t="s">
        <v>49</v>
      </c>
      <c r="BK23" s="2">
        <v>45727.969398148147</v>
      </c>
      <c r="BL23">
        <v>317</v>
      </c>
      <c r="BM23" t="s">
        <v>13</v>
      </c>
      <c r="BN23">
        <v>0</v>
      </c>
      <c r="BO23">
        <v>2.855</v>
      </c>
      <c r="BP23" s="3">
        <v>972057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63</v>
      </c>
      <c r="B24" t="s">
        <v>50</v>
      </c>
      <c r="C24" s="2">
        <v>45727.990648148145</v>
      </c>
      <c r="D24">
        <v>305</v>
      </c>
      <c r="E24" t="s">
        <v>13</v>
      </c>
      <c r="F24">
        <v>0</v>
      </c>
      <c r="G24">
        <v>6.0250000000000004</v>
      </c>
      <c r="H24" s="3">
        <v>11303</v>
      </c>
      <c r="I24">
        <v>2.5000000000000001E-2</v>
      </c>
      <c r="J24" t="s">
        <v>14</v>
      </c>
      <c r="K24" t="s">
        <v>14</v>
      </c>
      <c r="L24" t="s">
        <v>14</v>
      </c>
      <c r="M24" t="s">
        <v>14</v>
      </c>
      <c r="O24">
        <v>63</v>
      </c>
      <c r="P24" t="s">
        <v>50</v>
      </c>
      <c r="Q24" s="2">
        <v>45727.990648148145</v>
      </c>
      <c r="R24">
        <v>305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63</v>
      </c>
      <c r="AD24" t="s">
        <v>50</v>
      </c>
      <c r="AE24" s="2">
        <v>45727.990648148145</v>
      </c>
      <c r="AF24">
        <v>305</v>
      </c>
      <c r="AG24" t="s">
        <v>13</v>
      </c>
      <c r="AH24">
        <v>0</v>
      </c>
      <c r="AI24">
        <v>12.209</v>
      </c>
      <c r="AJ24" s="3">
        <v>9549</v>
      </c>
      <c r="AK24">
        <v>2.0619999999999998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0">
        <v>63</v>
      </c>
      <c r="AT24" s="15">
        <f t="shared" si="0"/>
        <v>28.409500544760803</v>
      </c>
      <c r="AU24" s="16">
        <f t="shared" si="1"/>
        <v>1986.1922326201998</v>
      </c>
      <c r="AW24" s="13">
        <f t="shared" si="2"/>
        <v>29.356859080891901</v>
      </c>
      <c r="AX24" s="14">
        <f t="shared" si="3"/>
        <v>1820.4281578997402</v>
      </c>
      <c r="AZ24" s="6">
        <f t="shared" si="4"/>
        <v>24.059154386063142</v>
      </c>
      <c r="BA24" s="7">
        <f t="shared" si="5"/>
        <v>1867.75129960648</v>
      </c>
      <c r="BC24" s="11">
        <f t="shared" si="6"/>
        <v>23.773554935207002</v>
      </c>
      <c r="BD24" s="12">
        <f t="shared" si="7"/>
        <v>2266.6472508039005</v>
      </c>
      <c r="BF24" s="15">
        <f t="shared" si="8"/>
        <v>28.409500544760803</v>
      </c>
      <c r="BG24" s="16">
        <f t="shared" si="9"/>
        <v>1986.1922326201998</v>
      </c>
      <c r="BI24">
        <v>63</v>
      </c>
      <c r="BJ24" t="s">
        <v>50</v>
      </c>
      <c r="BK24" s="2">
        <v>45727.990648148145</v>
      </c>
      <c r="BL24">
        <v>305</v>
      </c>
      <c r="BM24" t="s">
        <v>13</v>
      </c>
      <c r="BN24">
        <v>0</v>
      </c>
      <c r="BO24">
        <v>2.8519999999999999</v>
      </c>
      <c r="BP24" s="3">
        <v>1024173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64</v>
      </c>
      <c r="B25" t="s">
        <v>51</v>
      </c>
      <c r="C25" s="2">
        <v>45728.01189814815</v>
      </c>
      <c r="D25">
        <v>362</v>
      </c>
      <c r="E25" t="s">
        <v>13</v>
      </c>
      <c r="F25">
        <v>0</v>
      </c>
      <c r="G25">
        <v>6.0259999999999998</v>
      </c>
      <c r="H25" s="3">
        <v>8580</v>
      </c>
      <c r="I25">
        <v>1.7999999999999999E-2</v>
      </c>
      <c r="J25" t="s">
        <v>14</v>
      </c>
      <c r="K25" t="s">
        <v>14</v>
      </c>
      <c r="L25" t="s">
        <v>14</v>
      </c>
      <c r="M25" t="s">
        <v>14</v>
      </c>
      <c r="O25">
        <v>64</v>
      </c>
      <c r="P25" t="s">
        <v>51</v>
      </c>
      <c r="Q25" s="2">
        <v>45728.01189814815</v>
      </c>
      <c r="R25">
        <v>362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64</v>
      </c>
      <c r="AD25" t="s">
        <v>51</v>
      </c>
      <c r="AE25" s="2">
        <v>45728.01189814815</v>
      </c>
      <c r="AF25">
        <v>362</v>
      </c>
      <c r="AG25" t="s">
        <v>13</v>
      </c>
      <c r="AH25">
        <v>0</v>
      </c>
      <c r="AI25">
        <v>12.221</v>
      </c>
      <c r="AJ25" s="3">
        <v>5765</v>
      </c>
      <c r="AK25">
        <v>1.2310000000000001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0">
        <v>64</v>
      </c>
      <c r="AT25" s="15">
        <f t="shared" si="0"/>
        <v>21.442181095999999</v>
      </c>
      <c r="AU25" s="16">
        <f t="shared" si="1"/>
        <v>1213.9375335449997</v>
      </c>
      <c r="AW25" s="13">
        <f t="shared" si="2"/>
        <v>21.820269620000001</v>
      </c>
      <c r="AX25" s="14">
        <f t="shared" si="3"/>
        <v>1097.8695952415001</v>
      </c>
      <c r="AZ25" s="6">
        <f t="shared" si="4"/>
        <v>16.054904919999998</v>
      </c>
      <c r="BA25" s="7">
        <f t="shared" si="5"/>
        <v>1087.0773370579998</v>
      </c>
      <c r="BC25" s="11">
        <f t="shared" si="6"/>
        <v>11.589155999999997</v>
      </c>
      <c r="BD25" s="12">
        <f t="shared" si="7"/>
        <v>1369.7814138775</v>
      </c>
      <c r="BF25" s="15">
        <f t="shared" si="8"/>
        <v>21.442181095999999</v>
      </c>
      <c r="BG25" s="16">
        <f t="shared" si="9"/>
        <v>1213.9375335449997</v>
      </c>
      <c r="BI25">
        <v>64</v>
      </c>
      <c r="BJ25" t="s">
        <v>51</v>
      </c>
      <c r="BK25" s="2">
        <v>45728.01189814815</v>
      </c>
      <c r="BL25">
        <v>362</v>
      </c>
      <c r="BM25" t="s">
        <v>13</v>
      </c>
      <c r="BN25">
        <v>0</v>
      </c>
      <c r="BO25">
        <v>2.8490000000000002</v>
      </c>
      <c r="BP25" s="3">
        <v>1063580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65</v>
      </c>
      <c r="B26" t="s">
        <v>52</v>
      </c>
      <c r="C26" s="2">
        <v>45728.033148148148</v>
      </c>
      <c r="D26">
        <v>116</v>
      </c>
      <c r="E26" t="s">
        <v>13</v>
      </c>
      <c r="F26">
        <v>0</v>
      </c>
      <c r="G26">
        <v>6.0229999999999997</v>
      </c>
      <c r="H26" s="3">
        <v>10167</v>
      </c>
      <c r="I26">
        <v>2.1999999999999999E-2</v>
      </c>
      <c r="J26" t="s">
        <v>14</v>
      </c>
      <c r="K26" t="s">
        <v>14</v>
      </c>
      <c r="L26" t="s">
        <v>14</v>
      </c>
      <c r="M26" t="s">
        <v>14</v>
      </c>
      <c r="O26">
        <v>65</v>
      </c>
      <c r="P26" t="s">
        <v>52</v>
      </c>
      <c r="Q26" s="2">
        <v>45728.033148148148</v>
      </c>
      <c r="R26">
        <v>116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65</v>
      </c>
      <c r="AD26" t="s">
        <v>52</v>
      </c>
      <c r="AE26" s="2">
        <v>45728.033148148148</v>
      </c>
      <c r="AF26">
        <v>116</v>
      </c>
      <c r="AG26" t="s">
        <v>13</v>
      </c>
      <c r="AH26">
        <v>0</v>
      </c>
      <c r="AI26">
        <v>12.206</v>
      </c>
      <c r="AJ26" s="3">
        <v>9281</v>
      </c>
      <c r="AK26">
        <v>2.004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0">
        <v>65</v>
      </c>
      <c r="AT26" s="15">
        <f t="shared" si="0"/>
        <v>25.123280353656803</v>
      </c>
      <c r="AU26" s="16">
        <f t="shared" si="1"/>
        <v>1931.5540097321998</v>
      </c>
      <c r="AW26" s="13">
        <f t="shared" si="2"/>
        <v>26.3664478222199</v>
      </c>
      <c r="AX26" s="14">
        <f t="shared" si="3"/>
        <v>1769.2686130141401</v>
      </c>
      <c r="AZ26" s="6">
        <f t="shared" si="4"/>
        <v>21.393790750219939</v>
      </c>
      <c r="BA26" s="7">
        <f t="shared" si="5"/>
        <v>1812.4844847552799</v>
      </c>
      <c r="BC26" s="11">
        <f t="shared" si="6"/>
        <v>20.355169839047001</v>
      </c>
      <c r="BD26" s="12">
        <f t="shared" si="7"/>
        <v>2203.5569320878999</v>
      </c>
      <c r="BF26" s="15">
        <f t="shared" si="8"/>
        <v>25.123280353656803</v>
      </c>
      <c r="BG26" s="16">
        <f t="shared" si="9"/>
        <v>1931.5540097321998</v>
      </c>
      <c r="BI26">
        <v>65</v>
      </c>
      <c r="BJ26" t="s">
        <v>52</v>
      </c>
      <c r="BK26" s="2">
        <v>45728.033148148148</v>
      </c>
      <c r="BL26">
        <v>116</v>
      </c>
      <c r="BM26" t="s">
        <v>13</v>
      </c>
      <c r="BN26">
        <v>0</v>
      </c>
      <c r="BO26">
        <v>2.8530000000000002</v>
      </c>
      <c r="BP26" s="3">
        <v>1011168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66</v>
      </c>
      <c r="B27" t="s">
        <v>53</v>
      </c>
      <c r="C27" s="2">
        <v>45728.054351851853</v>
      </c>
      <c r="D27">
        <v>292</v>
      </c>
      <c r="E27" t="s">
        <v>13</v>
      </c>
      <c r="F27">
        <v>0</v>
      </c>
      <c r="G27">
        <v>6.0220000000000002</v>
      </c>
      <c r="H27" s="3">
        <v>8929</v>
      </c>
      <c r="I27">
        <v>1.9E-2</v>
      </c>
      <c r="J27" t="s">
        <v>14</v>
      </c>
      <c r="K27" t="s">
        <v>14</v>
      </c>
      <c r="L27" t="s">
        <v>14</v>
      </c>
      <c r="M27" t="s">
        <v>14</v>
      </c>
      <c r="O27">
        <v>66</v>
      </c>
      <c r="P27" t="s">
        <v>53</v>
      </c>
      <c r="Q27" s="2">
        <v>45728.054351851853</v>
      </c>
      <c r="R27">
        <v>292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66</v>
      </c>
      <c r="AD27" t="s">
        <v>53</v>
      </c>
      <c r="AE27" s="2">
        <v>45728.054351851853</v>
      </c>
      <c r="AF27">
        <v>292</v>
      </c>
      <c r="AG27" t="s">
        <v>13</v>
      </c>
      <c r="AH27">
        <v>0</v>
      </c>
      <c r="AI27">
        <v>12.21</v>
      </c>
      <c r="AJ27" s="3">
        <v>5467</v>
      </c>
      <c r="AK27">
        <v>1.1659999999999999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0">
        <v>66</v>
      </c>
      <c r="AT27" s="15">
        <f t="shared" si="0"/>
        <v>22.647440122739997</v>
      </c>
      <c r="AU27" s="16">
        <f t="shared" si="1"/>
        <v>1153.0476922777998</v>
      </c>
      <c r="AW27" s="13">
        <f t="shared" si="2"/>
        <v>22.800384974050001</v>
      </c>
      <c r="AX27" s="14">
        <f t="shared" si="3"/>
        <v>1040.9464196728602</v>
      </c>
      <c r="AZ27" s="6">
        <f t="shared" si="4"/>
        <v>17.234161157300001</v>
      </c>
      <c r="BA27" s="7">
        <f t="shared" si="5"/>
        <v>1025.5661559687201</v>
      </c>
      <c r="BC27" s="11">
        <f t="shared" si="6"/>
        <v>13.225917140000002</v>
      </c>
      <c r="BD27" s="12">
        <f t="shared" si="7"/>
        <v>1298.5960426070999</v>
      </c>
      <c r="BF27" s="15">
        <f t="shared" si="8"/>
        <v>22.647440122739997</v>
      </c>
      <c r="BG27" s="16">
        <f t="shared" si="9"/>
        <v>1153.0476922777998</v>
      </c>
      <c r="BI27">
        <v>66</v>
      </c>
      <c r="BJ27" t="s">
        <v>53</v>
      </c>
      <c r="BK27" s="2">
        <v>45728.054351851853</v>
      </c>
      <c r="BL27">
        <v>292</v>
      </c>
      <c r="BM27" t="s">
        <v>13</v>
      </c>
      <c r="BN27">
        <v>0</v>
      </c>
      <c r="BO27">
        <v>2.8490000000000002</v>
      </c>
      <c r="BP27" s="3">
        <v>1070011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67</v>
      </c>
      <c r="B28" t="s">
        <v>54</v>
      </c>
      <c r="C28" s="2">
        <v>45728.075578703705</v>
      </c>
      <c r="D28">
        <v>165</v>
      </c>
      <c r="E28" t="s">
        <v>13</v>
      </c>
      <c r="F28">
        <v>0</v>
      </c>
      <c r="G28">
        <v>6.0220000000000002</v>
      </c>
      <c r="H28" s="3">
        <v>10898</v>
      </c>
      <c r="I28">
        <v>2.4E-2</v>
      </c>
      <c r="J28" t="s">
        <v>14</v>
      </c>
      <c r="K28" t="s">
        <v>14</v>
      </c>
      <c r="L28" t="s">
        <v>14</v>
      </c>
      <c r="M28" t="s">
        <v>14</v>
      </c>
      <c r="O28">
        <v>67</v>
      </c>
      <c r="P28" t="s">
        <v>54</v>
      </c>
      <c r="Q28" s="2">
        <v>45728.075578703705</v>
      </c>
      <c r="R28">
        <v>165</v>
      </c>
      <c r="S28" t="s">
        <v>13</v>
      </c>
      <c r="T28">
        <v>0</v>
      </c>
      <c r="U28" t="s">
        <v>14</v>
      </c>
      <c r="V28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67</v>
      </c>
      <c r="AD28" t="s">
        <v>54</v>
      </c>
      <c r="AE28" s="2">
        <v>45728.075578703705</v>
      </c>
      <c r="AF28">
        <v>165</v>
      </c>
      <c r="AG28" t="s">
        <v>13</v>
      </c>
      <c r="AH28">
        <v>0</v>
      </c>
      <c r="AI28">
        <v>12.209</v>
      </c>
      <c r="AJ28" s="3">
        <v>8560</v>
      </c>
      <c r="AK28">
        <v>1.845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0">
        <v>67</v>
      </c>
      <c r="AT28" s="15">
        <f t="shared" si="0"/>
        <v>27.238002262524802</v>
      </c>
      <c r="AU28" s="16">
        <f t="shared" si="1"/>
        <v>1784.5182387199998</v>
      </c>
      <c r="AW28" s="13">
        <f t="shared" si="2"/>
        <v>28.290771141756402</v>
      </c>
      <c r="AX28" s="14">
        <f t="shared" si="3"/>
        <v>1631.622571264</v>
      </c>
      <c r="AZ28" s="6">
        <f t="shared" si="4"/>
        <v>23.108938553821837</v>
      </c>
      <c r="BA28" s="7">
        <f t="shared" si="5"/>
        <v>1663.7820577279999</v>
      </c>
      <c r="BC28" s="11">
        <f t="shared" si="6"/>
        <v>22.555319380892001</v>
      </c>
      <c r="BD28" s="12">
        <f t="shared" si="7"/>
        <v>2033.4999110399997</v>
      </c>
      <c r="BF28" s="15">
        <f t="shared" si="8"/>
        <v>27.238002262524802</v>
      </c>
      <c r="BG28" s="16">
        <f t="shared" si="9"/>
        <v>1784.5182387199998</v>
      </c>
      <c r="BI28">
        <v>67</v>
      </c>
      <c r="BJ28" t="s">
        <v>54</v>
      </c>
      <c r="BK28" s="2">
        <v>45728.075578703705</v>
      </c>
      <c r="BL28">
        <v>165</v>
      </c>
      <c r="BM28" t="s">
        <v>13</v>
      </c>
      <c r="BN28">
        <v>0</v>
      </c>
      <c r="BO28">
        <v>2.847</v>
      </c>
      <c r="BP28" s="3">
        <v>1109503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68</v>
      </c>
      <c r="B29" t="s">
        <v>55</v>
      </c>
      <c r="C29" s="2">
        <v>45728.096805555557</v>
      </c>
      <c r="D29">
        <v>390</v>
      </c>
      <c r="E29" t="s">
        <v>13</v>
      </c>
      <c r="F29">
        <v>0</v>
      </c>
      <c r="G29">
        <v>6.0339999999999998</v>
      </c>
      <c r="H29" s="3">
        <v>10023</v>
      </c>
      <c r="I29">
        <v>2.1999999999999999E-2</v>
      </c>
      <c r="J29" t="s">
        <v>14</v>
      </c>
      <c r="K29" t="s">
        <v>14</v>
      </c>
      <c r="L29" t="s">
        <v>14</v>
      </c>
      <c r="M29" t="s">
        <v>14</v>
      </c>
      <c r="O29">
        <v>68</v>
      </c>
      <c r="P29" t="s">
        <v>55</v>
      </c>
      <c r="Q29" s="2">
        <v>45728.096805555557</v>
      </c>
      <c r="R29">
        <v>390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68</v>
      </c>
      <c r="AD29" t="s">
        <v>55</v>
      </c>
      <c r="AE29" s="2">
        <v>45728.096805555557</v>
      </c>
      <c r="AF29">
        <v>390</v>
      </c>
      <c r="AG29" t="s">
        <v>13</v>
      </c>
      <c r="AH29">
        <v>0</v>
      </c>
      <c r="AI29">
        <v>12.231</v>
      </c>
      <c r="AJ29" s="3">
        <v>3341</v>
      </c>
      <c r="AK29">
        <v>0.69799999999999995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0">
        <v>68</v>
      </c>
      <c r="AT29" s="15">
        <f t="shared" si="0"/>
        <v>24.706663999224801</v>
      </c>
      <c r="AU29" s="16">
        <f t="shared" si="1"/>
        <v>718.33749559620003</v>
      </c>
      <c r="AW29" s="13">
        <f t="shared" si="2"/>
        <v>25.987359322043901</v>
      </c>
      <c r="AX29" s="14">
        <f t="shared" si="3"/>
        <v>634.75970131094005</v>
      </c>
      <c r="AZ29" s="6">
        <f t="shared" si="4"/>
        <v>21.05591290899434</v>
      </c>
      <c r="BA29" s="7">
        <f t="shared" si="5"/>
        <v>586.59983858887995</v>
      </c>
      <c r="BC29" s="11">
        <f t="shared" si="6"/>
        <v>19.921562745767005</v>
      </c>
      <c r="BD29" s="12">
        <f t="shared" si="7"/>
        <v>788.39288363589992</v>
      </c>
      <c r="BF29" s="15">
        <f t="shared" si="8"/>
        <v>24.706663999224801</v>
      </c>
      <c r="BG29" s="16">
        <f t="shared" si="9"/>
        <v>718.33749559620003</v>
      </c>
      <c r="BI29">
        <v>68</v>
      </c>
      <c r="BJ29" t="s">
        <v>55</v>
      </c>
      <c r="BK29" s="2">
        <v>45728.096805555557</v>
      </c>
      <c r="BL29">
        <v>390</v>
      </c>
      <c r="BM29" t="s">
        <v>13</v>
      </c>
      <c r="BN29">
        <v>0</v>
      </c>
      <c r="BO29">
        <v>2.863</v>
      </c>
      <c r="BP29" s="3">
        <v>987821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69</v>
      </c>
      <c r="B30" t="s">
        <v>56</v>
      </c>
      <c r="C30" s="2">
        <v>45728.118055555555</v>
      </c>
      <c r="D30">
        <v>217</v>
      </c>
      <c r="E30" t="s">
        <v>13</v>
      </c>
      <c r="F30">
        <v>0</v>
      </c>
      <c r="G30">
        <v>6.0279999999999996</v>
      </c>
      <c r="H30" s="3">
        <v>7132</v>
      </c>
      <c r="I30">
        <v>1.4999999999999999E-2</v>
      </c>
      <c r="J30" t="s">
        <v>14</v>
      </c>
      <c r="K30" t="s">
        <v>14</v>
      </c>
      <c r="L30" t="s">
        <v>14</v>
      </c>
      <c r="M30" t="s">
        <v>14</v>
      </c>
      <c r="O30">
        <v>69</v>
      </c>
      <c r="P30" t="s">
        <v>56</v>
      </c>
      <c r="Q30" s="2">
        <v>45728.118055555555</v>
      </c>
      <c r="R30">
        <v>217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69</v>
      </c>
      <c r="AD30" t="s">
        <v>56</v>
      </c>
      <c r="AE30" s="2">
        <v>45728.118055555555</v>
      </c>
      <c r="AF30">
        <v>217</v>
      </c>
      <c r="AG30" t="s">
        <v>13</v>
      </c>
      <c r="AH30">
        <v>0</v>
      </c>
      <c r="AI30">
        <v>12.2</v>
      </c>
      <c r="AJ30" s="3">
        <v>57506</v>
      </c>
      <c r="AK30">
        <v>12.433999999999999</v>
      </c>
      <c r="AL30" t="s">
        <v>14</v>
      </c>
      <c r="AM30" t="s">
        <v>14</v>
      </c>
      <c r="AN30" t="s">
        <v>14</v>
      </c>
      <c r="AO30" t="s">
        <v>14</v>
      </c>
      <c r="AQ30">
        <v>2</v>
      </c>
      <c r="AR30" t="s">
        <v>68</v>
      </c>
      <c r="AS30" s="10">
        <v>69</v>
      </c>
      <c r="AT30" s="15">
        <f t="shared" si="0"/>
        <v>16.590246327359999</v>
      </c>
      <c r="AU30" s="16">
        <f t="shared" si="1"/>
        <v>11233.32203093492</v>
      </c>
      <c r="AW30" s="13">
        <f t="shared" si="2"/>
        <v>17.602984679200002</v>
      </c>
      <c r="AX30" s="14">
        <f t="shared" si="3"/>
        <v>10937.518355014641</v>
      </c>
      <c r="AZ30" s="6">
        <f t="shared" si="4"/>
        <v>11.540252907200001</v>
      </c>
      <c r="BA30" s="7">
        <f t="shared" si="5"/>
        <v>11698.39709028128</v>
      </c>
      <c r="BC30" s="11">
        <f t="shared" si="6"/>
        <v>6.2033489599999978</v>
      </c>
      <c r="BD30" s="12">
        <f t="shared" si="7"/>
        <v>12331.982352527599</v>
      </c>
      <c r="BF30" s="15">
        <f t="shared" si="8"/>
        <v>16.590246327359999</v>
      </c>
      <c r="BG30" s="16">
        <f t="shared" si="9"/>
        <v>11233.32203093492</v>
      </c>
      <c r="BI30">
        <v>69</v>
      </c>
      <c r="BJ30" t="s">
        <v>56</v>
      </c>
      <c r="BK30" s="2">
        <v>45728.118055555555</v>
      </c>
      <c r="BL30">
        <v>217</v>
      </c>
      <c r="BM30" t="s">
        <v>13</v>
      </c>
      <c r="BN30">
        <v>0</v>
      </c>
      <c r="BO30">
        <v>2.85</v>
      </c>
      <c r="BP30" s="3">
        <v>1038958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70</v>
      </c>
      <c r="B31" t="s">
        <v>57</v>
      </c>
      <c r="C31" s="2">
        <v>45728.13925925926</v>
      </c>
      <c r="D31">
        <v>392</v>
      </c>
      <c r="E31" t="s">
        <v>13</v>
      </c>
      <c r="F31">
        <v>0</v>
      </c>
      <c r="G31">
        <v>6.03</v>
      </c>
      <c r="H31" s="3">
        <v>9484</v>
      </c>
      <c r="I31">
        <v>0.02</v>
      </c>
      <c r="J31" t="s">
        <v>14</v>
      </c>
      <c r="K31" t="s">
        <v>14</v>
      </c>
      <c r="L31" t="s">
        <v>14</v>
      </c>
      <c r="M31" t="s">
        <v>14</v>
      </c>
      <c r="O31">
        <v>70</v>
      </c>
      <c r="P31" t="s">
        <v>57</v>
      </c>
      <c r="Q31" s="2">
        <v>45728.13925925926</v>
      </c>
      <c r="R31">
        <v>392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70</v>
      </c>
      <c r="AD31" t="s">
        <v>57</v>
      </c>
      <c r="AE31" s="2">
        <v>45728.13925925926</v>
      </c>
      <c r="AF31">
        <v>392</v>
      </c>
      <c r="AG31" t="s">
        <v>13</v>
      </c>
      <c r="AH31">
        <v>0</v>
      </c>
      <c r="AI31">
        <v>12.189</v>
      </c>
      <c r="AJ31" s="3">
        <v>6007</v>
      </c>
      <c r="AK31">
        <v>1.2849999999999999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0">
        <v>70</v>
      </c>
      <c r="AT31" s="15">
        <f t="shared" si="0"/>
        <v>24.592781067840001</v>
      </c>
      <c r="AU31" s="16">
        <f t="shared" si="1"/>
        <v>1263.3771738697999</v>
      </c>
      <c r="AW31" s="13">
        <f t="shared" si="2"/>
        <v>24.329946464799999</v>
      </c>
      <c r="AX31" s="14">
        <f t="shared" si="3"/>
        <v>1144.0936733632602</v>
      </c>
      <c r="AZ31" s="6">
        <f t="shared" si="4"/>
        <v>19.182382596800004</v>
      </c>
      <c r="BA31" s="7">
        <f t="shared" si="5"/>
        <v>1137.0260350695198</v>
      </c>
      <c r="BC31" s="11">
        <f t="shared" si="6"/>
        <v>16.099718240000001</v>
      </c>
      <c r="BD31" s="12">
        <f t="shared" si="7"/>
        <v>1427.5300652510998</v>
      </c>
      <c r="BF31" s="15">
        <f t="shared" si="8"/>
        <v>24.592781067840001</v>
      </c>
      <c r="BG31" s="16">
        <f t="shared" si="9"/>
        <v>1263.3771738697999</v>
      </c>
      <c r="BI31">
        <v>70</v>
      </c>
      <c r="BJ31" t="s">
        <v>57</v>
      </c>
      <c r="BK31" s="2">
        <v>45728.13925925926</v>
      </c>
      <c r="BL31">
        <v>392</v>
      </c>
      <c r="BM31" t="s">
        <v>13</v>
      </c>
      <c r="BN31">
        <v>0</v>
      </c>
      <c r="BO31">
        <v>2.86</v>
      </c>
      <c r="BP31" s="3">
        <v>1014648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71</v>
      </c>
      <c r="B32" t="s">
        <v>58</v>
      </c>
      <c r="C32" s="2">
        <v>45728.160474537035</v>
      </c>
      <c r="D32">
        <v>204</v>
      </c>
      <c r="E32" t="s">
        <v>13</v>
      </c>
      <c r="F32">
        <v>0</v>
      </c>
      <c r="G32">
        <v>6.0259999999999998</v>
      </c>
      <c r="H32" s="3">
        <v>9776</v>
      </c>
      <c r="I32">
        <v>2.1000000000000001E-2</v>
      </c>
      <c r="J32" t="s">
        <v>14</v>
      </c>
      <c r="K32" t="s">
        <v>14</v>
      </c>
      <c r="L32" t="s">
        <v>14</v>
      </c>
      <c r="M32" t="s">
        <v>14</v>
      </c>
      <c r="O32">
        <v>71</v>
      </c>
      <c r="P32" t="s">
        <v>58</v>
      </c>
      <c r="Q32" s="2">
        <v>45728.160474537035</v>
      </c>
      <c r="R32">
        <v>204</v>
      </c>
      <c r="S32" t="s">
        <v>13</v>
      </c>
      <c r="T32">
        <v>0</v>
      </c>
      <c r="U32" t="s">
        <v>14</v>
      </c>
      <c r="V32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71</v>
      </c>
      <c r="AD32" t="s">
        <v>58</v>
      </c>
      <c r="AE32" s="2">
        <v>45728.160474537035</v>
      </c>
      <c r="AF32">
        <v>204</v>
      </c>
      <c r="AG32" t="s">
        <v>13</v>
      </c>
      <c r="AH32">
        <v>0</v>
      </c>
      <c r="AI32">
        <v>12.205</v>
      </c>
      <c r="AJ32" s="3">
        <v>6762</v>
      </c>
      <c r="AK32">
        <v>1.45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0">
        <v>71</v>
      </c>
      <c r="AT32" s="15">
        <f t="shared" si="0"/>
        <v>25.630407856639998</v>
      </c>
      <c r="AU32" s="16">
        <f t="shared" si="1"/>
        <v>1417.5756662887998</v>
      </c>
      <c r="AW32" s="13">
        <f t="shared" si="2"/>
        <v>25.120356300800001</v>
      </c>
      <c r="AX32" s="14">
        <f t="shared" si="3"/>
        <v>1288.2929172885601</v>
      </c>
      <c r="AZ32" s="6">
        <f t="shared" si="4"/>
        <v>20.243328972800001</v>
      </c>
      <c r="BA32" s="7">
        <f t="shared" si="5"/>
        <v>1292.83850708512</v>
      </c>
      <c r="BC32" s="11">
        <f t="shared" si="6"/>
        <v>17.745255040000004</v>
      </c>
      <c r="BD32" s="12">
        <f t="shared" si="7"/>
        <v>1607.3529898715999</v>
      </c>
      <c r="BF32" s="15">
        <f t="shared" si="8"/>
        <v>25.630407856639998</v>
      </c>
      <c r="BG32" s="16">
        <f t="shared" si="9"/>
        <v>1417.5756662887998</v>
      </c>
      <c r="BI32">
        <v>71</v>
      </c>
      <c r="BJ32" t="s">
        <v>58</v>
      </c>
      <c r="BK32" s="2">
        <v>45728.160474537035</v>
      </c>
      <c r="BL32">
        <v>204</v>
      </c>
      <c r="BM32" t="s">
        <v>13</v>
      </c>
      <c r="BN32">
        <v>0</v>
      </c>
      <c r="BO32">
        <v>2.8420000000000001</v>
      </c>
      <c r="BP32" s="3">
        <v>1222888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72</v>
      </c>
      <c r="B33" t="s">
        <v>59</v>
      </c>
      <c r="C33" s="2">
        <v>45728.181666666664</v>
      </c>
      <c r="D33">
        <v>50</v>
      </c>
      <c r="E33" t="s">
        <v>13</v>
      </c>
      <c r="F33">
        <v>0</v>
      </c>
      <c r="G33">
        <v>6.0140000000000002</v>
      </c>
      <c r="H33" s="3">
        <v>123994</v>
      </c>
      <c r="I33">
        <v>0.309</v>
      </c>
      <c r="J33" t="s">
        <v>14</v>
      </c>
      <c r="K33" t="s">
        <v>14</v>
      </c>
      <c r="L33" t="s">
        <v>14</v>
      </c>
      <c r="M33" t="s">
        <v>14</v>
      </c>
      <c r="O33">
        <v>72</v>
      </c>
      <c r="P33" t="s">
        <v>59</v>
      </c>
      <c r="Q33" s="2">
        <v>45728.181666666664</v>
      </c>
      <c r="R33">
        <v>50</v>
      </c>
      <c r="S33" t="s">
        <v>13</v>
      </c>
      <c r="T33">
        <v>0</v>
      </c>
      <c r="U33" t="s">
        <v>14</v>
      </c>
      <c r="V3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72</v>
      </c>
      <c r="AD33" t="s">
        <v>59</v>
      </c>
      <c r="AE33" s="2">
        <v>45728.181666666664</v>
      </c>
      <c r="AF33">
        <v>50</v>
      </c>
      <c r="AG33" t="s">
        <v>13</v>
      </c>
      <c r="AH33">
        <v>0</v>
      </c>
      <c r="AI33">
        <v>12.117000000000001</v>
      </c>
      <c r="AJ33" s="3">
        <v>86425</v>
      </c>
      <c r="AK33">
        <v>18.55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0">
        <v>72</v>
      </c>
      <c r="AT33" s="15">
        <f t="shared" ref="AT33:AT34" si="10">IF(H33&lt;10000,((H33^2*0.00000005714)+(H33*0.002453)+(-3.811)),(IF(H33&lt;200000,((H33^2*-0.0000000002888)+(H33*0.002899)+(-4.321)),(IF(H33&lt;8000000,((H33^2*-0.0000000000062)+(H33*0.002143)+(157)),((V33^2*-0.000000031)+(V33*0.2771)+(-709.5)))))))</f>
        <v>350.6974469240032</v>
      </c>
      <c r="AU33" s="16">
        <f t="shared" ref="AU33:AU34" si="11">IF(AJ33&lt;45000,((-0.0000000598*AJ33^2)+(0.205*AJ33)+(34.1)),((-0.00000002403*AJ33^2)+(0.2063*AJ33)+(-550.7)))</f>
        <v>17099.290686581251</v>
      </c>
      <c r="AW33" s="13">
        <f t="shared" ref="AW33:AW34" si="12">IF(H33&lt;10000,((-0.00000005795*H33^2)+(0.003823*H33)+(-6.715)),(IF(H33&lt;700000,((-0.0000000001209*H33^2)+(0.002635*H33)+(-0.4111)), ((-0.00000002007*V33^2)+(0.2564*V33)+(286.1)))))</f>
        <v>324.45431149484767</v>
      </c>
      <c r="AX33" s="14">
        <f t="shared" ref="AX33:AX34" si="13">(-0.00000001626*AJ33^2)+(0.1912*AJ33)+(-3.858)</f>
        <v>16399.151497037499</v>
      </c>
      <c r="AZ33" s="6">
        <f t="shared" ref="AZ33:AZ34" si="14">IF(H33&lt;10000,((0.0000001453*H33^2)+(0.0008349*H33)+(-1.805)),(IF(H33&lt;700000,((-0.00000000008054*H33^2)+(0.002348*H33)+(-2.47)), ((-0.00000001938*V33^2)+(0.2471*V33)+(226.8)))))</f>
        <v>287.4296488006205</v>
      </c>
      <c r="BA33" s="7">
        <f t="shared" ref="BA33:BA34" si="15">(-0.00000002552*AJ33^2)+(0.2067*AJ33)+(-103.7)</f>
        <v>17569.731458449998</v>
      </c>
      <c r="BC33" s="11">
        <f t="shared" ref="BC33:BC34" si="16">IF(H33&lt;10000,((H33^2*0.00000054)+(H33*-0.004765)+(12.72)),(IF(H33&lt;200000,((H33^2*-0.000000001577)+(H33*0.003043)+(-10.42)),(IF(H33&lt;8000000,((H33^2*-0.0000000000186)+(H33*0.00194)+(154.1)),((V33^2*-0.00000002)+(V33*0.2565)+(-1032)))))))</f>
        <v>342.64813651922799</v>
      </c>
      <c r="BD33" s="12">
        <f t="shared" ref="BD33:BD34" si="17">IF(AJ33&lt;45000,((-0.0000004561*AJ33^2)+(0.244*AJ33)+(-21.72)),((-0.0000000409*AJ33^2)+(0.2477*AJ33)+(-1777)))</f>
        <v>19324.978922437498</v>
      </c>
      <c r="BF33" s="15">
        <f t="shared" ref="BF33:BF34" si="18">IF(H33&lt;10000,((H33^2*0.00000005714)+(H33*0.002453)+(-3.811)),(IF(H33&lt;200000,((H33^2*-0.0000000002888)+(H33*0.002899)+(-4.321)),(IF(H33&lt;8000000,((H33^2*-0.0000000000062)+(H33*0.002143)+(157)),((V33^2*-0.000000031)+(V33*0.2771)+(-709.5)))))))</f>
        <v>350.6974469240032</v>
      </c>
      <c r="BG33" s="16">
        <f t="shared" ref="BG33:BG34" si="19">IF(AJ33&lt;45000,((-0.0000000598*AJ33^2)+(0.205*AJ33)+(34.1)),((-0.00000002403*AJ33^2)+(0.2063*AJ33)+(-550.7)))</f>
        <v>17099.290686581251</v>
      </c>
      <c r="BI33">
        <v>72</v>
      </c>
      <c r="BJ33" t="s">
        <v>59</v>
      </c>
      <c r="BK33" s="2">
        <v>45728.181666666664</v>
      </c>
      <c r="BL33">
        <v>50</v>
      </c>
      <c r="BM33" t="s">
        <v>13</v>
      </c>
      <c r="BN33">
        <v>0</v>
      </c>
      <c r="BO33">
        <v>2.8479999999999999</v>
      </c>
      <c r="BP33" s="3">
        <v>1058565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73</v>
      </c>
      <c r="B34" t="s">
        <v>60</v>
      </c>
      <c r="C34" s="2">
        <v>45728.202905092592</v>
      </c>
      <c r="D34">
        <v>49</v>
      </c>
      <c r="E34" t="s">
        <v>13</v>
      </c>
      <c r="F34">
        <v>0</v>
      </c>
      <c r="G34">
        <v>6.024</v>
      </c>
      <c r="H34" s="3">
        <v>10072</v>
      </c>
      <c r="I34">
        <v>2.1999999999999999E-2</v>
      </c>
      <c r="J34" t="s">
        <v>14</v>
      </c>
      <c r="K34" t="s">
        <v>14</v>
      </c>
      <c r="L34" t="s">
        <v>14</v>
      </c>
      <c r="M34" t="s">
        <v>14</v>
      </c>
      <c r="O34">
        <v>73</v>
      </c>
      <c r="P34" t="s">
        <v>60</v>
      </c>
      <c r="Q34" s="2">
        <v>45728.202905092592</v>
      </c>
      <c r="R34">
        <v>49</v>
      </c>
      <c r="S34" t="s">
        <v>13</v>
      </c>
      <c r="T34">
        <v>0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73</v>
      </c>
      <c r="AD34" t="s">
        <v>60</v>
      </c>
      <c r="AE34" s="2">
        <v>45728.202905092592</v>
      </c>
      <c r="AF34">
        <v>49</v>
      </c>
      <c r="AG34" t="s">
        <v>13</v>
      </c>
      <c r="AH34">
        <v>0</v>
      </c>
      <c r="AI34">
        <v>12.207000000000001</v>
      </c>
      <c r="AJ34" s="3">
        <v>4980</v>
      </c>
      <c r="AK34">
        <v>1.0589999999999999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0">
        <v>73</v>
      </c>
      <c r="AT34" s="15">
        <f t="shared" si="10"/>
        <v>24.848430630860804</v>
      </c>
      <c r="AU34" s="16">
        <f t="shared" si="11"/>
        <v>1053.5169360800001</v>
      </c>
      <c r="AW34" s="13">
        <f t="shared" si="12"/>
        <v>26.116355277254403</v>
      </c>
      <c r="AX34" s="14">
        <f t="shared" si="13"/>
        <v>947.91474549600014</v>
      </c>
      <c r="AZ34" s="6">
        <f t="shared" si="14"/>
        <v>21.170885604880638</v>
      </c>
      <c r="BA34" s="7">
        <f t="shared" si="15"/>
        <v>925.03309379200005</v>
      </c>
      <c r="BC34" s="11">
        <f t="shared" si="16"/>
        <v>20.069116944831997</v>
      </c>
      <c r="BD34" s="12">
        <f t="shared" si="17"/>
        <v>1182.0885375599998</v>
      </c>
      <c r="BF34" s="15">
        <f t="shared" si="18"/>
        <v>24.848430630860804</v>
      </c>
      <c r="BG34" s="16">
        <f t="shared" si="19"/>
        <v>1053.5169360800001</v>
      </c>
      <c r="BI34">
        <v>73</v>
      </c>
      <c r="BJ34" t="s">
        <v>60</v>
      </c>
      <c r="BK34" s="2">
        <v>45728.202905092592</v>
      </c>
      <c r="BL34">
        <v>49</v>
      </c>
      <c r="BM34" t="s">
        <v>13</v>
      </c>
      <c r="BN34">
        <v>0</v>
      </c>
      <c r="BO34">
        <v>2.847</v>
      </c>
      <c r="BP34" s="3">
        <v>1100686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5">
      <c r="A35">
        <v>74</v>
      </c>
      <c r="B35" t="s">
        <v>61</v>
      </c>
      <c r="C35" s="2">
        <v>45728.721377314818</v>
      </c>
      <c r="D35" t="s">
        <v>62</v>
      </c>
      <c r="E35" t="s">
        <v>13</v>
      </c>
      <c r="F35">
        <v>0</v>
      </c>
      <c r="G35">
        <v>6.0330000000000004</v>
      </c>
      <c r="H35" s="3">
        <v>13239</v>
      </c>
      <c r="I35">
        <v>0.03</v>
      </c>
      <c r="J35" t="s">
        <v>14</v>
      </c>
      <c r="K35" t="s">
        <v>14</v>
      </c>
      <c r="L35" t="s">
        <v>14</v>
      </c>
      <c r="M35" t="s">
        <v>14</v>
      </c>
      <c r="O35">
        <v>74</v>
      </c>
      <c r="P35" t="s">
        <v>61</v>
      </c>
      <c r="Q35" s="2">
        <v>45728.721377314818</v>
      </c>
      <c r="R35" t="s">
        <v>62</v>
      </c>
      <c r="S35" t="s">
        <v>13</v>
      </c>
      <c r="T35">
        <v>0</v>
      </c>
      <c r="U35" t="s">
        <v>14</v>
      </c>
      <c r="V35" s="3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74</v>
      </c>
      <c r="AD35" t="s">
        <v>61</v>
      </c>
      <c r="AE35" s="2">
        <v>45728.721377314818</v>
      </c>
      <c r="AF35" t="s">
        <v>62</v>
      </c>
      <c r="AG35" t="s">
        <v>13</v>
      </c>
      <c r="AH35">
        <v>0</v>
      </c>
      <c r="AI35">
        <v>12.198</v>
      </c>
      <c r="AJ35" s="3">
        <v>13145</v>
      </c>
      <c r="AK35">
        <v>2.85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 s="10">
        <v>74</v>
      </c>
      <c r="AT35" s="15">
        <f t="shared" ref="AT35:AT37" si="20">IF(H35&lt;10000,((H35^2*0.00000005714)+(H35*0.002453)+(-3.811)),(IF(H35&lt;200000,((H35^2*-0.0000000002888)+(H35*0.002899)+(-4.321)),(IF(H35&lt;8000000,((H35^2*-0.0000000000062)+(H35*0.002143)+(157)),((V35^2*-0.000000031)+(V35*0.2771)+(-709.5)))))))</f>
        <v>34.008242700255202</v>
      </c>
      <c r="AU35" s="16">
        <f t="shared" ref="AU35:AU37" si="21">IF(AJ35&lt;45000,((-0.0000000598*AJ35^2)+(0.205*AJ35)+(34.1)),((-0.00000002403*AJ35^2)+(0.2063*AJ35)+(-550.7)))</f>
        <v>2718.4920967049998</v>
      </c>
      <c r="AW35" s="13">
        <f t="shared" ref="AW35:AW37" si="22">IF(H35&lt;10000,((-0.00000005795*H35^2)+(0.003823*H35)+(-6.715)),(IF(H35&lt;700000,((-0.0000000001209*H35^2)+(0.002635*H35)+(-0.4111)), ((-0.00000002007*V35^2)+(0.2564*V35)+(286.1)))))</f>
        <v>34.452474721471106</v>
      </c>
      <c r="AX35" s="14">
        <f t="shared" ref="AX35:AX37" si="23">(-0.00000001626*AJ35^2)+(0.1912*AJ35)+(-3.858)</f>
        <v>2506.6564179335001</v>
      </c>
      <c r="AZ35" s="6">
        <f t="shared" ref="AZ35:AZ37" si="24">IF(H35&lt;10000,((0.0000001453*H35^2)+(0.0008349*H35)+(-1.805)),(IF(H35&lt;700000,((-0.00000000008054*H35^2)+(0.002348*H35)+(-2.47)), ((-0.00000001938*V35^2)+(0.2471*V35)+(226.8)))))</f>
        <v>28.601055663914657</v>
      </c>
      <c r="BA35" s="7">
        <f t="shared" ref="BA35:BA37" si="25">(-0.00000002552*AJ35^2)+(0.2067*AJ35)+(-103.7)</f>
        <v>2608.9618730420002</v>
      </c>
      <c r="BC35" s="11">
        <f t="shared" ref="BC35:BC37" si="26">IF(H35&lt;10000,((H35^2*0.00000054)+(H35*-0.004765)+(12.72)),(IF(H35&lt;200000,((H35^2*-0.000000001577)+(H35*0.003043)+(-10.42)),(IF(H35&lt;8000000,((H35^2*-0.0000000000186)+(H35*0.00194)+(154.1)),((V35^2*-0.00000002)+(V35*0.2565)+(-1032)))))))</f>
        <v>29.589874442182996</v>
      </c>
      <c r="BD35" s="12">
        <f t="shared" ref="BD35:BD37" si="27">IF(AJ35&lt;45000,((-0.0000004561*AJ35^2)+(0.244*AJ35)+(-21.72)),((-0.0000000409*AJ35^2)+(0.2477*AJ35)+(-1777)))</f>
        <v>3106.8500134975002</v>
      </c>
      <c r="BF35" s="15">
        <f t="shared" ref="BF35:BF37" si="28">IF(H35&lt;10000,((H35^2*0.00000005714)+(H35*0.002453)+(-3.811)),(IF(H35&lt;200000,((H35^2*-0.0000000002888)+(H35*0.002899)+(-4.321)),(IF(H35&lt;8000000,((H35^2*-0.0000000000062)+(H35*0.002143)+(157)),((V35^2*-0.000000031)+(V35*0.2771)+(-709.5)))))))</f>
        <v>34.008242700255202</v>
      </c>
      <c r="BG35" s="16">
        <f t="shared" ref="BG35:BG37" si="29">IF(AJ35&lt;45000,((-0.0000000598*AJ35^2)+(0.205*AJ35)+(34.1)),((-0.00000002403*AJ35^2)+(0.2063*AJ35)+(-550.7)))</f>
        <v>2718.4920967049998</v>
      </c>
      <c r="BI35">
        <v>74</v>
      </c>
      <c r="BJ35" t="s">
        <v>61</v>
      </c>
      <c r="BK35" s="2">
        <v>45728.721377314818</v>
      </c>
      <c r="BL35" t="s">
        <v>62</v>
      </c>
      <c r="BM35" t="s">
        <v>13</v>
      </c>
      <c r="BN35">
        <v>0</v>
      </c>
      <c r="BO35">
        <v>2.831</v>
      </c>
      <c r="BP35" s="3">
        <v>1889833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5">
      <c r="A36">
        <v>75</v>
      </c>
      <c r="B36" t="s">
        <v>63</v>
      </c>
      <c r="C36" s="2">
        <v>45728.742615740739</v>
      </c>
      <c r="D36" t="s">
        <v>64</v>
      </c>
      <c r="E36" t="s">
        <v>13</v>
      </c>
      <c r="F36">
        <v>0</v>
      </c>
      <c r="G36">
        <v>6.0389999999999997</v>
      </c>
      <c r="H36" s="3">
        <v>13786</v>
      </c>
      <c r="I36">
        <v>3.1E-2</v>
      </c>
      <c r="J36" t="s">
        <v>14</v>
      </c>
      <c r="K36" t="s">
        <v>14</v>
      </c>
      <c r="L36" t="s">
        <v>14</v>
      </c>
      <c r="M36" t="s">
        <v>14</v>
      </c>
      <c r="O36">
        <v>75</v>
      </c>
      <c r="P36" t="s">
        <v>63</v>
      </c>
      <c r="Q36" s="2">
        <v>45728.742615740739</v>
      </c>
      <c r="R36" t="s">
        <v>64</v>
      </c>
      <c r="S36" t="s">
        <v>13</v>
      </c>
      <c r="T36">
        <v>0</v>
      </c>
      <c r="U36" t="s">
        <v>14</v>
      </c>
      <c r="V36" s="3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75</v>
      </c>
      <c r="AD36" t="s">
        <v>63</v>
      </c>
      <c r="AE36" s="2">
        <v>45728.742615740739</v>
      </c>
      <c r="AF36" t="s">
        <v>64</v>
      </c>
      <c r="AG36" t="s">
        <v>13</v>
      </c>
      <c r="AH36">
        <v>0</v>
      </c>
      <c r="AI36">
        <v>12.206</v>
      </c>
      <c r="AJ36" s="3">
        <v>15124</v>
      </c>
      <c r="AK36">
        <v>3.2829999999999999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 s="10">
        <v>75</v>
      </c>
      <c r="AT36" s="15">
        <f t="shared" si="20"/>
        <v>35.589726463715202</v>
      </c>
      <c r="AU36" s="16">
        <f t="shared" si="21"/>
        <v>3120.8416245151993</v>
      </c>
      <c r="AW36" s="13">
        <f t="shared" si="22"/>
        <v>35.892032496063599</v>
      </c>
      <c r="AX36" s="14">
        <f t="shared" si="23"/>
        <v>2884.13156278624</v>
      </c>
      <c r="AZ36" s="6">
        <f t="shared" si="24"/>
        <v>29.884221067270154</v>
      </c>
      <c r="BA36" s="7">
        <f t="shared" si="25"/>
        <v>3016.5934732044802</v>
      </c>
      <c r="BC36" s="11">
        <f t="shared" si="26"/>
        <v>31.231083163708</v>
      </c>
      <c r="BD36" s="12">
        <f t="shared" si="27"/>
        <v>3564.2097950063999</v>
      </c>
      <c r="BF36" s="15">
        <f t="shared" si="28"/>
        <v>35.589726463715202</v>
      </c>
      <c r="BG36" s="16">
        <f t="shared" si="29"/>
        <v>3120.8416245151993</v>
      </c>
      <c r="BI36">
        <v>75</v>
      </c>
      <c r="BJ36" t="s">
        <v>63</v>
      </c>
      <c r="BK36" s="2">
        <v>45728.742615740739</v>
      </c>
      <c r="BL36" t="s">
        <v>64</v>
      </c>
      <c r="BM36" t="s">
        <v>13</v>
      </c>
      <c r="BN36">
        <v>0</v>
      </c>
      <c r="BO36">
        <v>2.8380000000000001</v>
      </c>
      <c r="BP36" s="3">
        <v>1894653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5">
      <c r="A37">
        <v>76</v>
      </c>
      <c r="B37" t="s">
        <v>65</v>
      </c>
      <c r="C37" s="2">
        <v>45728.763842592591</v>
      </c>
      <c r="D37" t="s">
        <v>66</v>
      </c>
      <c r="E37" t="s">
        <v>13</v>
      </c>
      <c r="F37">
        <v>0</v>
      </c>
      <c r="G37">
        <v>6.0359999999999996</v>
      </c>
      <c r="H37" s="3">
        <v>145047</v>
      </c>
      <c r="I37">
        <v>0.36199999999999999</v>
      </c>
      <c r="J37" t="s">
        <v>14</v>
      </c>
      <c r="K37" t="s">
        <v>14</v>
      </c>
      <c r="L37" t="s">
        <v>14</v>
      </c>
      <c r="M37" t="s">
        <v>14</v>
      </c>
      <c r="O37">
        <v>76</v>
      </c>
      <c r="P37" t="s">
        <v>65</v>
      </c>
      <c r="Q37" s="2">
        <v>45728.763842592591</v>
      </c>
      <c r="R37" t="s">
        <v>66</v>
      </c>
      <c r="S37" t="s">
        <v>13</v>
      </c>
      <c r="T37">
        <v>0</v>
      </c>
      <c r="U37">
        <v>6</v>
      </c>
      <c r="V37" s="3">
        <v>1518</v>
      </c>
      <c r="W37">
        <v>0.48199999999999998</v>
      </c>
      <c r="X37" t="s">
        <v>14</v>
      </c>
      <c r="Y37" t="s">
        <v>14</v>
      </c>
      <c r="Z37" t="s">
        <v>14</v>
      </c>
      <c r="AA37" t="s">
        <v>14</v>
      </c>
      <c r="AC37">
        <v>76</v>
      </c>
      <c r="AD37" t="s">
        <v>65</v>
      </c>
      <c r="AE37" s="2">
        <v>45728.763842592591</v>
      </c>
      <c r="AF37" t="s">
        <v>66</v>
      </c>
      <c r="AG37" t="s">
        <v>13</v>
      </c>
      <c r="AH37">
        <v>0</v>
      </c>
      <c r="AI37">
        <v>12.074</v>
      </c>
      <c r="AJ37" s="3">
        <v>155303</v>
      </c>
      <c r="AK37">
        <v>32.734000000000002</v>
      </c>
      <c r="AL37" t="s">
        <v>14</v>
      </c>
      <c r="AM37" t="s">
        <v>14</v>
      </c>
      <c r="AN37" t="s">
        <v>14</v>
      </c>
      <c r="AO37" t="s">
        <v>14</v>
      </c>
      <c r="AQ37">
        <v>2</v>
      </c>
      <c r="AR37" t="s">
        <v>67</v>
      </c>
      <c r="AS37" s="10">
        <v>76</v>
      </c>
      <c r="AT37" s="15">
        <f t="shared" si="20"/>
        <v>410.09429601804078</v>
      </c>
      <c r="AU37" s="16">
        <f t="shared" si="21"/>
        <v>30908.728805929732</v>
      </c>
      <c r="AW37" s="13">
        <f t="shared" si="22"/>
        <v>379.24417436593194</v>
      </c>
      <c r="AX37" s="14">
        <f t="shared" si="23"/>
        <v>29297.900305385661</v>
      </c>
      <c r="AZ37" s="6">
        <f t="shared" si="24"/>
        <v>336.40590456188704</v>
      </c>
      <c r="BA37" s="7">
        <f t="shared" si="25"/>
        <v>31381.912663434319</v>
      </c>
      <c r="BC37" s="11">
        <f t="shared" si="26"/>
        <v>397.78009800640706</v>
      </c>
      <c r="BD37" s="12">
        <f t="shared" si="27"/>
        <v>35705.085108011895</v>
      </c>
      <c r="BF37" s="15">
        <f t="shared" si="28"/>
        <v>410.09429601804078</v>
      </c>
      <c r="BG37" s="16">
        <f t="shared" si="29"/>
        <v>30908.728805929732</v>
      </c>
      <c r="BI37">
        <v>76</v>
      </c>
      <c r="BJ37" t="s">
        <v>65</v>
      </c>
      <c r="BK37" s="2">
        <v>45728.763842592591</v>
      </c>
      <c r="BL37" t="s">
        <v>66</v>
      </c>
      <c r="BM37" t="s">
        <v>13</v>
      </c>
      <c r="BN37">
        <v>0</v>
      </c>
      <c r="BO37">
        <v>2.8</v>
      </c>
      <c r="BP37" s="3">
        <v>2951337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5">
      <c r="AS38" s="10"/>
      <c r="AT38" s="15"/>
      <c r="AU38" s="16"/>
      <c r="AW38" s="13"/>
      <c r="AX38" s="14"/>
      <c r="AZ38" s="6"/>
      <c r="BA38" s="7"/>
      <c r="BC38" s="11"/>
      <c r="BD38" s="12"/>
      <c r="BF38" s="15"/>
      <c r="BG38" s="16"/>
    </row>
    <row r="39" spans="1:73" x14ac:dyDescent="0.35">
      <c r="AS39" s="10"/>
      <c r="AT39" s="15"/>
      <c r="AU39" s="16"/>
      <c r="AW39" s="13"/>
      <c r="AX39" s="14"/>
      <c r="AZ39" s="6"/>
      <c r="BA39" s="7"/>
      <c r="BC39" s="11"/>
      <c r="BD39" s="12"/>
      <c r="BF39" s="15"/>
      <c r="BG39" s="16"/>
    </row>
    <row r="40" spans="1:73" x14ac:dyDescent="0.35">
      <c r="AS40" s="10"/>
      <c r="AT40" s="15"/>
      <c r="AU40" s="16"/>
      <c r="AW40" s="13"/>
      <c r="AX40" s="14"/>
      <c r="AZ40" s="6"/>
      <c r="BA40" s="7"/>
      <c r="BC40" s="11"/>
      <c r="BD40" s="12"/>
      <c r="BF40" s="15"/>
      <c r="BG40" s="16"/>
    </row>
    <row r="41" spans="1:73" x14ac:dyDescent="0.35">
      <c r="AS41" s="10"/>
      <c r="AT41" s="15"/>
      <c r="AU41" s="16"/>
      <c r="AW41" s="13"/>
      <c r="AX41" s="14"/>
      <c r="AZ41" s="6"/>
      <c r="BA41" s="7"/>
      <c r="BC41" s="11"/>
      <c r="BD41" s="12"/>
      <c r="BF41" s="15"/>
      <c r="BG41" s="16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Iannucci, Frances</cp:lastModifiedBy>
  <dcterms:created xsi:type="dcterms:W3CDTF">2020-10-28T13:32:09Z</dcterms:created>
  <dcterms:modified xsi:type="dcterms:W3CDTF">2025-03-13T17:17:57Z</dcterms:modified>
</cp:coreProperties>
</file>