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2 season misc analyses\GC 2022\"/>
    </mc:Choice>
  </mc:AlternateContent>
  <xr:revisionPtr revIDLastSave="0" documentId="13_ncr:1_{AA90E88D-F08B-4310-B551-8F18576BA133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T13" i="1" l="1"/>
  <c r="AU13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T20" i="1"/>
  <c r="AU20" i="1"/>
  <c r="AT21" i="1"/>
  <c r="AU21" i="1"/>
  <c r="AT22" i="1"/>
  <c r="AU22" i="1"/>
  <c r="AT23" i="1"/>
  <c r="AU23" i="1"/>
  <c r="AT24" i="1"/>
  <c r="AU24" i="1"/>
  <c r="AT25" i="1"/>
  <c r="AU25" i="1"/>
  <c r="AT26" i="1"/>
  <c r="AU26" i="1"/>
  <c r="AT27" i="1"/>
  <c r="AU27" i="1"/>
  <c r="AT28" i="1"/>
  <c r="AU28" i="1"/>
  <c r="AT29" i="1"/>
  <c r="AU29" i="1"/>
  <c r="AT30" i="1"/>
  <c r="AU30" i="1"/>
  <c r="AT31" i="1"/>
  <c r="AU31" i="1"/>
  <c r="AT32" i="1"/>
  <c r="AU32" i="1"/>
  <c r="AT33" i="1"/>
  <c r="AU33" i="1"/>
  <c r="AT34" i="1"/>
  <c r="AU34" i="1"/>
  <c r="AT35" i="1"/>
  <c r="AU35" i="1"/>
  <c r="AT36" i="1"/>
  <c r="AU36" i="1"/>
  <c r="AT37" i="1"/>
  <c r="AU37" i="1"/>
  <c r="AT38" i="1"/>
  <c r="AU38" i="1"/>
  <c r="BF9" i="1"/>
  <c r="BG9" i="1"/>
  <c r="BF10" i="1"/>
  <c r="BG10" i="1"/>
  <c r="BF11" i="1"/>
  <c r="BG11" i="1"/>
  <c r="BF12" i="1"/>
  <c r="BG12" i="1"/>
  <c r="AW29" i="1"/>
  <c r="AX29" i="1"/>
  <c r="AZ29" i="1"/>
  <c r="BA29" i="1"/>
  <c r="BC29" i="1"/>
  <c r="BD29" i="1"/>
  <c r="BF29" i="1"/>
  <c r="BG29" i="1"/>
  <c r="AW30" i="1"/>
  <c r="AX30" i="1"/>
  <c r="AZ30" i="1"/>
  <c r="BA30" i="1"/>
  <c r="BC30" i="1"/>
  <c r="BD30" i="1"/>
  <c r="BF30" i="1"/>
  <c r="BG30" i="1"/>
  <c r="AW31" i="1"/>
  <c r="AX31" i="1"/>
  <c r="AZ31" i="1"/>
  <c r="BA31" i="1"/>
  <c r="BC31" i="1"/>
  <c r="BD31" i="1"/>
  <c r="BF31" i="1"/>
  <c r="BG31" i="1"/>
  <c r="AW32" i="1"/>
  <c r="AX32" i="1"/>
  <c r="AZ32" i="1"/>
  <c r="BA32" i="1"/>
  <c r="BC32" i="1"/>
  <c r="BD32" i="1"/>
  <c r="BF32" i="1"/>
  <c r="BG32" i="1"/>
  <c r="AW33" i="1"/>
  <c r="AX33" i="1"/>
  <c r="AZ33" i="1"/>
  <c r="BA33" i="1"/>
  <c r="BC33" i="1"/>
  <c r="BD33" i="1"/>
  <c r="BF33" i="1"/>
  <c r="BG33" i="1"/>
  <c r="AW34" i="1"/>
  <c r="AX34" i="1"/>
  <c r="AZ34" i="1"/>
  <c r="BA34" i="1"/>
  <c r="BC34" i="1"/>
  <c r="BD34" i="1"/>
  <c r="BF34" i="1"/>
  <c r="BG34" i="1"/>
  <c r="AW35" i="1"/>
  <c r="AX35" i="1"/>
  <c r="AZ35" i="1"/>
  <c r="BA35" i="1"/>
  <c r="BC35" i="1"/>
  <c r="BD35" i="1"/>
  <c r="BF35" i="1"/>
  <c r="BG35" i="1"/>
  <c r="AW36" i="1"/>
  <c r="AX36" i="1"/>
  <c r="AZ36" i="1"/>
  <c r="BA36" i="1"/>
  <c r="BC36" i="1"/>
  <c r="BD36" i="1"/>
  <c r="BF36" i="1"/>
  <c r="BG36" i="1"/>
  <c r="AW37" i="1"/>
  <c r="AX37" i="1"/>
  <c r="AZ37" i="1"/>
  <c r="BA37" i="1"/>
  <c r="BC37" i="1"/>
  <c r="BD37" i="1"/>
  <c r="BF37" i="1"/>
  <c r="BG37" i="1"/>
  <c r="AW38" i="1"/>
  <c r="AX38" i="1"/>
  <c r="AZ38" i="1"/>
  <c r="BA38" i="1"/>
  <c r="BC38" i="1"/>
  <c r="BD38" i="1"/>
  <c r="BF38" i="1"/>
  <c r="BG38" i="1"/>
  <c r="AW9" i="1" l="1"/>
  <c r="AX9" i="1"/>
  <c r="AZ9" i="1"/>
  <c r="BA9" i="1"/>
  <c r="BC9" i="1"/>
  <c r="BD9" i="1"/>
  <c r="AT9" i="1"/>
  <c r="AU9" i="1"/>
  <c r="AW10" i="1"/>
  <c r="AX10" i="1"/>
  <c r="AZ10" i="1"/>
  <c r="BA10" i="1"/>
  <c r="BC10" i="1"/>
  <c r="BD10" i="1"/>
  <c r="AT10" i="1"/>
  <c r="AU10" i="1"/>
  <c r="AW11" i="1"/>
  <c r="AX11" i="1"/>
  <c r="AZ11" i="1"/>
  <c r="BA11" i="1"/>
  <c r="BC11" i="1"/>
  <c r="BD11" i="1"/>
  <c r="AT11" i="1"/>
  <c r="AU11" i="1"/>
  <c r="AW12" i="1"/>
  <c r="AX12" i="1"/>
  <c r="AZ12" i="1"/>
  <c r="BA12" i="1"/>
  <c r="BC12" i="1"/>
  <c r="BD12" i="1"/>
  <c r="AT12" i="1"/>
  <c r="AU12" i="1"/>
  <c r="AW13" i="1"/>
  <c r="AX13" i="1"/>
  <c r="AZ13" i="1"/>
  <c r="BA13" i="1"/>
  <c r="BC13" i="1"/>
  <c r="BD13" i="1"/>
  <c r="BF13" i="1"/>
  <c r="BG13" i="1"/>
  <c r="AW14" i="1"/>
  <c r="AX14" i="1"/>
  <c r="AZ14" i="1"/>
  <c r="BA14" i="1"/>
  <c r="BC14" i="1"/>
  <c r="BD14" i="1"/>
  <c r="BF14" i="1"/>
  <c r="BG14" i="1"/>
  <c r="AW15" i="1"/>
  <c r="AX15" i="1"/>
  <c r="AZ15" i="1"/>
  <c r="BA15" i="1"/>
  <c r="BC15" i="1"/>
  <c r="BD15" i="1"/>
  <c r="BF15" i="1"/>
  <c r="BG15" i="1"/>
  <c r="AW16" i="1"/>
  <c r="AX16" i="1"/>
  <c r="AZ16" i="1"/>
  <c r="BA16" i="1"/>
  <c r="BC16" i="1"/>
  <c r="BD16" i="1"/>
  <c r="BF16" i="1"/>
  <c r="BG16" i="1"/>
  <c r="AW17" i="1"/>
  <c r="AX17" i="1"/>
  <c r="AZ17" i="1"/>
  <c r="BA17" i="1"/>
  <c r="BC17" i="1"/>
  <c r="BD17" i="1"/>
  <c r="BF17" i="1"/>
  <c r="BG17" i="1"/>
  <c r="AW18" i="1"/>
  <c r="AX18" i="1"/>
  <c r="AZ18" i="1"/>
  <c r="BA18" i="1"/>
  <c r="BC18" i="1"/>
  <c r="BD18" i="1"/>
  <c r="BF18" i="1"/>
  <c r="BG18" i="1"/>
  <c r="AW19" i="1"/>
  <c r="AX19" i="1"/>
  <c r="AZ19" i="1"/>
  <c r="BA19" i="1"/>
  <c r="BC19" i="1"/>
  <c r="BD19" i="1"/>
  <c r="BF19" i="1"/>
  <c r="BG19" i="1"/>
  <c r="AW20" i="1"/>
  <c r="AX20" i="1"/>
  <c r="AZ20" i="1"/>
  <c r="BA20" i="1"/>
  <c r="BC20" i="1"/>
  <c r="BD20" i="1"/>
  <c r="BF20" i="1"/>
  <c r="BG20" i="1"/>
  <c r="AW21" i="1"/>
  <c r="AX21" i="1"/>
  <c r="AZ21" i="1"/>
  <c r="BA21" i="1"/>
  <c r="BC21" i="1"/>
  <c r="BD21" i="1"/>
  <c r="BF21" i="1"/>
  <c r="BG21" i="1"/>
  <c r="AW22" i="1"/>
  <c r="AX22" i="1"/>
  <c r="AZ22" i="1"/>
  <c r="BA22" i="1"/>
  <c r="BC22" i="1"/>
  <c r="BD22" i="1"/>
  <c r="BF22" i="1"/>
  <c r="BG22" i="1"/>
  <c r="AW23" i="1"/>
  <c r="AX23" i="1"/>
  <c r="AZ23" i="1"/>
  <c r="BA23" i="1"/>
  <c r="BC23" i="1"/>
  <c r="BD23" i="1"/>
  <c r="BF23" i="1"/>
  <c r="BG23" i="1"/>
  <c r="AW24" i="1"/>
  <c r="AX24" i="1"/>
  <c r="AZ24" i="1"/>
  <c r="BA24" i="1"/>
  <c r="BC24" i="1"/>
  <c r="BD24" i="1"/>
  <c r="BF24" i="1"/>
  <c r="BG24" i="1"/>
  <c r="AW25" i="1"/>
  <c r="AX25" i="1"/>
  <c r="AZ25" i="1"/>
  <c r="BA25" i="1"/>
  <c r="BC25" i="1"/>
  <c r="BD25" i="1"/>
  <c r="BF25" i="1"/>
  <c r="BG25" i="1"/>
  <c r="AW26" i="1"/>
  <c r="AX26" i="1"/>
  <c r="AZ26" i="1"/>
  <c r="BA26" i="1"/>
  <c r="BC26" i="1"/>
  <c r="BD26" i="1"/>
  <c r="BF26" i="1"/>
  <c r="BG26" i="1"/>
  <c r="AW27" i="1"/>
  <c r="AX27" i="1"/>
  <c r="AZ27" i="1"/>
  <c r="BA27" i="1"/>
  <c r="BC27" i="1"/>
  <c r="BD27" i="1"/>
  <c r="BF27" i="1"/>
  <c r="BG27" i="1"/>
  <c r="AW28" i="1"/>
  <c r="AX28" i="1"/>
  <c r="AZ28" i="1"/>
  <c r="BA28" i="1"/>
  <c r="BC28" i="1"/>
  <c r="BD28" i="1"/>
  <c r="BF28" i="1"/>
  <c r="BG28" i="1"/>
</calcChain>
</file>

<file path=xl/sharedStrings.xml><?xml version="1.0" encoding="utf-8"?>
<sst xmlns="http://schemas.openxmlformats.org/spreadsheetml/2006/main" count="899" uniqueCount="67">
  <si>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</si>
  <si>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</si>
  <si>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</si>
  <si>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</si>
  <si>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</si>
  <si>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</si>
  <si>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</si>
  <si>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</si>
  <si>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</si>
  <si>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</si>
  <si>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</si>
  <si>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</si>
  <si>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</si>
  <si>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</si>
  <si>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</si>
  <si>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</si>
  <si>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</si>
  <si>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</si>
  <si>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</si>
  <si>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</si>
  <si>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</si>
  <si>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</si>
  <si>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</si>
  <si>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air</t>
  </si>
  <si>
    <t>air + 100</t>
  </si>
  <si>
    <t>2022 ranged CAL Measured headspace CH4  in ppm from GC in ppm</t>
  </si>
  <si>
    <t>2022 CAL Measured headspace CO2 in ppm from GC in ppm</t>
  </si>
  <si>
    <t>yellow tank</t>
  </si>
  <si>
    <t>Order</t>
  </si>
  <si>
    <t>2022 near ambient CH4  in ppm from GC in ppm</t>
  </si>
  <si>
    <t>2022 near ambient CO2 in ppm from GC in ppm</t>
  </si>
  <si>
    <t>AIR</t>
  </si>
  <si>
    <t>Conc. (ppm)</t>
  </si>
  <si>
    <t>BRN09jun22_001.gcd</t>
  </si>
  <si>
    <t>BRN09jun22_002.gcd</t>
  </si>
  <si>
    <t>BRN09jun22_003.gcd</t>
  </si>
  <si>
    <t>BRN09jun22_004.gcd</t>
  </si>
  <si>
    <t>BRN09jun22_005.gcd</t>
  </si>
  <si>
    <t>BRN09jun22_006.gcd</t>
  </si>
  <si>
    <t>BRN09jun22_007.gcd</t>
  </si>
  <si>
    <t>BRN09jun22_008.gcd</t>
  </si>
  <si>
    <t>BRN09jun22_009.gcd</t>
  </si>
  <si>
    <t>BRN09jun22_010.gcd</t>
  </si>
  <si>
    <t>BRN09jun22_011.gcd</t>
  </si>
  <si>
    <t>BRN09jun22_012.gcd</t>
  </si>
  <si>
    <t>BRN09jun22_013.gcd</t>
  </si>
  <si>
    <t>BRN09jun22_014.gcd</t>
  </si>
  <si>
    <t>BRN09jun22_015.gcd</t>
  </si>
  <si>
    <t>BRN09jun22_016.gcd</t>
  </si>
  <si>
    <t>BRN09jun22_017.gcd</t>
  </si>
  <si>
    <t>BRN09jun22_018.gcd</t>
  </si>
  <si>
    <t>BRN09jun22_019.gcd</t>
  </si>
  <si>
    <t>BRN09jun22_020.gcd</t>
  </si>
  <si>
    <t>BRN09jun22_021.gcd</t>
  </si>
  <si>
    <t>BRN09jun22_022.gcd</t>
  </si>
  <si>
    <t>BRN09jun22_023.gcd</t>
  </si>
  <si>
    <t>BRN09jun22_024.gcd</t>
  </si>
  <si>
    <t>BRN09jun22_025.gcd</t>
  </si>
  <si>
    <t>BRN09jun22_026.gcd</t>
  </si>
  <si>
    <t>BRN09jun22_027.gcd</t>
  </si>
  <si>
    <t>BRN09jun22_028.gcd</t>
  </si>
  <si>
    <t>BRN09jun22_029.gcd</t>
  </si>
  <si>
    <t>BRN09jun22_030.gcd</t>
  </si>
  <si>
    <t>Measured headspace CH4  in ppm from GC in ppm</t>
  </si>
  <si>
    <t>Measured headspace CO2 in ppm from GC in ppm</t>
  </si>
  <si>
    <t>ALL POSSIBLE CALIBRATIONS...</t>
  </si>
  <si>
    <t>WHAT WE'RE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</si>
</sst>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Fill="1" applyAlignment="1">
      <alignment wrapText="1"/>
    </xf>
    <xf numFmtId="2" fontId="0" fillId="36" borderId="0" xfId="0" applyNumberFormat="1" applyFont="1" applyFill="1"/>
    <xf numFmtId="1" fontId="0" fillId="36" borderId="0" xfId="0" applyNumberFormat="1" applyFont="1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8"/>
  <sheetViews>
    <sheetView tabSelected="1" topLeftCell="AI1" workbookViewId="0">
      <selection activeCell="AY17" sqref="AY17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13"/>
  </cols>
  <sheetData>
    <row r="7" spans="1:73" x14ac:dyDescent="0.35">
      <c r="A7" t="s">
        <v>14</v>
      </c>
      <c r="O7" t="s">
        <v>15</v>
      </c>
      <c r="AC7" t="s">
        <v>16</v>
      </c>
      <c r="AT7" t="s">
        <v>66</v>
      </c>
      <c r="AW7" t="s">
        <v>65</v>
      </c>
      <c r="BI7" t="s">
        <v>31</v>
      </c>
    </row>
    <row r="8" spans="1:73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32</v>
      </c>
      <c r="J8" t="s">
        <v>8</v>
      </c>
      <c r="K8" t="s">
        <v>9</v>
      </c>
      <c r="L8" t="s">
        <v>10</v>
      </c>
      <c r="M8" t="s">
        <v>11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32</v>
      </c>
      <c r="X8" t="s">
        <v>8</v>
      </c>
      <c r="Y8" t="s">
        <v>9</v>
      </c>
      <c r="Z8" t="s">
        <v>10</v>
      </c>
      <c r="AA8" t="s">
        <v>11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32</v>
      </c>
      <c r="AL8" t="s">
        <v>8</v>
      </c>
      <c r="AM8" t="s">
        <v>9</v>
      </c>
      <c r="AN8" t="s">
        <v>10</v>
      </c>
      <c r="AO8" t="s">
        <v>11</v>
      </c>
      <c r="AQ8" s="4" t="s">
        <v>17</v>
      </c>
      <c r="AR8" s="4" t="s">
        <v>18</v>
      </c>
      <c r="AS8" t="s">
        <v>28</v>
      </c>
      <c r="AT8" s="5" t="s">
        <v>63</v>
      </c>
      <c r="AU8" s="5" t="s">
        <v>64</v>
      </c>
      <c r="AW8" s="5" t="s">
        <v>20</v>
      </c>
      <c r="AX8" s="5" t="s">
        <v>19</v>
      </c>
      <c r="AZ8" s="5" t="s">
        <v>21</v>
      </c>
      <c r="BA8" s="5" t="s">
        <v>22</v>
      </c>
      <c r="BC8" s="5" t="s">
        <v>25</v>
      </c>
      <c r="BD8" s="5" t="s">
        <v>26</v>
      </c>
      <c r="BF8" s="15" t="s">
        <v>29</v>
      </c>
      <c r="BG8" s="15" t="s">
        <v>30</v>
      </c>
      <c r="BH8" s="12"/>
      <c r="BI8" s="12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32</v>
      </c>
      <c r="BR8" t="s">
        <v>8</v>
      </c>
      <c r="BS8" t="s">
        <v>9</v>
      </c>
      <c r="BT8" t="s">
        <v>10</v>
      </c>
      <c r="BU8" t="s">
        <v>11</v>
      </c>
    </row>
    <row r="9" spans="1:73" x14ac:dyDescent="0.35">
      <c r="A9">
        <v>35</v>
      </c>
      <c r="B9" t="s">
        <v>33</v>
      </c>
      <c r="C9" s="2">
        <v>44721.400925925926</v>
      </c>
      <c r="D9" t="s">
        <v>23</v>
      </c>
      <c r="E9" t="s">
        <v>12</v>
      </c>
      <c r="F9">
        <v>0</v>
      </c>
      <c r="G9">
        <v>6.5609999999999999</v>
      </c>
      <c r="H9" s="3">
        <v>4283</v>
      </c>
      <c r="I9">
        <v>2.3889999999999998</v>
      </c>
      <c r="J9" t="s">
        <v>13</v>
      </c>
      <c r="K9" t="s">
        <v>13</v>
      </c>
      <c r="L9" t="s">
        <v>13</v>
      </c>
      <c r="M9" t="s">
        <v>13</v>
      </c>
      <c r="O9">
        <v>35</v>
      </c>
      <c r="P9" t="s">
        <v>33</v>
      </c>
      <c r="Q9" s="2">
        <v>44721.400925925926</v>
      </c>
      <c r="R9" t="s">
        <v>23</v>
      </c>
      <c r="S9" t="s">
        <v>12</v>
      </c>
      <c r="T9">
        <v>0</v>
      </c>
      <c r="U9" t="s">
        <v>13</v>
      </c>
      <c r="V9" s="3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C9">
        <v>35</v>
      </c>
      <c r="AD9" t="s">
        <v>33</v>
      </c>
      <c r="AE9" s="2">
        <v>44721.400925925926</v>
      </c>
      <c r="AF9" t="s">
        <v>23</v>
      </c>
      <c r="AG9" t="s">
        <v>12</v>
      </c>
      <c r="AH9">
        <v>0</v>
      </c>
      <c r="AI9">
        <v>13.675000000000001</v>
      </c>
      <c r="AJ9" s="3">
        <v>5493</v>
      </c>
      <c r="AK9">
        <v>531.64099999999996</v>
      </c>
      <c r="AL9" t="s">
        <v>13</v>
      </c>
      <c r="AM9" t="s">
        <v>13</v>
      </c>
      <c r="AN9" t="s">
        <v>13</v>
      </c>
      <c r="AO9" t="s">
        <v>13</v>
      </c>
      <c r="AQ9">
        <v>1</v>
      </c>
      <c r="AS9" s="14">
        <v>35</v>
      </c>
      <c r="AT9" s="16">
        <f>IF(H9&lt;100000,((0.0000000152*H9^2)+(0.0014347*H9)+(-4.08313)),((0.00000295*V9^2)+(0.083061*V9)+(133)))</f>
        <v>2.3405202528000002</v>
      </c>
      <c r="AU9" s="17">
        <f>(-0.00000172*AJ9^2)+(0.108838*AJ9)+(-21.89)</f>
        <v>524.05948971999999</v>
      </c>
      <c r="AW9" s="6">
        <f t="shared" ref="AW9:AW28" si="0">IF(H9&lt;15000,((0.00000002125*H9^2)+(0.002705*H9)+(-4.371)),(IF(H9&lt;700000,((-0.0000000008162*H9^2)+(0.003141*H9)+(0.4702)), ((0.000000003285*V9^2)+(0.1899*V9)+(559.5)))))</f>
        <v>7.6043268912499986</v>
      </c>
      <c r="AX9" s="7">
        <f t="shared" ref="AX9:AX28" si="1">((-0.00000006277*AJ9^2)+(0.1854*AJ9)+(34.83))</f>
        <v>1051.33823771427</v>
      </c>
      <c r="AZ9" s="8">
        <f t="shared" ref="AZ9:AZ28" si="2">IF(H9&lt;10000,((-0.00000005795*H9^2)+(0.003823*H9)+(-6.715)),(IF(H9&lt;700000,((-0.0000000001209*H9^2)+(0.002635*H9)+(-0.4111)), ((-0.00000002007*V9^2)+(0.2564*V9)+(286.1)))))</f>
        <v>8.5958690424500013</v>
      </c>
      <c r="BA9" s="9">
        <f t="shared" ref="BA9:BA28" si="3">(-0.00000001626*AJ9^2)+(0.1912*AJ9)+(-3.858)</f>
        <v>1045.9129862232601</v>
      </c>
      <c r="BC9" s="10">
        <f t="shared" ref="BC9:BC28" si="4">IF(H9&lt;10000,((0.0000001453*H9^2)+(0.0008349*H9)+(-1.805)),(IF(H9&lt;700000,((-0.00000000008054*H9^2)+(0.002348*H9)+(-2.47)), ((-0.00000001938*V9^2)+(0.2471*V9)+(226.8)))))</f>
        <v>4.4362728317000002</v>
      </c>
      <c r="BD9" s="11">
        <f t="shared" ref="BD9:BD28" si="5">(-0.00000002552*AJ9^2)+(0.2067*AJ9)+(-103.7)</f>
        <v>1030.93308378952</v>
      </c>
      <c r="BF9" s="16">
        <f t="shared" ref="BF9:BF12" si="6">IF(H9&lt;100000,((0.0000000152*H9^2)+(0.0014347*H9)+(-4.08313)),((0.00000295*V9^2)+(0.083061*V9)+(133)))</f>
        <v>2.3405202528000002</v>
      </c>
      <c r="BG9" s="17">
        <f t="shared" ref="BG9:BG12" si="7">(-0.00000172*AJ9^2)+(0.108838*AJ9)+(-21.89)</f>
        <v>524.05948971999999</v>
      </c>
      <c r="BI9">
        <v>35</v>
      </c>
      <c r="BJ9" t="s">
        <v>33</v>
      </c>
      <c r="BK9" s="2">
        <v>44721.400925925926</v>
      </c>
      <c r="BL9" t="s">
        <v>23</v>
      </c>
      <c r="BM9" t="s">
        <v>12</v>
      </c>
      <c r="BN9">
        <v>0</v>
      </c>
      <c r="BO9">
        <v>2.72</v>
      </c>
      <c r="BP9" s="3">
        <v>12095573</v>
      </c>
      <c r="BQ9">
        <v>795.41300000000001</v>
      </c>
      <c r="BR9" t="s">
        <v>13</v>
      </c>
      <c r="BS9" t="s">
        <v>13</v>
      </c>
      <c r="BT9" t="s">
        <v>13</v>
      </c>
      <c r="BU9" t="s">
        <v>13</v>
      </c>
    </row>
    <row r="10" spans="1:73" x14ac:dyDescent="0.35">
      <c r="A10">
        <v>36</v>
      </c>
      <c r="B10" t="s">
        <v>34</v>
      </c>
      <c r="C10" s="2">
        <v>44721.424166666664</v>
      </c>
      <c r="D10" t="s">
        <v>24</v>
      </c>
      <c r="E10" t="s">
        <v>12</v>
      </c>
      <c r="F10">
        <v>0</v>
      </c>
      <c r="G10">
        <v>6.4850000000000003</v>
      </c>
      <c r="H10" s="3">
        <v>2209359</v>
      </c>
      <c r="I10">
        <v>0</v>
      </c>
      <c r="J10" t="s">
        <v>13</v>
      </c>
      <c r="K10" t="s">
        <v>13</v>
      </c>
      <c r="L10" t="s">
        <v>13</v>
      </c>
      <c r="M10" t="s">
        <v>13</v>
      </c>
      <c r="O10">
        <v>36</v>
      </c>
      <c r="P10" t="s">
        <v>34</v>
      </c>
      <c r="Q10" s="2">
        <v>44721.424166666664</v>
      </c>
      <c r="R10" t="s">
        <v>24</v>
      </c>
      <c r="S10" t="s">
        <v>12</v>
      </c>
      <c r="T10">
        <v>0</v>
      </c>
      <c r="U10">
        <v>6.4409999999999998</v>
      </c>
      <c r="V10" s="3">
        <v>17811</v>
      </c>
      <c r="W10" s="18">
        <v>2331.069</v>
      </c>
      <c r="X10" t="s">
        <v>13</v>
      </c>
      <c r="Y10" t="s">
        <v>13</v>
      </c>
      <c r="Z10" t="s">
        <v>13</v>
      </c>
      <c r="AA10" t="s">
        <v>13</v>
      </c>
      <c r="AC10">
        <v>36</v>
      </c>
      <c r="AD10" t="s">
        <v>34</v>
      </c>
      <c r="AE10" s="2">
        <v>44721.424166666664</v>
      </c>
      <c r="AF10" t="s">
        <v>24</v>
      </c>
      <c r="AG10" t="s">
        <v>12</v>
      </c>
      <c r="AH10">
        <v>0</v>
      </c>
      <c r="AI10">
        <v>13.653</v>
      </c>
      <c r="AJ10" s="3">
        <v>16920</v>
      </c>
      <c r="AK10" s="18">
        <v>1318.749</v>
      </c>
      <c r="AL10" t="s">
        <v>13</v>
      </c>
      <c r="AM10" t="s">
        <v>13</v>
      </c>
      <c r="AN10" t="s">
        <v>13</v>
      </c>
      <c r="AO10" t="s">
        <v>13</v>
      </c>
      <c r="AQ10">
        <v>1</v>
      </c>
      <c r="AS10" s="14">
        <v>36</v>
      </c>
      <c r="AT10" s="16">
        <f>IF(H10&lt;100000,((0.0000000152*H10^2)+(0.0014347*H10)+(-4.08313)),((0.00000295*V10^2)+(0.083061*V10)+(133)))</f>
        <v>2548.2330479500001</v>
      </c>
      <c r="AU10" s="17">
        <f>(-0.00000172*AJ10^2)+(0.108838*AJ10)+(-21.89)</f>
        <v>1327.2363519999999</v>
      </c>
      <c r="AW10" s="6">
        <f t="shared" si="0"/>
        <v>3942.8510062034857</v>
      </c>
      <c r="AX10" s="7">
        <f t="shared" si="1"/>
        <v>3153.8278026720004</v>
      </c>
      <c r="AZ10" s="8">
        <f t="shared" si="2"/>
        <v>4846.4735593595306</v>
      </c>
      <c r="BA10" s="9">
        <f t="shared" si="3"/>
        <v>3226.590983136</v>
      </c>
      <c r="BC10" s="10">
        <f t="shared" si="4"/>
        <v>4621.7501492470201</v>
      </c>
      <c r="BD10" s="11">
        <f t="shared" si="5"/>
        <v>3386.3579710720001</v>
      </c>
      <c r="BF10" s="16">
        <f t="shared" si="6"/>
        <v>2548.2330479500001</v>
      </c>
      <c r="BG10" s="17">
        <f t="shared" si="7"/>
        <v>1327.2363519999999</v>
      </c>
      <c r="BI10">
        <v>36</v>
      </c>
      <c r="BJ10" t="s">
        <v>34</v>
      </c>
      <c r="BK10" s="2">
        <v>44721.424166666664</v>
      </c>
      <c r="BL10" t="s">
        <v>24</v>
      </c>
      <c r="BM10" t="s">
        <v>12</v>
      </c>
      <c r="BN10">
        <v>0</v>
      </c>
      <c r="BO10">
        <v>2.7189999999999999</v>
      </c>
      <c r="BP10" s="3">
        <v>11505408</v>
      </c>
      <c r="BQ10">
        <v>799.53300000000002</v>
      </c>
      <c r="BR10" t="s">
        <v>13</v>
      </c>
      <c r="BS10" t="s">
        <v>13</v>
      </c>
      <c r="BT10" t="s">
        <v>13</v>
      </c>
      <c r="BU10" t="s">
        <v>13</v>
      </c>
    </row>
    <row r="11" spans="1:73" x14ac:dyDescent="0.35">
      <c r="A11">
        <v>37</v>
      </c>
      <c r="B11" t="s">
        <v>35</v>
      </c>
      <c r="C11" s="2">
        <v>44721.447442129633</v>
      </c>
      <c r="D11" t="s">
        <v>27</v>
      </c>
      <c r="E11" t="s">
        <v>12</v>
      </c>
      <c r="F11">
        <v>0</v>
      </c>
      <c r="G11">
        <v>6.5309999999999997</v>
      </c>
      <c r="H11" s="3">
        <v>7800</v>
      </c>
      <c r="I11">
        <v>8.9060000000000006</v>
      </c>
      <c r="J11" t="s">
        <v>13</v>
      </c>
      <c r="K11" t="s">
        <v>13</v>
      </c>
      <c r="L11" t="s">
        <v>13</v>
      </c>
      <c r="M11" t="s">
        <v>13</v>
      </c>
      <c r="O11">
        <v>37</v>
      </c>
      <c r="P11" t="s">
        <v>35</v>
      </c>
      <c r="Q11" s="2">
        <v>44721.447442129633</v>
      </c>
      <c r="R11" t="s">
        <v>27</v>
      </c>
      <c r="S11" t="s">
        <v>12</v>
      </c>
      <c r="T11">
        <v>0</v>
      </c>
      <c r="U11" t="s">
        <v>13</v>
      </c>
      <c r="V11" s="3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C11">
        <v>37</v>
      </c>
      <c r="AD11" t="s">
        <v>35</v>
      </c>
      <c r="AE11" s="2">
        <v>44721.447442129633</v>
      </c>
      <c r="AF11" t="s">
        <v>27</v>
      </c>
      <c r="AG11" t="s">
        <v>12</v>
      </c>
      <c r="AH11">
        <v>0</v>
      </c>
      <c r="AI11">
        <v>13.680999999999999</v>
      </c>
      <c r="AJ11" s="3">
        <v>2939</v>
      </c>
      <c r="AK11">
        <v>276.29700000000003</v>
      </c>
      <c r="AL11" t="s">
        <v>13</v>
      </c>
      <c r="AM11" t="s">
        <v>13</v>
      </c>
      <c r="AN11" t="s">
        <v>13</v>
      </c>
      <c r="AO11" t="s">
        <v>13</v>
      </c>
      <c r="AQ11">
        <v>1</v>
      </c>
      <c r="AS11" s="14">
        <v>37</v>
      </c>
      <c r="AT11" s="16">
        <f>IF(H11&lt;100000,((0.0000000152*H11^2)+(0.0014347*H11)+(-4.08313)),((0.00000295*V11^2)+(0.083061*V11)+(133)))</f>
        <v>8.0322980000000008</v>
      </c>
      <c r="AU11" s="17">
        <f>(-0.00000172*AJ11^2)+(0.108838*AJ11)+(-21.89)</f>
        <v>283.12800188000006</v>
      </c>
      <c r="AW11" s="6">
        <f t="shared" si="0"/>
        <v>18.020850000000003</v>
      </c>
      <c r="AX11" s="7">
        <f t="shared" si="1"/>
        <v>579.17841025283008</v>
      </c>
      <c r="AZ11" s="8">
        <f t="shared" si="2"/>
        <v>19.578722000000003</v>
      </c>
      <c r="BA11" s="9">
        <f t="shared" si="3"/>
        <v>557.93835065654014</v>
      </c>
      <c r="BC11" s="10">
        <f t="shared" si="4"/>
        <v>13.547272</v>
      </c>
      <c r="BD11" s="11">
        <f t="shared" si="5"/>
        <v>503.57086536008006</v>
      </c>
      <c r="BF11" s="16">
        <f t="shared" si="6"/>
        <v>8.0322980000000008</v>
      </c>
      <c r="BG11" s="17">
        <f t="shared" si="7"/>
        <v>283.12800188000006</v>
      </c>
      <c r="BI11">
        <v>37</v>
      </c>
      <c r="BJ11" t="s">
        <v>35</v>
      </c>
      <c r="BK11" s="2">
        <v>44721.447442129633</v>
      </c>
      <c r="BL11" t="s">
        <v>27</v>
      </c>
      <c r="BM11" t="s">
        <v>12</v>
      </c>
      <c r="BN11">
        <v>0</v>
      </c>
      <c r="BO11">
        <v>2.7080000000000002</v>
      </c>
      <c r="BP11" s="3">
        <v>12060377</v>
      </c>
      <c r="BQ11">
        <v>795.65599999999995</v>
      </c>
      <c r="BR11" t="s">
        <v>13</v>
      </c>
      <c r="BS11" t="s">
        <v>13</v>
      </c>
      <c r="BT11" t="s">
        <v>13</v>
      </c>
      <c r="BU11" t="s">
        <v>13</v>
      </c>
    </row>
    <row r="12" spans="1:73" x14ac:dyDescent="0.35">
      <c r="A12">
        <v>38</v>
      </c>
      <c r="B12" t="s">
        <v>36</v>
      </c>
      <c r="C12" s="2">
        <v>44721.470682870371</v>
      </c>
      <c r="D12">
        <v>141</v>
      </c>
      <c r="E12" t="s">
        <v>12</v>
      </c>
      <c r="F12">
        <v>0</v>
      </c>
      <c r="G12">
        <v>6.5670000000000002</v>
      </c>
      <c r="H12" s="3">
        <v>4993</v>
      </c>
      <c r="I12">
        <v>3.45</v>
      </c>
      <c r="J12" t="s">
        <v>13</v>
      </c>
      <c r="K12" t="s">
        <v>13</v>
      </c>
      <c r="L12" t="s">
        <v>13</v>
      </c>
      <c r="M12" t="s">
        <v>13</v>
      </c>
      <c r="O12">
        <v>38</v>
      </c>
      <c r="P12" t="s">
        <v>36</v>
      </c>
      <c r="Q12" s="2">
        <v>44721.470682870371</v>
      </c>
      <c r="R12">
        <v>141</v>
      </c>
      <c r="S12" t="s">
        <v>12</v>
      </c>
      <c r="T12">
        <v>0</v>
      </c>
      <c r="U12" t="s">
        <v>13</v>
      </c>
      <c r="V12" s="3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C12">
        <v>38</v>
      </c>
      <c r="AD12" t="s">
        <v>36</v>
      </c>
      <c r="AE12" s="2">
        <v>44721.470682870371</v>
      </c>
      <c r="AF12">
        <v>141</v>
      </c>
      <c r="AG12" t="s">
        <v>12</v>
      </c>
      <c r="AH12">
        <v>0</v>
      </c>
      <c r="AI12">
        <v>13.678000000000001</v>
      </c>
      <c r="AJ12" s="3">
        <v>5173</v>
      </c>
      <c r="AK12">
        <v>502.47800000000001</v>
      </c>
      <c r="AL12" t="s">
        <v>13</v>
      </c>
      <c r="AM12" t="s">
        <v>13</v>
      </c>
      <c r="AN12" t="s">
        <v>13</v>
      </c>
      <c r="AO12" t="s">
        <v>13</v>
      </c>
      <c r="AQ12">
        <v>1</v>
      </c>
      <c r="AS12" s="14">
        <v>38</v>
      </c>
      <c r="AT12" s="16">
        <f>IF(H12&lt;100000,((0.0000000152*H12^2)+(0.0014347*H12)+(-4.08313)),((0.00000295*V12^2)+(0.083061*V12)+(133)))</f>
        <v>3.4592638447999997</v>
      </c>
      <c r="AU12" s="17">
        <f>(-0.00000172*AJ12^2)+(0.108838*AJ12)+(-21.89)</f>
        <v>495.10189612000011</v>
      </c>
      <c r="AW12" s="6">
        <f t="shared" si="0"/>
        <v>9.6648285412499995</v>
      </c>
      <c r="AX12" s="7">
        <f t="shared" si="1"/>
        <v>992.22447925667007</v>
      </c>
      <c r="AZ12" s="8">
        <f t="shared" si="2"/>
        <v>10.928542660450002</v>
      </c>
      <c r="BA12" s="9">
        <f t="shared" si="3"/>
        <v>984.78448355446017</v>
      </c>
      <c r="BC12" s="10">
        <f t="shared" si="4"/>
        <v>5.9859918197000006</v>
      </c>
      <c r="BD12" s="11">
        <f t="shared" si="5"/>
        <v>964.87618661192005</v>
      </c>
      <c r="BF12" s="16">
        <f t="shared" si="6"/>
        <v>3.4592638447999997</v>
      </c>
      <c r="BG12" s="17">
        <f t="shared" si="7"/>
        <v>495.10189612000011</v>
      </c>
      <c r="BI12">
        <v>38</v>
      </c>
      <c r="BJ12" t="s">
        <v>36</v>
      </c>
      <c r="BK12" s="2">
        <v>44721.470682870371</v>
      </c>
      <c r="BL12">
        <v>141</v>
      </c>
      <c r="BM12" t="s">
        <v>12</v>
      </c>
      <c r="BN12">
        <v>0</v>
      </c>
      <c r="BO12">
        <v>2.726</v>
      </c>
      <c r="BP12" s="3">
        <v>11509986</v>
      </c>
      <c r="BQ12">
        <v>799.50099999999998</v>
      </c>
      <c r="BR12" t="s">
        <v>13</v>
      </c>
      <c r="BS12" t="s">
        <v>13</v>
      </c>
      <c r="BT12" t="s">
        <v>13</v>
      </c>
      <c r="BU12" t="s">
        <v>13</v>
      </c>
    </row>
    <row r="13" spans="1:73" x14ac:dyDescent="0.35">
      <c r="A13">
        <v>39</v>
      </c>
      <c r="B13" t="s">
        <v>37</v>
      </c>
      <c r="C13" s="2">
        <v>44721.493958333333</v>
      </c>
      <c r="D13">
        <v>59</v>
      </c>
      <c r="E13" t="s">
        <v>12</v>
      </c>
      <c r="F13">
        <v>0</v>
      </c>
      <c r="G13">
        <v>6.5570000000000004</v>
      </c>
      <c r="H13" s="3">
        <v>4302</v>
      </c>
      <c r="I13">
        <v>2.4159999999999999</v>
      </c>
      <c r="J13" t="s">
        <v>13</v>
      </c>
      <c r="K13" t="s">
        <v>13</v>
      </c>
      <c r="L13" t="s">
        <v>13</v>
      </c>
      <c r="M13" t="s">
        <v>13</v>
      </c>
      <c r="O13">
        <v>39</v>
      </c>
      <c r="P13" t="s">
        <v>37</v>
      </c>
      <c r="Q13" s="2">
        <v>44721.493958333333</v>
      </c>
      <c r="R13">
        <v>59</v>
      </c>
      <c r="S13" t="s">
        <v>12</v>
      </c>
      <c r="T13">
        <v>0</v>
      </c>
      <c r="U13" t="s">
        <v>13</v>
      </c>
      <c r="V13" s="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C13">
        <v>39</v>
      </c>
      <c r="AD13" t="s">
        <v>37</v>
      </c>
      <c r="AE13" s="2">
        <v>44721.493958333333</v>
      </c>
      <c r="AF13">
        <v>59</v>
      </c>
      <c r="AG13" t="s">
        <v>12</v>
      </c>
      <c r="AH13">
        <v>0</v>
      </c>
      <c r="AI13">
        <v>13.672000000000001</v>
      </c>
      <c r="AJ13" s="3">
        <v>4825</v>
      </c>
      <c r="AK13">
        <v>469.983</v>
      </c>
      <c r="AL13" t="s">
        <v>13</v>
      </c>
      <c r="AM13" t="s">
        <v>13</v>
      </c>
      <c r="AN13" t="s">
        <v>13</v>
      </c>
      <c r="AO13" t="s">
        <v>13</v>
      </c>
      <c r="AQ13">
        <v>1</v>
      </c>
      <c r="AS13" s="14">
        <v>39</v>
      </c>
      <c r="AT13" s="16">
        <f t="shared" ref="AT13:AT38" si="8">IF(H13&lt;100000,((0.0000000152*H13^2)+(0.0014347*H13)+(-4.08313)),((0.00000295*V13^2)+(0.083061*V13)+(133)))</f>
        <v>2.3702589007999997</v>
      </c>
      <c r="AU13" s="17">
        <f t="shared" ref="AU13:AU38" si="9">(-0.00000172*AJ13^2)+(0.108838*AJ13)+(-21.89)</f>
        <v>463.21067500000004</v>
      </c>
      <c r="AW13" s="6">
        <f t="shared" si="0"/>
        <v>7.6591880850000003</v>
      </c>
      <c r="AX13" s="7">
        <f t="shared" si="1"/>
        <v>927.92367516875015</v>
      </c>
      <c r="AZ13" s="8">
        <f t="shared" si="2"/>
        <v>8.6590535282000012</v>
      </c>
      <c r="BA13" s="9">
        <f t="shared" si="3"/>
        <v>918.30345703750015</v>
      </c>
      <c r="BC13" s="10">
        <f t="shared" si="4"/>
        <v>4.4758365412000005</v>
      </c>
      <c r="BD13" s="11">
        <f t="shared" si="5"/>
        <v>893.03337844999999</v>
      </c>
      <c r="BF13" s="16">
        <f t="shared" ref="BF13:BF28" si="10">IF(H13&lt;100000,((0.0000000152*H13^2)+(0.0014347*H13)+(-4.08313)),((0.00000295*V13^2)+(0.083061*V13)+(133)))</f>
        <v>2.3702589007999997</v>
      </c>
      <c r="BG13" s="17">
        <f t="shared" ref="BG13:BG28" si="11">(-0.00000172*AJ13^2)+(0.108838*AJ13)+(-21.89)</f>
        <v>463.21067500000004</v>
      </c>
      <c r="BI13">
        <v>39</v>
      </c>
      <c r="BJ13" t="s">
        <v>37</v>
      </c>
      <c r="BK13" s="2">
        <v>44721.493958333333</v>
      </c>
      <c r="BL13">
        <v>59</v>
      </c>
      <c r="BM13" t="s">
        <v>12</v>
      </c>
      <c r="BN13">
        <v>0</v>
      </c>
      <c r="BO13">
        <v>2.71</v>
      </c>
      <c r="BP13" s="3">
        <v>11971957</v>
      </c>
      <c r="BQ13">
        <v>796.26700000000005</v>
      </c>
      <c r="BR13" t="s">
        <v>13</v>
      </c>
      <c r="BS13" t="s">
        <v>13</v>
      </c>
      <c r="BT13" t="s">
        <v>13</v>
      </c>
      <c r="BU13" t="s">
        <v>13</v>
      </c>
    </row>
    <row r="14" spans="1:73" x14ac:dyDescent="0.35">
      <c r="A14">
        <v>40</v>
      </c>
      <c r="B14" t="s">
        <v>38</v>
      </c>
      <c r="C14" s="2">
        <v>44721.517233796294</v>
      </c>
      <c r="D14">
        <v>15</v>
      </c>
      <c r="E14" t="s">
        <v>12</v>
      </c>
      <c r="F14">
        <v>0</v>
      </c>
      <c r="G14">
        <v>6.5510000000000002</v>
      </c>
      <c r="H14" s="3">
        <v>5087</v>
      </c>
      <c r="I14">
        <v>3.5950000000000002</v>
      </c>
      <c r="J14" t="s">
        <v>13</v>
      </c>
      <c r="K14" t="s">
        <v>13</v>
      </c>
      <c r="L14" t="s">
        <v>13</v>
      </c>
      <c r="M14" t="s">
        <v>13</v>
      </c>
      <c r="O14">
        <v>40</v>
      </c>
      <c r="P14" t="s">
        <v>38</v>
      </c>
      <c r="Q14" s="2">
        <v>44721.517233796294</v>
      </c>
      <c r="R14">
        <v>15</v>
      </c>
      <c r="S14" t="s">
        <v>12</v>
      </c>
      <c r="T14">
        <v>0</v>
      </c>
      <c r="U14" t="s">
        <v>13</v>
      </c>
      <c r="V14" s="3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C14">
        <v>40</v>
      </c>
      <c r="AD14" t="s">
        <v>38</v>
      </c>
      <c r="AE14" s="2">
        <v>44721.517233796294</v>
      </c>
      <c r="AF14">
        <v>15</v>
      </c>
      <c r="AG14" t="s">
        <v>12</v>
      </c>
      <c r="AH14">
        <v>0</v>
      </c>
      <c r="AI14">
        <v>13.672000000000001</v>
      </c>
      <c r="AJ14" s="3">
        <v>5035</v>
      </c>
      <c r="AK14">
        <v>489.726</v>
      </c>
      <c r="AL14" t="s">
        <v>13</v>
      </c>
      <c r="AM14" t="s">
        <v>13</v>
      </c>
      <c r="AN14" t="s">
        <v>13</v>
      </c>
      <c r="AO14" t="s">
        <v>13</v>
      </c>
      <c r="AQ14">
        <v>1</v>
      </c>
      <c r="AS14" s="14">
        <v>40</v>
      </c>
      <c r="AT14" s="16">
        <f t="shared" si="8"/>
        <v>3.6085279487999999</v>
      </c>
      <c r="AU14" s="17">
        <f t="shared" si="9"/>
        <v>482.505223</v>
      </c>
      <c r="AW14" s="6">
        <f t="shared" si="0"/>
        <v>9.9392333412499987</v>
      </c>
      <c r="AX14" s="7">
        <f t="shared" si="1"/>
        <v>966.72770360675008</v>
      </c>
      <c r="AZ14" s="8">
        <f t="shared" si="2"/>
        <v>11.232995876449998</v>
      </c>
      <c r="BA14" s="9">
        <f t="shared" si="3"/>
        <v>958.42178908150004</v>
      </c>
      <c r="BC14" s="10">
        <f t="shared" si="4"/>
        <v>6.202147075700001</v>
      </c>
      <c r="BD14" s="11">
        <f t="shared" si="5"/>
        <v>936.38753673799988</v>
      </c>
      <c r="BF14" s="16">
        <f t="shared" si="10"/>
        <v>3.6085279487999999</v>
      </c>
      <c r="BG14" s="17">
        <f t="shared" si="11"/>
        <v>482.505223</v>
      </c>
      <c r="BI14">
        <v>40</v>
      </c>
      <c r="BJ14" t="s">
        <v>38</v>
      </c>
      <c r="BK14" s="2">
        <v>44721.517233796294</v>
      </c>
      <c r="BL14">
        <v>15</v>
      </c>
      <c r="BM14" t="s">
        <v>12</v>
      </c>
      <c r="BN14">
        <v>0</v>
      </c>
      <c r="BO14">
        <v>2.7170000000000001</v>
      </c>
      <c r="BP14" s="3">
        <v>11601490</v>
      </c>
      <c r="BQ14">
        <v>798.85500000000002</v>
      </c>
      <c r="BR14" t="s">
        <v>13</v>
      </c>
      <c r="BS14" t="s">
        <v>13</v>
      </c>
      <c r="BT14" t="s">
        <v>13</v>
      </c>
      <c r="BU14" t="s">
        <v>13</v>
      </c>
    </row>
    <row r="15" spans="1:73" x14ac:dyDescent="0.35">
      <c r="A15">
        <v>41</v>
      </c>
      <c r="B15" t="s">
        <v>39</v>
      </c>
      <c r="C15" s="2">
        <v>44721.54047453704</v>
      </c>
      <c r="D15">
        <v>194</v>
      </c>
      <c r="E15" t="s">
        <v>12</v>
      </c>
      <c r="F15">
        <v>0</v>
      </c>
      <c r="G15">
        <v>6.5519999999999996</v>
      </c>
      <c r="H15" s="3">
        <v>4450</v>
      </c>
      <c r="I15">
        <v>2.6309999999999998</v>
      </c>
      <c r="J15" t="s">
        <v>13</v>
      </c>
      <c r="K15" t="s">
        <v>13</v>
      </c>
      <c r="L15" t="s">
        <v>13</v>
      </c>
      <c r="M15" t="s">
        <v>13</v>
      </c>
      <c r="O15">
        <v>41</v>
      </c>
      <c r="P15" t="s">
        <v>39</v>
      </c>
      <c r="Q15" s="2">
        <v>44721.54047453704</v>
      </c>
      <c r="R15">
        <v>194</v>
      </c>
      <c r="S15" t="s">
        <v>12</v>
      </c>
      <c r="T15">
        <v>0</v>
      </c>
      <c r="U15" t="s">
        <v>13</v>
      </c>
      <c r="V15" s="3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C15">
        <v>41</v>
      </c>
      <c r="AD15" t="s">
        <v>39</v>
      </c>
      <c r="AE15" s="2">
        <v>44721.54047453704</v>
      </c>
      <c r="AF15">
        <v>194</v>
      </c>
      <c r="AG15" t="s">
        <v>12</v>
      </c>
      <c r="AH15">
        <v>0</v>
      </c>
      <c r="AI15">
        <v>13.669</v>
      </c>
      <c r="AJ15" s="3">
        <v>5089</v>
      </c>
      <c r="AK15">
        <v>494.72899999999998</v>
      </c>
      <c r="AL15" t="s">
        <v>13</v>
      </c>
      <c r="AM15" t="s">
        <v>13</v>
      </c>
      <c r="AN15" t="s">
        <v>13</v>
      </c>
      <c r="AO15" t="s">
        <v>13</v>
      </c>
      <c r="AQ15">
        <v>1</v>
      </c>
      <c r="AS15" s="14">
        <v>41</v>
      </c>
      <c r="AT15" s="16">
        <f t="shared" si="8"/>
        <v>2.6022829999999999</v>
      </c>
      <c r="AU15" s="17">
        <f t="shared" si="9"/>
        <v>487.44215787999997</v>
      </c>
      <c r="AW15" s="6">
        <f t="shared" si="0"/>
        <v>8.0870531249999988</v>
      </c>
      <c r="AX15" s="7">
        <f t="shared" si="1"/>
        <v>976.70498749883006</v>
      </c>
      <c r="AZ15" s="8">
        <f t="shared" si="2"/>
        <v>9.1497951250000007</v>
      </c>
      <c r="BA15" s="9">
        <f t="shared" si="3"/>
        <v>968.73769980454006</v>
      </c>
      <c r="BC15" s="10">
        <f t="shared" si="4"/>
        <v>4.7876082499999999</v>
      </c>
      <c r="BD15" s="11">
        <f t="shared" si="5"/>
        <v>947.5353850560798</v>
      </c>
      <c r="BF15" s="16">
        <f t="shared" si="10"/>
        <v>2.6022829999999999</v>
      </c>
      <c r="BG15" s="17">
        <f t="shared" si="11"/>
        <v>487.44215787999997</v>
      </c>
      <c r="BI15">
        <v>41</v>
      </c>
      <c r="BJ15" t="s">
        <v>39</v>
      </c>
      <c r="BK15" s="2">
        <v>44721.54047453704</v>
      </c>
      <c r="BL15">
        <v>194</v>
      </c>
      <c r="BM15" t="s">
        <v>12</v>
      </c>
      <c r="BN15">
        <v>0</v>
      </c>
      <c r="BO15">
        <v>2.71</v>
      </c>
      <c r="BP15" s="3">
        <v>11990287</v>
      </c>
      <c r="BQ15">
        <v>796.14</v>
      </c>
      <c r="BR15" t="s">
        <v>13</v>
      </c>
      <c r="BS15" t="s">
        <v>13</v>
      </c>
      <c r="BT15" t="s">
        <v>13</v>
      </c>
      <c r="BU15" t="s">
        <v>13</v>
      </c>
    </row>
    <row r="16" spans="1:73" x14ac:dyDescent="0.35">
      <c r="A16">
        <v>42</v>
      </c>
      <c r="B16" t="s">
        <v>40</v>
      </c>
      <c r="C16" s="2">
        <v>44721.563773148147</v>
      </c>
      <c r="D16">
        <v>112</v>
      </c>
      <c r="E16" t="s">
        <v>12</v>
      </c>
      <c r="F16">
        <v>0</v>
      </c>
      <c r="G16">
        <v>6.5640000000000001</v>
      </c>
      <c r="H16" s="3">
        <v>4809</v>
      </c>
      <c r="I16">
        <v>3.1659999999999999</v>
      </c>
      <c r="J16" t="s">
        <v>13</v>
      </c>
      <c r="K16" t="s">
        <v>13</v>
      </c>
      <c r="L16" t="s">
        <v>13</v>
      </c>
      <c r="M16" t="s">
        <v>13</v>
      </c>
      <c r="O16">
        <v>42</v>
      </c>
      <c r="P16" t="s">
        <v>40</v>
      </c>
      <c r="Q16" s="2">
        <v>44721.563773148147</v>
      </c>
      <c r="R16">
        <v>112</v>
      </c>
      <c r="S16" t="s">
        <v>12</v>
      </c>
      <c r="T16">
        <v>0</v>
      </c>
      <c r="U16" t="s">
        <v>13</v>
      </c>
      <c r="V16" s="3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C16">
        <v>42</v>
      </c>
      <c r="AD16" t="s">
        <v>40</v>
      </c>
      <c r="AE16" s="2">
        <v>44721.563773148147</v>
      </c>
      <c r="AF16">
        <v>112</v>
      </c>
      <c r="AG16" t="s">
        <v>12</v>
      </c>
      <c r="AH16">
        <v>0</v>
      </c>
      <c r="AI16">
        <v>13.666</v>
      </c>
      <c r="AJ16" s="3">
        <v>4795</v>
      </c>
      <c r="AK16">
        <v>467.16199999999998</v>
      </c>
      <c r="AL16" t="s">
        <v>13</v>
      </c>
      <c r="AM16" t="s">
        <v>13</v>
      </c>
      <c r="AN16" t="s">
        <v>13</v>
      </c>
      <c r="AO16" t="s">
        <v>13</v>
      </c>
      <c r="AQ16">
        <v>1</v>
      </c>
      <c r="AS16" s="14">
        <v>42</v>
      </c>
      <c r="AT16" s="16">
        <f t="shared" si="8"/>
        <v>3.1678648111999994</v>
      </c>
      <c r="AU16" s="17">
        <f t="shared" si="9"/>
        <v>460.44192699999996</v>
      </c>
      <c r="AW16" s="6">
        <f t="shared" si="0"/>
        <v>9.1287827212499995</v>
      </c>
      <c r="AX16" s="7">
        <f t="shared" si="1"/>
        <v>922.37979059075008</v>
      </c>
      <c r="AZ16" s="8">
        <f t="shared" si="2"/>
        <v>10.329627426049999</v>
      </c>
      <c r="BA16" s="9">
        <f t="shared" si="3"/>
        <v>912.57214967350012</v>
      </c>
      <c r="BC16" s="10">
        <f t="shared" si="4"/>
        <v>5.5703117893000007</v>
      </c>
      <c r="BD16" s="11">
        <f t="shared" si="5"/>
        <v>886.83974352199994</v>
      </c>
      <c r="BF16" s="16">
        <f t="shared" si="10"/>
        <v>3.1678648111999994</v>
      </c>
      <c r="BG16" s="17">
        <f t="shared" si="11"/>
        <v>460.44192699999996</v>
      </c>
      <c r="BI16">
        <v>42</v>
      </c>
      <c r="BJ16" t="s">
        <v>40</v>
      </c>
      <c r="BK16" s="2">
        <v>44721.563773148147</v>
      </c>
      <c r="BL16">
        <v>112</v>
      </c>
      <c r="BM16" t="s">
        <v>12</v>
      </c>
      <c r="BN16">
        <v>0</v>
      </c>
      <c r="BO16">
        <v>2.7080000000000002</v>
      </c>
      <c r="BP16" s="3">
        <v>11979990</v>
      </c>
      <c r="BQ16">
        <v>796.21100000000001</v>
      </c>
      <c r="BR16" t="s">
        <v>13</v>
      </c>
      <c r="BS16" t="s">
        <v>13</v>
      </c>
      <c r="BT16" t="s">
        <v>13</v>
      </c>
      <c r="BU16" t="s">
        <v>13</v>
      </c>
    </row>
    <row r="17" spans="1:73" x14ac:dyDescent="0.35">
      <c r="A17">
        <v>43</v>
      </c>
      <c r="B17" t="s">
        <v>41</v>
      </c>
      <c r="C17" s="2">
        <v>44721.587025462963</v>
      </c>
      <c r="D17">
        <v>135</v>
      </c>
      <c r="E17" t="s">
        <v>12</v>
      </c>
      <c r="F17">
        <v>0</v>
      </c>
      <c r="G17">
        <v>6.5640000000000001</v>
      </c>
      <c r="H17" s="3">
        <v>4738</v>
      </c>
      <c r="I17">
        <v>3.0590000000000002</v>
      </c>
      <c r="J17" t="s">
        <v>13</v>
      </c>
      <c r="K17" t="s">
        <v>13</v>
      </c>
      <c r="L17" t="s">
        <v>13</v>
      </c>
      <c r="M17" t="s">
        <v>13</v>
      </c>
      <c r="O17">
        <v>43</v>
      </c>
      <c r="P17" t="s">
        <v>41</v>
      </c>
      <c r="Q17" s="2">
        <v>44721.587025462963</v>
      </c>
      <c r="R17">
        <v>135</v>
      </c>
      <c r="S17" t="s">
        <v>12</v>
      </c>
      <c r="T17">
        <v>0</v>
      </c>
      <c r="U17" t="s">
        <v>13</v>
      </c>
      <c r="V17" s="3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C17">
        <v>43</v>
      </c>
      <c r="AD17" t="s">
        <v>41</v>
      </c>
      <c r="AE17" s="2">
        <v>44721.587025462963</v>
      </c>
      <c r="AF17">
        <v>135</v>
      </c>
      <c r="AG17" t="s">
        <v>12</v>
      </c>
      <c r="AH17">
        <v>0</v>
      </c>
      <c r="AI17">
        <v>13.676</v>
      </c>
      <c r="AJ17" s="3">
        <v>4814</v>
      </c>
      <c r="AK17">
        <v>468.91399999999999</v>
      </c>
      <c r="AL17" t="s">
        <v>13</v>
      </c>
      <c r="AM17" t="s">
        <v>13</v>
      </c>
      <c r="AN17" t="s">
        <v>13</v>
      </c>
      <c r="AO17" t="s">
        <v>13</v>
      </c>
      <c r="AQ17">
        <v>1</v>
      </c>
      <c r="AS17" s="14">
        <v>43</v>
      </c>
      <c r="AT17" s="16">
        <f t="shared" si="8"/>
        <v>3.0556979887999995</v>
      </c>
      <c r="AU17" s="17">
        <f t="shared" si="9"/>
        <v>462.19582688000003</v>
      </c>
      <c r="AW17" s="6">
        <f t="shared" si="0"/>
        <v>8.9223236850000003</v>
      </c>
      <c r="AX17" s="7">
        <f t="shared" si="1"/>
        <v>925.8909306090801</v>
      </c>
      <c r="AZ17" s="8">
        <f t="shared" si="2"/>
        <v>10.097475080199999</v>
      </c>
      <c r="BA17" s="9">
        <f t="shared" si="3"/>
        <v>916.20198106904013</v>
      </c>
      <c r="BC17" s="10">
        <f t="shared" si="4"/>
        <v>5.4125441732000006</v>
      </c>
      <c r="BD17" s="11">
        <f t="shared" si="5"/>
        <v>890.76238431007994</v>
      </c>
      <c r="BF17" s="16">
        <f t="shared" si="10"/>
        <v>3.0556979887999995</v>
      </c>
      <c r="BG17" s="17">
        <f t="shared" si="11"/>
        <v>462.19582688000003</v>
      </c>
      <c r="BI17">
        <v>43</v>
      </c>
      <c r="BJ17" t="s">
        <v>41</v>
      </c>
      <c r="BK17" s="2">
        <v>44721.587025462963</v>
      </c>
      <c r="BL17">
        <v>135</v>
      </c>
      <c r="BM17" t="s">
        <v>12</v>
      </c>
      <c r="BN17">
        <v>0</v>
      </c>
      <c r="BO17">
        <v>2.718</v>
      </c>
      <c r="BP17" s="3">
        <v>11652367</v>
      </c>
      <c r="BQ17">
        <v>798.49699999999996</v>
      </c>
      <c r="BR17" t="s">
        <v>13</v>
      </c>
      <c r="BS17" t="s">
        <v>13</v>
      </c>
      <c r="BT17" t="s">
        <v>13</v>
      </c>
      <c r="BU17" t="s">
        <v>13</v>
      </c>
    </row>
    <row r="18" spans="1:73" x14ac:dyDescent="0.35">
      <c r="A18">
        <v>44</v>
      </c>
      <c r="B18" t="s">
        <v>42</v>
      </c>
      <c r="C18" s="2">
        <v>44721.610266203701</v>
      </c>
      <c r="D18">
        <v>66</v>
      </c>
      <c r="E18" t="s">
        <v>12</v>
      </c>
      <c r="F18">
        <v>0</v>
      </c>
      <c r="G18">
        <v>6.5709999999999997</v>
      </c>
      <c r="H18" s="3">
        <v>4439</v>
      </c>
      <c r="I18">
        <v>2.6150000000000002</v>
      </c>
      <c r="J18" t="s">
        <v>13</v>
      </c>
      <c r="K18" t="s">
        <v>13</v>
      </c>
      <c r="L18" t="s">
        <v>13</v>
      </c>
      <c r="M18" t="s">
        <v>13</v>
      </c>
      <c r="O18">
        <v>44</v>
      </c>
      <c r="P18" t="s">
        <v>42</v>
      </c>
      <c r="Q18" s="2">
        <v>44721.610266203701</v>
      </c>
      <c r="R18">
        <v>66</v>
      </c>
      <c r="S18" t="s">
        <v>12</v>
      </c>
      <c r="T18">
        <v>0</v>
      </c>
      <c r="U18" t="s">
        <v>13</v>
      </c>
      <c r="V18" s="3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C18">
        <v>44</v>
      </c>
      <c r="AD18" t="s">
        <v>42</v>
      </c>
      <c r="AE18" s="2">
        <v>44721.610266203701</v>
      </c>
      <c r="AF18">
        <v>66</v>
      </c>
      <c r="AG18" t="s">
        <v>12</v>
      </c>
      <c r="AH18">
        <v>0</v>
      </c>
      <c r="AI18">
        <v>13.673</v>
      </c>
      <c r="AJ18" s="3">
        <v>5103</v>
      </c>
      <c r="AK18">
        <v>495.97800000000001</v>
      </c>
      <c r="AL18" t="s">
        <v>13</v>
      </c>
      <c r="AM18" t="s">
        <v>13</v>
      </c>
      <c r="AN18" t="s">
        <v>13</v>
      </c>
      <c r="AO18" t="s">
        <v>13</v>
      </c>
      <c r="AQ18">
        <v>1</v>
      </c>
      <c r="AS18" s="14">
        <v>44</v>
      </c>
      <c r="AT18" s="16">
        <f t="shared" si="8"/>
        <v>2.5850150591999999</v>
      </c>
      <c r="AU18" s="17">
        <f t="shared" si="9"/>
        <v>488.72046652</v>
      </c>
      <c r="AW18" s="6">
        <f t="shared" si="0"/>
        <v>8.0552203212499993</v>
      </c>
      <c r="AX18" s="7">
        <f t="shared" si="1"/>
        <v>979.29163097307014</v>
      </c>
      <c r="AZ18" s="8">
        <f t="shared" si="2"/>
        <v>9.1134084180499997</v>
      </c>
      <c r="BA18" s="9">
        <f t="shared" si="3"/>
        <v>971.41217969766012</v>
      </c>
      <c r="BC18" s="10">
        <f t="shared" si="4"/>
        <v>4.7642170613000001</v>
      </c>
      <c r="BD18" s="11">
        <f t="shared" si="5"/>
        <v>950.42554365831984</v>
      </c>
      <c r="BF18" s="16">
        <f t="shared" si="10"/>
        <v>2.5850150591999999</v>
      </c>
      <c r="BG18" s="17">
        <f t="shared" si="11"/>
        <v>488.72046652</v>
      </c>
      <c r="BI18">
        <v>44</v>
      </c>
      <c r="BJ18" t="s">
        <v>42</v>
      </c>
      <c r="BK18" s="2">
        <v>44721.610266203701</v>
      </c>
      <c r="BL18">
        <v>66</v>
      </c>
      <c r="BM18" t="s">
        <v>12</v>
      </c>
      <c r="BN18">
        <v>0</v>
      </c>
      <c r="BO18">
        <v>2.7120000000000002</v>
      </c>
      <c r="BP18" s="3">
        <v>11842291</v>
      </c>
      <c r="BQ18">
        <v>797.16800000000001</v>
      </c>
      <c r="BR18" t="s">
        <v>13</v>
      </c>
      <c r="BS18" t="s">
        <v>13</v>
      </c>
      <c r="BT18" t="s">
        <v>13</v>
      </c>
      <c r="BU18" t="s">
        <v>13</v>
      </c>
    </row>
    <row r="19" spans="1:73" x14ac:dyDescent="0.35">
      <c r="A19">
        <v>45</v>
      </c>
      <c r="B19" t="s">
        <v>43</v>
      </c>
      <c r="C19" s="2">
        <v>44721.633518518516</v>
      </c>
      <c r="D19">
        <v>131</v>
      </c>
      <c r="E19" t="s">
        <v>12</v>
      </c>
      <c r="F19">
        <v>0</v>
      </c>
      <c r="G19">
        <v>6.5730000000000004</v>
      </c>
      <c r="H19" s="3">
        <v>4814</v>
      </c>
      <c r="I19">
        <v>3.1749999999999998</v>
      </c>
      <c r="J19" t="s">
        <v>13</v>
      </c>
      <c r="K19" t="s">
        <v>13</v>
      </c>
      <c r="L19" t="s">
        <v>13</v>
      </c>
      <c r="M19" t="s">
        <v>13</v>
      </c>
      <c r="O19">
        <v>45</v>
      </c>
      <c r="P19" t="s">
        <v>43</v>
      </c>
      <c r="Q19" s="2">
        <v>44721.633518518516</v>
      </c>
      <c r="R19">
        <v>131</v>
      </c>
      <c r="S19" t="s">
        <v>12</v>
      </c>
      <c r="T19">
        <v>0</v>
      </c>
      <c r="U19" t="s">
        <v>13</v>
      </c>
      <c r="V19" s="3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C19">
        <v>45</v>
      </c>
      <c r="AD19" t="s">
        <v>43</v>
      </c>
      <c r="AE19" s="2">
        <v>44721.633518518516</v>
      </c>
      <c r="AF19">
        <v>131</v>
      </c>
      <c r="AG19" t="s">
        <v>12</v>
      </c>
      <c r="AH19">
        <v>0</v>
      </c>
      <c r="AI19">
        <v>13.683</v>
      </c>
      <c r="AJ19" s="3">
        <v>6378</v>
      </c>
      <c r="AK19">
        <v>608.98</v>
      </c>
      <c r="AL19" t="s">
        <v>13</v>
      </c>
      <c r="AM19" t="s">
        <v>13</v>
      </c>
      <c r="AN19" t="s">
        <v>13</v>
      </c>
      <c r="AO19" t="s">
        <v>13</v>
      </c>
      <c r="AQ19">
        <v>1</v>
      </c>
      <c r="AS19" s="14">
        <v>45</v>
      </c>
      <c r="AT19" s="16">
        <f t="shared" si="8"/>
        <v>3.1757696592000002</v>
      </c>
      <c r="AU19" s="17">
        <f t="shared" si="9"/>
        <v>602.31108352000001</v>
      </c>
      <c r="AW19" s="6">
        <f t="shared" si="0"/>
        <v>9.1433301650000001</v>
      </c>
      <c r="AX19" s="7">
        <f t="shared" si="1"/>
        <v>1214.75778645132</v>
      </c>
      <c r="AZ19" s="8">
        <f t="shared" si="2"/>
        <v>10.345954161800002</v>
      </c>
      <c r="BA19" s="9">
        <f t="shared" si="3"/>
        <v>1214.9541613461602</v>
      </c>
      <c r="BC19" s="10">
        <f t="shared" si="4"/>
        <v>5.5814773988000006</v>
      </c>
      <c r="BD19" s="11">
        <f t="shared" si="5"/>
        <v>1213.5944748803199</v>
      </c>
      <c r="BF19" s="16">
        <f t="shared" si="10"/>
        <v>3.1757696592000002</v>
      </c>
      <c r="BG19" s="17">
        <f t="shared" si="11"/>
        <v>602.31108352000001</v>
      </c>
      <c r="BI19">
        <v>45</v>
      </c>
      <c r="BJ19" t="s">
        <v>43</v>
      </c>
      <c r="BK19" s="2">
        <v>44721.633518518516</v>
      </c>
      <c r="BL19">
        <v>131</v>
      </c>
      <c r="BM19" t="s">
        <v>12</v>
      </c>
      <c r="BN19">
        <v>0</v>
      </c>
      <c r="BO19">
        <v>2.7269999999999999</v>
      </c>
      <c r="BP19" s="3">
        <v>11586863</v>
      </c>
      <c r="BQ19">
        <v>798.95799999999997</v>
      </c>
      <c r="BR19" t="s">
        <v>13</v>
      </c>
      <c r="BS19" t="s">
        <v>13</v>
      </c>
      <c r="BT19" t="s">
        <v>13</v>
      </c>
      <c r="BU19" t="s">
        <v>13</v>
      </c>
    </row>
    <row r="20" spans="1:73" x14ac:dyDescent="0.35">
      <c r="A20">
        <v>46</v>
      </c>
      <c r="B20" t="s">
        <v>44</v>
      </c>
      <c r="C20" s="2">
        <v>44721.656782407408</v>
      </c>
      <c r="D20">
        <v>185</v>
      </c>
      <c r="E20" t="s">
        <v>12</v>
      </c>
      <c r="F20">
        <v>0</v>
      </c>
      <c r="G20">
        <v>6.5590000000000002</v>
      </c>
      <c r="H20" s="3">
        <v>4994</v>
      </c>
      <c r="I20">
        <v>3.45</v>
      </c>
      <c r="J20" t="s">
        <v>13</v>
      </c>
      <c r="K20" t="s">
        <v>13</v>
      </c>
      <c r="L20" t="s">
        <v>13</v>
      </c>
      <c r="M20" t="s">
        <v>13</v>
      </c>
      <c r="O20">
        <v>46</v>
      </c>
      <c r="P20" t="s">
        <v>44</v>
      </c>
      <c r="Q20" s="2">
        <v>44721.656782407408</v>
      </c>
      <c r="R20">
        <v>185</v>
      </c>
      <c r="S20" t="s">
        <v>12</v>
      </c>
      <c r="T20">
        <v>0</v>
      </c>
      <c r="U20" t="s">
        <v>13</v>
      </c>
      <c r="V20" s="3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C20">
        <v>46</v>
      </c>
      <c r="AD20" t="s">
        <v>44</v>
      </c>
      <c r="AE20" s="2">
        <v>44721.656782407408</v>
      </c>
      <c r="AF20">
        <v>185</v>
      </c>
      <c r="AG20" t="s">
        <v>12</v>
      </c>
      <c r="AH20">
        <v>0</v>
      </c>
      <c r="AI20">
        <v>13.659000000000001</v>
      </c>
      <c r="AJ20" s="3">
        <v>4378</v>
      </c>
      <c r="AK20">
        <v>426.93599999999998</v>
      </c>
      <c r="AL20" t="s">
        <v>13</v>
      </c>
      <c r="AM20" t="s">
        <v>13</v>
      </c>
      <c r="AN20" t="s">
        <v>13</v>
      </c>
      <c r="AO20" t="s">
        <v>13</v>
      </c>
      <c r="AQ20">
        <v>1</v>
      </c>
      <c r="AS20" s="14">
        <v>46</v>
      </c>
      <c r="AT20" s="16">
        <f t="shared" si="8"/>
        <v>3.4608503472000001</v>
      </c>
      <c r="AU20" s="17">
        <f t="shared" si="9"/>
        <v>421.63572352000006</v>
      </c>
      <c r="AW20" s="6">
        <f t="shared" si="0"/>
        <v>9.6677457649999994</v>
      </c>
      <c r="AX20" s="7">
        <f t="shared" si="1"/>
        <v>845.30809469131998</v>
      </c>
      <c r="AZ20" s="8">
        <f t="shared" si="2"/>
        <v>10.9317869138</v>
      </c>
      <c r="BA20" s="9">
        <f t="shared" si="3"/>
        <v>832.90394646616016</v>
      </c>
      <c r="BC20" s="10">
        <f t="shared" si="4"/>
        <v>5.9882778307999995</v>
      </c>
      <c r="BD20" s="11">
        <f t="shared" si="5"/>
        <v>800.74346112031992</v>
      </c>
      <c r="BF20" s="16">
        <f t="shared" si="10"/>
        <v>3.4608503472000001</v>
      </c>
      <c r="BG20" s="17">
        <f t="shared" si="11"/>
        <v>421.63572352000006</v>
      </c>
      <c r="BI20">
        <v>46</v>
      </c>
      <c r="BJ20" t="s">
        <v>44</v>
      </c>
      <c r="BK20" s="2">
        <v>44721.656782407408</v>
      </c>
      <c r="BL20">
        <v>185</v>
      </c>
      <c r="BM20" t="s">
        <v>12</v>
      </c>
      <c r="BN20">
        <v>0</v>
      </c>
      <c r="BO20">
        <v>2.7189999999999999</v>
      </c>
      <c r="BP20" s="3">
        <v>11611611</v>
      </c>
      <c r="BQ20">
        <v>798.78399999999999</v>
      </c>
      <c r="BR20" t="s">
        <v>13</v>
      </c>
      <c r="BS20" t="s">
        <v>13</v>
      </c>
      <c r="BT20" t="s">
        <v>13</v>
      </c>
      <c r="BU20" t="s">
        <v>13</v>
      </c>
    </row>
    <row r="21" spans="1:73" x14ac:dyDescent="0.35">
      <c r="A21">
        <v>47</v>
      </c>
      <c r="B21" t="s">
        <v>45</v>
      </c>
      <c r="C21" s="2">
        <v>44721.680023148147</v>
      </c>
      <c r="D21">
        <v>192</v>
      </c>
      <c r="E21" t="s">
        <v>12</v>
      </c>
      <c r="F21">
        <v>0</v>
      </c>
      <c r="G21">
        <v>6.5709999999999997</v>
      </c>
      <c r="H21" s="3">
        <v>5125</v>
      </c>
      <c r="I21">
        <v>3.6560000000000001</v>
      </c>
      <c r="J21" t="s">
        <v>13</v>
      </c>
      <c r="K21" t="s">
        <v>13</v>
      </c>
      <c r="L21" t="s">
        <v>13</v>
      </c>
      <c r="M21" t="s">
        <v>13</v>
      </c>
      <c r="O21">
        <v>47</v>
      </c>
      <c r="P21" t="s">
        <v>45</v>
      </c>
      <c r="Q21" s="2">
        <v>44721.680023148147</v>
      </c>
      <c r="R21">
        <v>192</v>
      </c>
      <c r="S21" t="s">
        <v>12</v>
      </c>
      <c r="T21">
        <v>0</v>
      </c>
      <c r="U21" t="s">
        <v>13</v>
      </c>
      <c r="V21" s="3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C21">
        <v>47</v>
      </c>
      <c r="AD21" t="s">
        <v>45</v>
      </c>
      <c r="AE21" s="2">
        <v>44721.680023148147</v>
      </c>
      <c r="AF21">
        <v>192</v>
      </c>
      <c r="AG21" t="s">
        <v>12</v>
      </c>
      <c r="AH21">
        <v>0</v>
      </c>
      <c r="AI21">
        <v>13.69</v>
      </c>
      <c r="AJ21" s="3">
        <v>4765</v>
      </c>
      <c r="AK21">
        <v>464.26600000000002</v>
      </c>
      <c r="AL21" t="s">
        <v>13</v>
      </c>
      <c r="AM21" t="s">
        <v>13</v>
      </c>
      <c r="AN21" t="s">
        <v>13</v>
      </c>
      <c r="AO21" t="s">
        <v>13</v>
      </c>
      <c r="AQ21">
        <v>1</v>
      </c>
      <c r="AS21" s="14">
        <v>47</v>
      </c>
      <c r="AT21" s="16">
        <f t="shared" si="8"/>
        <v>3.6689449999999999</v>
      </c>
      <c r="AU21" s="17">
        <f t="shared" si="9"/>
        <v>457.67008299999998</v>
      </c>
      <c r="AW21" s="6">
        <f t="shared" si="0"/>
        <v>10.050269531250001</v>
      </c>
      <c r="AX21" s="7">
        <f t="shared" si="1"/>
        <v>916.83579302675003</v>
      </c>
      <c r="AZ21" s="8">
        <f t="shared" si="2"/>
        <v>11.355782031249998</v>
      </c>
      <c r="BA21" s="9">
        <f t="shared" si="3"/>
        <v>906.84081304150016</v>
      </c>
      <c r="BC21" s="10">
        <f t="shared" si="4"/>
        <v>6.2902578125000002</v>
      </c>
      <c r="BD21" s="11">
        <f t="shared" si="5"/>
        <v>880.64606265799989</v>
      </c>
      <c r="BF21" s="16">
        <f t="shared" si="10"/>
        <v>3.6689449999999999</v>
      </c>
      <c r="BG21" s="17">
        <f t="shared" si="11"/>
        <v>457.67008299999998</v>
      </c>
      <c r="BI21">
        <v>47</v>
      </c>
      <c r="BJ21" t="s">
        <v>45</v>
      </c>
      <c r="BK21" s="2">
        <v>44721.680023148147</v>
      </c>
      <c r="BL21">
        <v>192</v>
      </c>
      <c r="BM21" t="s">
        <v>12</v>
      </c>
      <c r="BN21">
        <v>0</v>
      </c>
      <c r="BO21">
        <v>2.726</v>
      </c>
      <c r="BP21" s="3">
        <v>11624203</v>
      </c>
      <c r="BQ21">
        <v>798.69500000000005</v>
      </c>
      <c r="BR21" t="s">
        <v>13</v>
      </c>
      <c r="BS21" t="s">
        <v>13</v>
      </c>
      <c r="BT21" t="s">
        <v>13</v>
      </c>
      <c r="BU21" t="s">
        <v>13</v>
      </c>
    </row>
    <row r="22" spans="1:73" x14ac:dyDescent="0.35">
      <c r="A22">
        <v>48</v>
      </c>
      <c r="B22" t="s">
        <v>46</v>
      </c>
      <c r="C22" s="2">
        <v>44721.703298611108</v>
      </c>
      <c r="D22">
        <v>165</v>
      </c>
      <c r="E22" t="s">
        <v>12</v>
      </c>
      <c r="F22">
        <v>0</v>
      </c>
      <c r="G22">
        <v>6.5720000000000001</v>
      </c>
      <c r="H22" s="3">
        <v>4742</v>
      </c>
      <c r="I22">
        <v>3.0649999999999999</v>
      </c>
      <c r="J22" t="s">
        <v>13</v>
      </c>
      <c r="K22" t="s">
        <v>13</v>
      </c>
      <c r="L22" t="s">
        <v>13</v>
      </c>
      <c r="M22" t="s">
        <v>13</v>
      </c>
      <c r="O22">
        <v>48</v>
      </c>
      <c r="P22" t="s">
        <v>46</v>
      </c>
      <c r="Q22" s="2">
        <v>44721.703298611108</v>
      </c>
      <c r="R22">
        <v>165</v>
      </c>
      <c r="S22" t="s">
        <v>12</v>
      </c>
      <c r="T22">
        <v>0</v>
      </c>
      <c r="U22" t="s">
        <v>13</v>
      </c>
      <c r="V22" s="3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C22">
        <v>48</v>
      </c>
      <c r="AD22" t="s">
        <v>46</v>
      </c>
      <c r="AE22" s="2">
        <v>44721.703298611108</v>
      </c>
      <c r="AF22">
        <v>165</v>
      </c>
      <c r="AG22" t="s">
        <v>12</v>
      </c>
      <c r="AH22">
        <v>0</v>
      </c>
      <c r="AI22">
        <v>13.677</v>
      </c>
      <c r="AJ22" s="3">
        <v>5386</v>
      </c>
      <c r="AK22">
        <v>521.91800000000001</v>
      </c>
      <c r="AL22" t="s">
        <v>13</v>
      </c>
      <c r="AM22" t="s">
        <v>13</v>
      </c>
      <c r="AN22" t="s">
        <v>13</v>
      </c>
      <c r="AO22" t="s">
        <v>13</v>
      </c>
      <c r="AQ22">
        <v>1</v>
      </c>
      <c r="AS22" s="14">
        <v>48</v>
      </c>
      <c r="AT22" s="16">
        <f t="shared" si="8"/>
        <v>3.0620131728000004</v>
      </c>
      <c r="AU22" s="17">
        <f t="shared" si="9"/>
        <v>514.41599487999997</v>
      </c>
      <c r="AW22" s="6">
        <f t="shared" si="0"/>
        <v>8.9339494849999994</v>
      </c>
      <c r="AX22" s="7">
        <f t="shared" si="1"/>
        <v>1031.5735053210801</v>
      </c>
      <c r="AZ22" s="8">
        <f t="shared" si="2"/>
        <v>10.110569616199999</v>
      </c>
      <c r="BA22" s="9">
        <f t="shared" si="3"/>
        <v>1025.4735137250402</v>
      </c>
      <c r="BC22" s="10">
        <f t="shared" si="4"/>
        <v>5.4213935492000012</v>
      </c>
      <c r="BD22" s="11">
        <f t="shared" si="5"/>
        <v>1008.8458904220799</v>
      </c>
      <c r="BF22" s="16">
        <f t="shared" si="10"/>
        <v>3.0620131728000004</v>
      </c>
      <c r="BG22" s="17">
        <f t="shared" si="11"/>
        <v>514.41599487999997</v>
      </c>
      <c r="BI22">
        <v>48</v>
      </c>
      <c r="BJ22" t="s">
        <v>46</v>
      </c>
      <c r="BK22" s="2">
        <v>44721.703298611108</v>
      </c>
      <c r="BL22">
        <v>165</v>
      </c>
      <c r="BM22" t="s">
        <v>12</v>
      </c>
      <c r="BN22">
        <v>0</v>
      </c>
      <c r="BO22">
        <v>2.7120000000000002</v>
      </c>
      <c r="BP22" s="3">
        <v>12027019</v>
      </c>
      <c r="BQ22">
        <v>795.88599999999997</v>
      </c>
      <c r="BR22" t="s">
        <v>13</v>
      </c>
      <c r="BS22" t="s">
        <v>13</v>
      </c>
      <c r="BT22" t="s">
        <v>13</v>
      </c>
      <c r="BU22" t="s">
        <v>13</v>
      </c>
    </row>
    <row r="23" spans="1:73" x14ac:dyDescent="0.35">
      <c r="A23">
        <v>49</v>
      </c>
      <c r="B23" t="s">
        <v>47</v>
      </c>
      <c r="C23" s="2">
        <v>44721.7265625</v>
      </c>
      <c r="D23">
        <v>140</v>
      </c>
      <c r="E23" t="s">
        <v>12</v>
      </c>
      <c r="F23">
        <v>0</v>
      </c>
      <c r="G23">
        <v>6.5679999999999996</v>
      </c>
      <c r="H23" s="3">
        <v>4412</v>
      </c>
      <c r="I23">
        <v>2.5760000000000001</v>
      </c>
      <c r="J23" t="s">
        <v>13</v>
      </c>
      <c r="K23" t="s">
        <v>13</v>
      </c>
      <c r="L23" t="s">
        <v>13</v>
      </c>
      <c r="M23" t="s">
        <v>13</v>
      </c>
      <c r="O23">
        <v>49</v>
      </c>
      <c r="P23" t="s">
        <v>47</v>
      </c>
      <c r="Q23" s="2">
        <v>44721.7265625</v>
      </c>
      <c r="R23">
        <v>140</v>
      </c>
      <c r="S23" t="s">
        <v>12</v>
      </c>
      <c r="T23">
        <v>0</v>
      </c>
      <c r="U23" t="s">
        <v>13</v>
      </c>
      <c r="V23" s="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C23">
        <v>49</v>
      </c>
      <c r="AD23" t="s">
        <v>47</v>
      </c>
      <c r="AE23" s="2">
        <v>44721.7265625</v>
      </c>
      <c r="AF23">
        <v>140</v>
      </c>
      <c r="AG23" t="s">
        <v>12</v>
      </c>
      <c r="AH23">
        <v>0</v>
      </c>
      <c r="AI23">
        <v>13.683</v>
      </c>
      <c r="AJ23" s="3">
        <v>4794</v>
      </c>
      <c r="AK23">
        <v>467.08600000000001</v>
      </c>
      <c r="AL23" t="s">
        <v>13</v>
      </c>
      <c r="AM23" t="s">
        <v>13</v>
      </c>
      <c r="AN23" t="s">
        <v>13</v>
      </c>
      <c r="AO23" t="s">
        <v>13</v>
      </c>
      <c r="AQ23">
        <v>1</v>
      </c>
      <c r="AS23" s="14">
        <v>49</v>
      </c>
      <c r="AT23" s="16">
        <f t="shared" si="8"/>
        <v>2.5426457088000003</v>
      </c>
      <c r="AU23" s="17">
        <f t="shared" si="9"/>
        <v>460.34958208</v>
      </c>
      <c r="AW23" s="6">
        <f t="shared" si="0"/>
        <v>7.9771070599999998</v>
      </c>
      <c r="AX23" s="7">
        <f t="shared" si="1"/>
        <v>922.19499249228011</v>
      </c>
      <c r="AZ23" s="8">
        <f t="shared" si="2"/>
        <v>9.0240361352000011</v>
      </c>
      <c r="BA23" s="9">
        <f t="shared" si="3"/>
        <v>912.38110559064</v>
      </c>
      <c r="BC23" s="10">
        <f t="shared" si="4"/>
        <v>4.7069514031999997</v>
      </c>
      <c r="BD23" s="11">
        <f t="shared" si="5"/>
        <v>886.63328823327993</v>
      </c>
      <c r="BF23" s="16">
        <f t="shared" si="10"/>
        <v>2.5426457088000003</v>
      </c>
      <c r="BG23" s="17">
        <f t="shared" si="11"/>
        <v>460.34958208</v>
      </c>
      <c r="BI23">
        <v>49</v>
      </c>
      <c r="BJ23" t="s">
        <v>47</v>
      </c>
      <c r="BK23" s="2">
        <v>44721.7265625</v>
      </c>
      <c r="BL23">
        <v>140</v>
      </c>
      <c r="BM23" t="s">
        <v>12</v>
      </c>
      <c r="BN23">
        <v>0</v>
      </c>
      <c r="BO23">
        <v>2.718</v>
      </c>
      <c r="BP23" s="3">
        <v>11638058</v>
      </c>
      <c r="BQ23">
        <v>798.59799999999996</v>
      </c>
      <c r="BR23" t="s">
        <v>13</v>
      </c>
      <c r="BS23" t="s">
        <v>13</v>
      </c>
      <c r="BT23" t="s">
        <v>13</v>
      </c>
      <c r="BU23" t="s">
        <v>13</v>
      </c>
    </row>
    <row r="24" spans="1:73" x14ac:dyDescent="0.35">
      <c r="A24">
        <v>50</v>
      </c>
      <c r="B24" t="s">
        <v>48</v>
      </c>
      <c r="C24" s="2">
        <v>44721.749826388892</v>
      </c>
      <c r="D24">
        <v>116</v>
      </c>
      <c r="E24" t="s">
        <v>12</v>
      </c>
      <c r="F24">
        <v>0</v>
      </c>
      <c r="G24">
        <v>6.5640000000000001</v>
      </c>
      <c r="H24" s="3">
        <v>4874</v>
      </c>
      <c r="I24">
        <v>3.2650000000000001</v>
      </c>
      <c r="J24" t="s">
        <v>13</v>
      </c>
      <c r="K24" t="s">
        <v>13</v>
      </c>
      <c r="L24" t="s">
        <v>13</v>
      </c>
      <c r="M24" t="s">
        <v>13</v>
      </c>
      <c r="O24">
        <v>50</v>
      </c>
      <c r="P24" t="s">
        <v>48</v>
      </c>
      <c r="Q24" s="2">
        <v>44721.749826388892</v>
      </c>
      <c r="R24">
        <v>116</v>
      </c>
      <c r="S24" t="s">
        <v>12</v>
      </c>
      <c r="T24">
        <v>0</v>
      </c>
      <c r="U24" t="s">
        <v>13</v>
      </c>
      <c r="V24" s="3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C24">
        <v>50</v>
      </c>
      <c r="AD24" t="s">
        <v>48</v>
      </c>
      <c r="AE24" s="2">
        <v>44721.749826388892</v>
      </c>
      <c r="AF24">
        <v>116</v>
      </c>
      <c r="AG24" t="s">
        <v>12</v>
      </c>
      <c r="AH24">
        <v>0</v>
      </c>
      <c r="AI24">
        <v>13.69</v>
      </c>
      <c r="AJ24" s="3">
        <v>4104</v>
      </c>
      <c r="AK24">
        <v>399.83199999999999</v>
      </c>
      <c r="AL24" t="s">
        <v>13</v>
      </c>
      <c r="AM24" t="s">
        <v>13</v>
      </c>
      <c r="AN24" t="s">
        <v>13</v>
      </c>
      <c r="AO24" t="s">
        <v>13</v>
      </c>
      <c r="AQ24">
        <v>1</v>
      </c>
      <c r="AS24" s="14">
        <v>50</v>
      </c>
      <c r="AT24" s="16">
        <f t="shared" si="8"/>
        <v>3.2706871152000003</v>
      </c>
      <c r="AU24" s="17">
        <f t="shared" si="9"/>
        <v>395.81150848000004</v>
      </c>
      <c r="AW24" s="6">
        <f t="shared" si="0"/>
        <v>9.3179823649999989</v>
      </c>
      <c r="AX24" s="7">
        <f t="shared" si="1"/>
        <v>794.65437643968005</v>
      </c>
      <c r="AZ24" s="8">
        <f t="shared" si="2"/>
        <v>10.541648985800002</v>
      </c>
      <c r="BA24" s="9">
        <f t="shared" si="3"/>
        <v>780.55293581184003</v>
      </c>
      <c r="BC24" s="10">
        <f t="shared" si="4"/>
        <v>5.7160313827999998</v>
      </c>
      <c r="BD24" s="11">
        <f t="shared" si="5"/>
        <v>744.16697133567993</v>
      </c>
      <c r="BF24" s="16">
        <f t="shared" si="10"/>
        <v>3.2706871152000003</v>
      </c>
      <c r="BG24" s="17">
        <f t="shared" si="11"/>
        <v>395.81150848000004</v>
      </c>
      <c r="BI24">
        <v>50</v>
      </c>
      <c r="BJ24" t="s">
        <v>48</v>
      </c>
      <c r="BK24" s="2">
        <v>44721.749826388892</v>
      </c>
      <c r="BL24">
        <v>116</v>
      </c>
      <c r="BM24" t="s">
        <v>12</v>
      </c>
      <c r="BN24">
        <v>0</v>
      </c>
      <c r="BO24">
        <v>2.7240000000000002</v>
      </c>
      <c r="BP24" s="3">
        <v>11748635</v>
      </c>
      <c r="BQ24">
        <v>797.822</v>
      </c>
      <c r="BR24" t="s">
        <v>13</v>
      </c>
      <c r="BS24" t="s">
        <v>13</v>
      </c>
      <c r="BT24" t="s">
        <v>13</v>
      </c>
      <c r="BU24" t="s">
        <v>13</v>
      </c>
    </row>
    <row r="25" spans="1:73" x14ac:dyDescent="0.35">
      <c r="A25">
        <v>51</v>
      </c>
      <c r="B25" t="s">
        <v>49</v>
      </c>
      <c r="C25" s="2">
        <v>44721.773090277777</v>
      </c>
      <c r="D25">
        <v>20</v>
      </c>
      <c r="E25" t="s">
        <v>12</v>
      </c>
      <c r="F25">
        <v>0</v>
      </c>
      <c r="G25">
        <v>6.5609999999999999</v>
      </c>
      <c r="H25" s="3">
        <v>5370</v>
      </c>
      <c r="I25">
        <v>4.0469999999999997</v>
      </c>
      <c r="J25" t="s">
        <v>13</v>
      </c>
      <c r="K25" t="s">
        <v>13</v>
      </c>
      <c r="L25" t="s">
        <v>13</v>
      </c>
      <c r="M25" t="s">
        <v>13</v>
      </c>
      <c r="O25">
        <v>51</v>
      </c>
      <c r="P25" t="s">
        <v>49</v>
      </c>
      <c r="Q25" s="2">
        <v>44721.773090277777</v>
      </c>
      <c r="R25">
        <v>20</v>
      </c>
      <c r="S25" t="s">
        <v>12</v>
      </c>
      <c r="T25">
        <v>0</v>
      </c>
      <c r="U25" t="s">
        <v>13</v>
      </c>
      <c r="V25" s="3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C25">
        <v>51</v>
      </c>
      <c r="AD25" t="s">
        <v>49</v>
      </c>
      <c r="AE25" s="2">
        <v>44721.773090277777</v>
      </c>
      <c r="AF25">
        <v>20</v>
      </c>
      <c r="AG25" t="s">
        <v>12</v>
      </c>
      <c r="AH25">
        <v>0</v>
      </c>
      <c r="AI25">
        <v>13.68</v>
      </c>
      <c r="AJ25" s="3">
        <v>5152</v>
      </c>
      <c r="AK25">
        <v>500.55200000000002</v>
      </c>
      <c r="AL25" t="s">
        <v>13</v>
      </c>
      <c r="AM25" t="s">
        <v>13</v>
      </c>
      <c r="AN25" t="s">
        <v>13</v>
      </c>
      <c r="AO25" t="s">
        <v>13</v>
      </c>
      <c r="AQ25">
        <v>1</v>
      </c>
      <c r="AS25" s="14">
        <v>51</v>
      </c>
      <c r="AT25" s="16">
        <f t="shared" si="8"/>
        <v>4.0595298800000004</v>
      </c>
      <c r="AU25" s="17">
        <f t="shared" si="9"/>
        <v>493.18923712000003</v>
      </c>
      <c r="AW25" s="6">
        <f t="shared" si="0"/>
        <v>10.767634124999999</v>
      </c>
      <c r="AX25" s="7">
        <f t="shared" si="1"/>
        <v>988.34468936192013</v>
      </c>
      <c r="AZ25" s="8">
        <f t="shared" si="2"/>
        <v>12.143411644999997</v>
      </c>
      <c r="BA25" s="9">
        <f t="shared" si="3"/>
        <v>980.77280912896003</v>
      </c>
      <c r="BC25" s="10">
        <f t="shared" si="4"/>
        <v>6.8684145700000006</v>
      </c>
      <c r="BD25" s="11">
        <f t="shared" si="5"/>
        <v>960.54101998592</v>
      </c>
      <c r="BF25" s="16">
        <f t="shared" si="10"/>
        <v>4.0595298800000004</v>
      </c>
      <c r="BG25" s="17">
        <f t="shared" si="11"/>
        <v>493.18923712000003</v>
      </c>
      <c r="BI25">
        <v>51</v>
      </c>
      <c r="BJ25" t="s">
        <v>49</v>
      </c>
      <c r="BK25" s="2">
        <v>44721.773090277777</v>
      </c>
      <c r="BL25">
        <v>20</v>
      </c>
      <c r="BM25" t="s">
        <v>12</v>
      </c>
      <c r="BN25">
        <v>0</v>
      </c>
      <c r="BO25">
        <v>2.7250000000000001</v>
      </c>
      <c r="BP25" s="3">
        <v>11767955</v>
      </c>
      <c r="BQ25">
        <v>797.68700000000001</v>
      </c>
      <c r="BR25" t="s">
        <v>13</v>
      </c>
      <c r="BS25" t="s">
        <v>13</v>
      </c>
      <c r="BT25" t="s">
        <v>13</v>
      </c>
      <c r="BU25" t="s">
        <v>13</v>
      </c>
    </row>
    <row r="26" spans="1:73" x14ac:dyDescent="0.35">
      <c r="A26">
        <v>52</v>
      </c>
      <c r="B26" t="s">
        <v>50</v>
      </c>
      <c r="C26" s="2">
        <v>44721.796342592592</v>
      </c>
      <c r="D26">
        <v>154</v>
      </c>
      <c r="E26" t="s">
        <v>12</v>
      </c>
      <c r="F26">
        <v>0</v>
      </c>
      <c r="G26">
        <v>6.5590000000000002</v>
      </c>
      <c r="H26" s="3">
        <v>5507</v>
      </c>
      <c r="I26">
        <v>4.2729999999999997</v>
      </c>
      <c r="J26" t="s">
        <v>13</v>
      </c>
      <c r="K26" t="s">
        <v>13</v>
      </c>
      <c r="L26" t="s">
        <v>13</v>
      </c>
      <c r="M26" t="s">
        <v>13</v>
      </c>
      <c r="O26">
        <v>52</v>
      </c>
      <c r="P26" t="s">
        <v>50</v>
      </c>
      <c r="Q26" s="2">
        <v>44721.796342592592</v>
      </c>
      <c r="R26">
        <v>154</v>
      </c>
      <c r="S26" t="s">
        <v>12</v>
      </c>
      <c r="T26">
        <v>0</v>
      </c>
      <c r="U26" t="s">
        <v>13</v>
      </c>
      <c r="V26" s="3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C26">
        <v>52</v>
      </c>
      <c r="AD26" t="s">
        <v>50</v>
      </c>
      <c r="AE26" s="2">
        <v>44721.796342592592</v>
      </c>
      <c r="AF26">
        <v>154</v>
      </c>
      <c r="AG26" t="s">
        <v>12</v>
      </c>
      <c r="AH26">
        <v>0</v>
      </c>
      <c r="AI26">
        <v>13.69</v>
      </c>
      <c r="AJ26" s="3">
        <v>5770</v>
      </c>
      <c r="AK26">
        <v>556.29600000000005</v>
      </c>
      <c r="AL26" t="s">
        <v>13</v>
      </c>
      <c r="AM26" t="s">
        <v>13</v>
      </c>
      <c r="AN26" t="s">
        <v>13</v>
      </c>
      <c r="AO26" t="s">
        <v>13</v>
      </c>
      <c r="AQ26">
        <v>1</v>
      </c>
      <c r="AS26" s="14">
        <v>52</v>
      </c>
      <c r="AT26" s="16">
        <f t="shared" si="8"/>
        <v>4.2787340447999993</v>
      </c>
      <c r="AU26" s="17">
        <f t="shared" si="9"/>
        <v>548.84147200000007</v>
      </c>
      <c r="AW26" s="6">
        <f t="shared" si="0"/>
        <v>11.16988479125</v>
      </c>
      <c r="AX26" s="7">
        <f t="shared" si="1"/>
        <v>1102.498204667</v>
      </c>
      <c r="AZ26" s="8">
        <f t="shared" si="2"/>
        <v>12.580808510449998</v>
      </c>
      <c r="BA26" s="9">
        <f t="shared" si="3"/>
        <v>1098.8246574460002</v>
      </c>
      <c r="BC26" s="10">
        <f t="shared" si="4"/>
        <v>7.1993145196999997</v>
      </c>
      <c r="BD26" s="11">
        <f t="shared" si="5"/>
        <v>1088.1093651919998</v>
      </c>
      <c r="BF26" s="16">
        <f t="shared" si="10"/>
        <v>4.2787340447999993</v>
      </c>
      <c r="BG26" s="17">
        <f t="shared" si="11"/>
        <v>548.84147200000007</v>
      </c>
      <c r="BI26">
        <v>52</v>
      </c>
      <c r="BJ26" t="s">
        <v>50</v>
      </c>
      <c r="BK26" s="2">
        <v>44721.796342592592</v>
      </c>
      <c r="BL26">
        <v>154</v>
      </c>
      <c r="BM26" t="s">
        <v>12</v>
      </c>
      <c r="BN26">
        <v>0</v>
      </c>
      <c r="BO26">
        <v>2.7229999999999999</v>
      </c>
      <c r="BP26" s="3">
        <v>11842640</v>
      </c>
      <c r="BQ26">
        <v>797.16499999999996</v>
      </c>
      <c r="BR26" t="s">
        <v>13</v>
      </c>
      <c r="BS26" t="s">
        <v>13</v>
      </c>
      <c r="BT26" t="s">
        <v>13</v>
      </c>
      <c r="BU26" t="s">
        <v>13</v>
      </c>
    </row>
    <row r="27" spans="1:73" x14ac:dyDescent="0.35">
      <c r="A27">
        <v>53</v>
      </c>
      <c r="B27" t="s">
        <v>51</v>
      </c>
      <c r="C27" s="2">
        <v>44721.819594907407</v>
      </c>
      <c r="D27">
        <v>8</v>
      </c>
      <c r="E27" t="s">
        <v>12</v>
      </c>
      <c r="F27">
        <v>0</v>
      </c>
      <c r="G27">
        <v>6.5650000000000004</v>
      </c>
      <c r="H27" s="3">
        <v>5453</v>
      </c>
      <c r="I27">
        <v>4.1829999999999998</v>
      </c>
      <c r="J27" t="s">
        <v>13</v>
      </c>
      <c r="K27" t="s">
        <v>13</v>
      </c>
      <c r="L27" t="s">
        <v>13</v>
      </c>
      <c r="M27" t="s">
        <v>13</v>
      </c>
      <c r="O27">
        <v>53</v>
      </c>
      <c r="P27" t="s">
        <v>51</v>
      </c>
      <c r="Q27" s="2">
        <v>44721.819594907407</v>
      </c>
      <c r="R27">
        <v>8</v>
      </c>
      <c r="S27" t="s">
        <v>12</v>
      </c>
      <c r="T27">
        <v>0</v>
      </c>
      <c r="U27" t="s">
        <v>13</v>
      </c>
      <c r="V27" s="3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C27">
        <v>53</v>
      </c>
      <c r="AD27" t="s">
        <v>51</v>
      </c>
      <c r="AE27" s="2">
        <v>44721.819594907407</v>
      </c>
      <c r="AF27">
        <v>8</v>
      </c>
      <c r="AG27" t="s">
        <v>12</v>
      </c>
      <c r="AH27">
        <v>0</v>
      </c>
      <c r="AI27">
        <v>13.672000000000001</v>
      </c>
      <c r="AJ27" s="3">
        <v>4794</v>
      </c>
      <c r="AK27">
        <v>467.07499999999999</v>
      </c>
      <c r="AL27" t="s">
        <v>13</v>
      </c>
      <c r="AM27" t="s">
        <v>13</v>
      </c>
      <c r="AN27" t="s">
        <v>13</v>
      </c>
      <c r="AO27" t="s">
        <v>13</v>
      </c>
      <c r="AQ27">
        <v>1</v>
      </c>
      <c r="AS27" s="14">
        <v>53</v>
      </c>
      <c r="AT27" s="16">
        <f t="shared" si="8"/>
        <v>4.1922642768000005</v>
      </c>
      <c r="AU27" s="17">
        <f t="shared" si="9"/>
        <v>460.34958208</v>
      </c>
      <c r="AW27" s="6">
        <f t="shared" si="0"/>
        <v>11.011238191249999</v>
      </c>
      <c r="AX27" s="7">
        <f t="shared" si="1"/>
        <v>922.19499249228011</v>
      </c>
      <c r="AZ27" s="8">
        <f t="shared" si="2"/>
        <v>12.408663638450001</v>
      </c>
      <c r="BA27" s="9">
        <f t="shared" si="3"/>
        <v>912.38110559064</v>
      </c>
      <c r="BC27" s="10">
        <f t="shared" si="4"/>
        <v>7.0682355677000004</v>
      </c>
      <c r="BD27" s="11">
        <f t="shared" si="5"/>
        <v>886.63328823327993</v>
      </c>
      <c r="BF27" s="16">
        <f t="shared" si="10"/>
        <v>4.1922642768000005</v>
      </c>
      <c r="BG27" s="17">
        <f t="shared" si="11"/>
        <v>460.34958208</v>
      </c>
      <c r="BI27">
        <v>53</v>
      </c>
      <c r="BJ27" t="s">
        <v>51</v>
      </c>
      <c r="BK27" s="2">
        <v>44721.819594907407</v>
      </c>
      <c r="BL27">
        <v>8</v>
      </c>
      <c r="BM27" t="s">
        <v>12</v>
      </c>
      <c r="BN27">
        <v>0</v>
      </c>
      <c r="BO27">
        <v>2.71</v>
      </c>
      <c r="BP27" s="3">
        <v>12094601</v>
      </c>
      <c r="BQ27">
        <v>795.42</v>
      </c>
      <c r="BR27" t="s">
        <v>13</v>
      </c>
      <c r="BS27" t="s">
        <v>13</v>
      </c>
      <c r="BT27" t="s">
        <v>13</v>
      </c>
      <c r="BU27" t="s">
        <v>13</v>
      </c>
    </row>
    <row r="28" spans="1:73" x14ac:dyDescent="0.35">
      <c r="A28">
        <v>54</v>
      </c>
      <c r="B28" t="s">
        <v>52</v>
      </c>
      <c r="C28" s="2">
        <v>44721.842881944445</v>
      </c>
      <c r="D28">
        <v>165</v>
      </c>
      <c r="E28" t="s">
        <v>12</v>
      </c>
      <c r="F28">
        <v>0</v>
      </c>
      <c r="G28">
        <v>6.5679999999999996</v>
      </c>
      <c r="H28" s="3">
        <v>4885</v>
      </c>
      <c r="I28">
        <v>3.2829999999999999</v>
      </c>
      <c r="J28" t="s">
        <v>13</v>
      </c>
      <c r="K28" t="s">
        <v>13</v>
      </c>
      <c r="L28" t="s">
        <v>13</v>
      </c>
      <c r="M28" t="s">
        <v>13</v>
      </c>
      <c r="O28">
        <v>54</v>
      </c>
      <c r="P28" t="s">
        <v>52</v>
      </c>
      <c r="Q28" s="2">
        <v>44721.842881944445</v>
      </c>
      <c r="R28">
        <v>165</v>
      </c>
      <c r="S28" t="s">
        <v>12</v>
      </c>
      <c r="T28">
        <v>0</v>
      </c>
      <c r="U28" t="s">
        <v>13</v>
      </c>
      <c r="V28" s="3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C28">
        <v>54</v>
      </c>
      <c r="AD28" t="s">
        <v>52</v>
      </c>
      <c r="AE28" s="2">
        <v>44721.842881944445</v>
      </c>
      <c r="AF28">
        <v>165</v>
      </c>
      <c r="AG28" t="s">
        <v>12</v>
      </c>
      <c r="AH28">
        <v>0</v>
      </c>
      <c r="AI28">
        <v>13.686</v>
      </c>
      <c r="AJ28" s="3">
        <v>5162</v>
      </c>
      <c r="AK28">
        <v>501.43599999999998</v>
      </c>
      <c r="AL28" t="s">
        <v>13</v>
      </c>
      <c r="AM28" t="s">
        <v>13</v>
      </c>
      <c r="AN28" t="s">
        <v>13</v>
      </c>
      <c r="AO28" t="s">
        <v>13</v>
      </c>
      <c r="AQ28">
        <v>1</v>
      </c>
      <c r="AS28" s="14">
        <v>54</v>
      </c>
      <c r="AT28" s="16">
        <f t="shared" si="8"/>
        <v>3.2881005200000004</v>
      </c>
      <c r="AU28" s="17">
        <f t="shared" si="9"/>
        <v>494.10021632000007</v>
      </c>
      <c r="AW28" s="6">
        <f t="shared" si="0"/>
        <v>9.350018531249999</v>
      </c>
      <c r="AX28" s="7">
        <f t="shared" si="1"/>
        <v>990.19221526412002</v>
      </c>
      <c r="AZ28" s="8">
        <f t="shared" si="2"/>
        <v>10.577481111249998</v>
      </c>
      <c r="BA28" s="9">
        <f t="shared" si="3"/>
        <v>982.68313207256006</v>
      </c>
      <c r="BC28" s="10">
        <f t="shared" si="4"/>
        <v>5.7408130924999998</v>
      </c>
      <c r="BD28" s="11">
        <f t="shared" si="5"/>
        <v>962.60538785311996</v>
      </c>
      <c r="BF28" s="16">
        <f t="shared" si="10"/>
        <v>3.2881005200000004</v>
      </c>
      <c r="BG28" s="17">
        <f t="shared" si="11"/>
        <v>494.10021632000007</v>
      </c>
      <c r="BI28">
        <v>54</v>
      </c>
      <c r="BJ28" t="s">
        <v>52</v>
      </c>
      <c r="BK28" s="2">
        <v>44721.842881944445</v>
      </c>
      <c r="BL28">
        <v>165</v>
      </c>
      <c r="BM28" t="s">
        <v>12</v>
      </c>
      <c r="BN28">
        <v>0</v>
      </c>
      <c r="BO28">
        <v>2.718</v>
      </c>
      <c r="BP28" s="3">
        <v>11735669</v>
      </c>
      <c r="BQ28">
        <v>797.91300000000001</v>
      </c>
      <c r="BR28" t="s">
        <v>13</v>
      </c>
      <c r="BS28" t="s">
        <v>13</v>
      </c>
      <c r="BT28" t="s">
        <v>13</v>
      </c>
      <c r="BU28" t="s">
        <v>13</v>
      </c>
    </row>
    <row r="29" spans="1:73" x14ac:dyDescent="0.35">
      <c r="A29">
        <v>55</v>
      </c>
      <c r="B29" t="s">
        <v>53</v>
      </c>
      <c r="C29" s="2">
        <v>44721.866157407407</v>
      </c>
      <c r="D29">
        <v>193</v>
      </c>
      <c r="E29" t="s">
        <v>12</v>
      </c>
      <c r="F29">
        <v>0</v>
      </c>
      <c r="G29">
        <v>6.5579999999999998</v>
      </c>
      <c r="H29" s="3">
        <v>5231</v>
      </c>
      <c r="I29">
        <v>3.823</v>
      </c>
      <c r="J29" t="s">
        <v>13</v>
      </c>
      <c r="K29" t="s">
        <v>13</v>
      </c>
      <c r="L29" t="s">
        <v>13</v>
      </c>
      <c r="M29" t="s">
        <v>13</v>
      </c>
      <c r="O29">
        <v>55</v>
      </c>
      <c r="P29" t="s">
        <v>53</v>
      </c>
      <c r="Q29" s="2">
        <v>44721.866157407407</v>
      </c>
      <c r="R29">
        <v>193</v>
      </c>
      <c r="S29" t="s">
        <v>12</v>
      </c>
      <c r="T29">
        <v>0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C29">
        <v>55</v>
      </c>
      <c r="AD29" t="s">
        <v>53</v>
      </c>
      <c r="AE29" s="2">
        <v>44721.866157407407</v>
      </c>
      <c r="AF29">
        <v>193</v>
      </c>
      <c r="AG29" t="s">
        <v>12</v>
      </c>
      <c r="AH29">
        <v>0</v>
      </c>
      <c r="AI29">
        <v>13.677</v>
      </c>
      <c r="AJ29" s="3">
        <v>5120</v>
      </c>
      <c r="AK29">
        <v>497.62099999999998</v>
      </c>
      <c r="AL29" t="s">
        <v>13</v>
      </c>
      <c r="AM29" t="s">
        <v>13</v>
      </c>
      <c r="AN29" t="s">
        <v>13</v>
      </c>
      <c r="AO29" t="s">
        <v>13</v>
      </c>
      <c r="AQ29">
        <v>1</v>
      </c>
      <c r="AS29" s="14">
        <v>55</v>
      </c>
      <c r="AT29" s="16">
        <f t="shared" si="8"/>
        <v>3.8377087872000004</v>
      </c>
      <c r="AU29" s="17">
        <f t="shared" si="9"/>
        <v>490.27179200000012</v>
      </c>
      <c r="AW29" s="6">
        <f t="shared" ref="AW29:AW38" si="12">IF(H29&lt;15000,((0.00000002125*H29^2)+(0.002705*H29)+(-4.371)),(IF(H29&lt;700000,((-0.0000000008162*H29^2)+(0.003141*H29)+(0.4702)), ((0.000000003285*V29^2)+(0.1899*V29)+(559.5)))))</f>
        <v>10.360326421250001</v>
      </c>
      <c r="AX29" s="7">
        <f t="shared" ref="AX29:AX38" si="13">((-0.00000006277*AJ29^2)+(0.1854*AJ29)+(34.83))</f>
        <v>982.43252211200013</v>
      </c>
      <c r="AZ29" s="8">
        <f t="shared" ref="AZ29:AZ38" si="14">IF(H29&lt;10000,((-0.00000005795*H29^2)+(0.003823*H29)+(-6.715)),(IF(H29&lt;700000,((-0.0000000001209*H29^2)+(0.002635*H29)+(-0.4111)), ((-0.00000002007*V29^2)+(0.2564*V29)+(286.1)))))</f>
        <v>11.697406230049999</v>
      </c>
      <c r="BA29" s="9">
        <f t="shared" ref="BA29:BA38" si="15">(-0.00000001626*AJ29^2)+(0.1912*AJ29)+(-3.858)</f>
        <v>974.65975385600018</v>
      </c>
      <c r="BC29" s="10">
        <f t="shared" ref="BC29:BC38" si="16">IF(H29&lt;10000,((0.0000001453*H29^2)+(0.0008349*H29)+(-1.805)),(IF(H29&lt;700000,((-0.00000000008054*H29^2)+(0.002348*H29)+(-2.47)), ((-0.00000001938*V29^2)+(0.2471*V29)+(226.8)))))</f>
        <v>6.5382582533000004</v>
      </c>
      <c r="BD29" s="11">
        <f t="shared" ref="BD29:BD38" si="17">(-0.00000002552*AJ29^2)+(0.2067*AJ29)+(-103.7)</f>
        <v>953.93500851199997</v>
      </c>
      <c r="BF29" s="16">
        <f t="shared" ref="BF29:BF38" si="18">IF(H29&lt;100000,((0.0000000152*H29^2)+(0.0014347*H29)+(-4.08313)),((0.00000295*V29^2)+(0.083061*V29)+(133)))</f>
        <v>3.8377087872000004</v>
      </c>
      <c r="BG29" s="17">
        <f t="shared" ref="BG29:BG38" si="19">(-0.00000172*AJ29^2)+(0.108838*AJ29)+(-21.89)</f>
        <v>490.27179200000012</v>
      </c>
      <c r="BI29">
        <v>55</v>
      </c>
      <c r="BJ29" t="s">
        <v>53</v>
      </c>
      <c r="BK29" s="2">
        <v>44721.866157407407</v>
      </c>
      <c r="BL29">
        <v>193</v>
      </c>
      <c r="BM29" t="s">
        <v>12</v>
      </c>
      <c r="BN29">
        <v>0</v>
      </c>
      <c r="BO29">
        <v>2.7149999999999999</v>
      </c>
      <c r="BP29" s="3">
        <v>11881119</v>
      </c>
      <c r="BQ29">
        <v>796.89800000000002</v>
      </c>
      <c r="BR29" t="s">
        <v>13</v>
      </c>
      <c r="BS29" t="s">
        <v>13</v>
      </c>
      <c r="BT29" t="s">
        <v>13</v>
      </c>
      <c r="BU29" t="s">
        <v>13</v>
      </c>
    </row>
    <row r="30" spans="1:73" x14ac:dyDescent="0.35">
      <c r="A30">
        <v>56</v>
      </c>
      <c r="B30" t="s">
        <v>54</v>
      </c>
      <c r="C30" s="2">
        <v>44721.889432870368</v>
      </c>
      <c r="D30">
        <v>46</v>
      </c>
      <c r="E30" t="s">
        <v>12</v>
      </c>
      <c r="F30">
        <v>0</v>
      </c>
      <c r="G30">
        <v>6.5620000000000003</v>
      </c>
      <c r="H30" s="3">
        <v>4343</v>
      </c>
      <c r="I30">
        <v>2.476</v>
      </c>
      <c r="J30" t="s">
        <v>13</v>
      </c>
      <c r="K30" t="s">
        <v>13</v>
      </c>
      <c r="L30" t="s">
        <v>13</v>
      </c>
      <c r="M30" t="s">
        <v>13</v>
      </c>
      <c r="O30">
        <v>56</v>
      </c>
      <c r="P30" t="s">
        <v>54</v>
      </c>
      <c r="Q30" s="2">
        <v>44721.889432870368</v>
      </c>
      <c r="R30">
        <v>46</v>
      </c>
      <c r="S30" t="s">
        <v>12</v>
      </c>
      <c r="T30">
        <v>0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C30">
        <v>56</v>
      </c>
      <c r="AD30" t="s">
        <v>54</v>
      </c>
      <c r="AE30" s="2">
        <v>44721.889432870368</v>
      </c>
      <c r="AF30">
        <v>46</v>
      </c>
      <c r="AG30" t="s">
        <v>12</v>
      </c>
      <c r="AH30">
        <v>0</v>
      </c>
      <c r="AI30">
        <v>13.688000000000001</v>
      </c>
      <c r="AJ30" s="3">
        <v>4944</v>
      </c>
      <c r="AK30">
        <v>481.18299999999999</v>
      </c>
      <c r="AL30" t="s">
        <v>13</v>
      </c>
      <c r="AM30" t="s">
        <v>13</v>
      </c>
      <c r="AN30" t="s">
        <v>13</v>
      </c>
      <c r="AO30" t="s">
        <v>13</v>
      </c>
      <c r="AQ30">
        <v>1</v>
      </c>
      <c r="AS30" s="14">
        <v>56</v>
      </c>
      <c r="AT30" s="16">
        <f t="shared" si="8"/>
        <v>2.4344691648000003</v>
      </c>
      <c r="AU30" s="17">
        <f t="shared" si="9"/>
        <v>474.1628780800001</v>
      </c>
      <c r="AW30" s="6">
        <f t="shared" si="12"/>
        <v>7.7776250412499994</v>
      </c>
      <c r="AX30" s="7">
        <f t="shared" si="13"/>
        <v>949.91330435328007</v>
      </c>
      <c r="AZ30" s="8">
        <f t="shared" si="14"/>
        <v>8.7952564404500002</v>
      </c>
      <c r="BA30" s="9">
        <f t="shared" si="15"/>
        <v>941.03735460864016</v>
      </c>
      <c r="BC30" s="10">
        <f t="shared" si="16"/>
        <v>4.5615682997000002</v>
      </c>
      <c r="BD30" s="11">
        <f t="shared" si="17"/>
        <v>917.60101116928001</v>
      </c>
      <c r="BF30" s="16">
        <f t="shared" si="18"/>
        <v>2.4344691648000003</v>
      </c>
      <c r="BG30" s="17">
        <f t="shared" si="19"/>
        <v>474.1628780800001</v>
      </c>
      <c r="BI30">
        <v>56</v>
      </c>
      <c r="BJ30" t="s">
        <v>54</v>
      </c>
      <c r="BK30" s="2">
        <v>44721.889432870368</v>
      </c>
      <c r="BL30">
        <v>46</v>
      </c>
      <c r="BM30" t="s">
        <v>12</v>
      </c>
      <c r="BN30">
        <v>0</v>
      </c>
      <c r="BO30">
        <v>2.7240000000000002</v>
      </c>
      <c r="BP30" s="3">
        <v>11856111</v>
      </c>
      <c r="BQ30">
        <v>797.072</v>
      </c>
      <c r="BR30" t="s">
        <v>13</v>
      </c>
      <c r="BS30" t="s">
        <v>13</v>
      </c>
      <c r="BT30" t="s">
        <v>13</v>
      </c>
      <c r="BU30" t="s">
        <v>13</v>
      </c>
    </row>
    <row r="31" spans="1:73" x14ac:dyDescent="0.35">
      <c r="A31">
        <v>57</v>
      </c>
      <c r="B31" t="s">
        <v>55</v>
      </c>
      <c r="C31" s="2">
        <v>44721.912685185183</v>
      </c>
      <c r="D31">
        <v>174</v>
      </c>
      <c r="E31" t="s">
        <v>12</v>
      </c>
      <c r="F31">
        <v>0</v>
      </c>
      <c r="G31">
        <v>6.54</v>
      </c>
      <c r="H31" s="3">
        <v>4049</v>
      </c>
      <c r="I31">
        <v>2.056</v>
      </c>
      <c r="J31" t="s">
        <v>13</v>
      </c>
      <c r="K31" t="s">
        <v>13</v>
      </c>
      <c r="L31" t="s">
        <v>13</v>
      </c>
      <c r="M31" t="s">
        <v>13</v>
      </c>
      <c r="O31">
        <v>57</v>
      </c>
      <c r="P31" t="s">
        <v>55</v>
      </c>
      <c r="Q31" s="2">
        <v>44721.912685185183</v>
      </c>
      <c r="R31">
        <v>174</v>
      </c>
      <c r="S31" t="s">
        <v>12</v>
      </c>
      <c r="T31">
        <v>0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C31">
        <v>57</v>
      </c>
      <c r="AD31" t="s">
        <v>55</v>
      </c>
      <c r="AE31" s="2">
        <v>44721.912685185183</v>
      </c>
      <c r="AF31">
        <v>174</v>
      </c>
      <c r="AG31" t="s">
        <v>12</v>
      </c>
      <c r="AH31">
        <v>0</v>
      </c>
      <c r="AI31">
        <v>13.676</v>
      </c>
      <c r="AJ31" s="3">
        <v>4853</v>
      </c>
      <c r="AK31">
        <v>472.67500000000001</v>
      </c>
      <c r="AL31" t="s">
        <v>13</v>
      </c>
      <c r="AM31" t="s">
        <v>13</v>
      </c>
      <c r="AN31" t="s">
        <v>13</v>
      </c>
      <c r="AO31" t="s">
        <v>13</v>
      </c>
      <c r="AQ31">
        <v>1</v>
      </c>
      <c r="AS31" s="14">
        <v>57</v>
      </c>
      <c r="AT31" s="16">
        <f t="shared" si="8"/>
        <v>1.9751651951999998</v>
      </c>
      <c r="AU31" s="17">
        <f t="shared" si="9"/>
        <v>465.79204652000004</v>
      </c>
      <c r="AW31" s="6">
        <f t="shared" si="12"/>
        <v>6.9299260212500009</v>
      </c>
      <c r="AX31" s="7">
        <f t="shared" si="13"/>
        <v>933.09786550307012</v>
      </c>
      <c r="AZ31" s="8">
        <f t="shared" si="14"/>
        <v>7.8142714620499998</v>
      </c>
      <c r="BA31" s="9">
        <f t="shared" si="15"/>
        <v>923.65265083766008</v>
      </c>
      <c r="BC31" s="10">
        <f t="shared" si="16"/>
        <v>3.9576165653000004</v>
      </c>
      <c r="BD31" s="11">
        <f t="shared" si="17"/>
        <v>898.81406293831992</v>
      </c>
      <c r="BF31" s="16">
        <f t="shared" si="18"/>
        <v>1.9751651951999998</v>
      </c>
      <c r="BG31" s="17">
        <f t="shared" si="19"/>
        <v>465.79204652000004</v>
      </c>
      <c r="BI31">
        <v>57</v>
      </c>
      <c r="BJ31" t="s">
        <v>55</v>
      </c>
      <c r="BK31" s="2">
        <v>44721.912685185183</v>
      </c>
      <c r="BL31">
        <v>174</v>
      </c>
      <c r="BM31" t="s">
        <v>12</v>
      </c>
      <c r="BN31">
        <v>0</v>
      </c>
      <c r="BO31">
        <v>2.7160000000000002</v>
      </c>
      <c r="BP31" s="3">
        <v>11754998</v>
      </c>
      <c r="BQ31">
        <v>797.77700000000004</v>
      </c>
      <c r="BR31" t="s">
        <v>13</v>
      </c>
      <c r="BS31" t="s">
        <v>13</v>
      </c>
      <c r="BT31" t="s">
        <v>13</v>
      </c>
      <c r="BU31" t="s">
        <v>13</v>
      </c>
    </row>
    <row r="32" spans="1:73" x14ac:dyDescent="0.35">
      <c r="A32">
        <v>58</v>
      </c>
      <c r="B32" t="s">
        <v>56</v>
      </c>
      <c r="C32" s="2">
        <v>44721.935914351852</v>
      </c>
      <c r="D32">
        <v>94</v>
      </c>
      <c r="E32" t="s">
        <v>12</v>
      </c>
      <c r="F32">
        <v>0</v>
      </c>
      <c r="G32">
        <v>6.5519999999999996</v>
      </c>
      <c r="H32" s="3">
        <v>4782</v>
      </c>
      <c r="I32">
        <v>3.1259999999999999</v>
      </c>
      <c r="J32" t="s">
        <v>13</v>
      </c>
      <c r="K32" t="s">
        <v>13</v>
      </c>
      <c r="L32" t="s">
        <v>13</v>
      </c>
      <c r="M32" t="s">
        <v>13</v>
      </c>
      <c r="O32">
        <v>58</v>
      </c>
      <c r="P32" t="s">
        <v>56</v>
      </c>
      <c r="Q32" s="2">
        <v>44721.935914351852</v>
      </c>
      <c r="R32">
        <v>94</v>
      </c>
      <c r="S32" t="s">
        <v>12</v>
      </c>
      <c r="T32">
        <v>0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C32">
        <v>58</v>
      </c>
      <c r="AD32" t="s">
        <v>56</v>
      </c>
      <c r="AE32" s="2">
        <v>44721.935914351852</v>
      </c>
      <c r="AF32">
        <v>94</v>
      </c>
      <c r="AG32" t="s">
        <v>12</v>
      </c>
      <c r="AH32">
        <v>0</v>
      </c>
      <c r="AI32">
        <v>13.667</v>
      </c>
      <c r="AJ32" s="3">
        <v>4889</v>
      </c>
      <c r="AK32">
        <v>476.02100000000002</v>
      </c>
      <c r="AL32" t="s">
        <v>13</v>
      </c>
      <c r="AM32" t="s">
        <v>13</v>
      </c>
      <c r="AN32" t="s">
        <v>13</v>
      </c>
      <c r="AO32" t="s">
        <v>13</v>
      </c>
      <c r="AQ32">
        <v>1</v>
      </c>
      <c r="AS32" s="14">
        <v>58</v>
      </c>
      <c r="AT32" s="16">
        <f t="shared" si="8"/>
        <v>3.1251917647999994</v>
      </c>
      <c r="AU32" s="17">
        <f t="shared" si="9"/>
        <v>469.10698987999996</v>
      </c>
      <c r="AW32" s="6">
        <f t="shared" si="12"/>
        <v>9.0502448849999997</v>
      </c>
      <c r="AX32" s="7">
        <f t="shared" si="13"/>
        <v>939.75025131083009</v>
      </c>
      <c r="AZ32" s="8">
        <f t="shared" si="14"/>
        <v>10.2414129842</v>
      </c>
      <c r="BA32" s="9">
        <f t="shared" si="15"/>
        <v>930.53014826054016</v>
      </c>
      <c r="BC32" s="10">
        <f t="shared" si="16"/>
        <v>5.5101430372000006</v>
      </c>
      <c r="BD32" s="11">
        <f t="shared" si="17"/>
        <v>906.24631276807997</v>
      </c>
      <c r="BF32" s="16">
        <f t="shared" si="18"/>
        <v>3.1251917647999994</v>
      </c>
      <c r="BG32" s="17">
        <f t="shared" si="19"/>
        <v>469.10698987999996</v>
      </c>
      <c r="BI32">
        <v>58</v>
      </c>
      <c r="BJ32" t="s">
        <v>56</v>
      </c>
      <c r="BK32" s="2">
        <v>44721.935914351852</v>
      </c>
      <c r="BL32">
        <v>94</v>
      </c>
      <c r="BM32" t="s">
        <v>12</v>
      </c>
      <c r="BN32">
        <v>0</v>
      </c>
      <c r="BO32">
        <v>2.7149999999999999</v>
      </c>
      <c r="BP32" s="3">
        <v>11736240</v>
      </c>
      <c r="BQ32">
        <v>797.90899999999999</v>
      </c>
      <c r="BR32" t="s">
        <v>13</v>
      </c>
      <c r="BS32" t="s">
        <v>13</v>
      </c>
      <c r="BT32" t="s">
        <v>13</v>
      </c>
      <c r="BU32" t="s">
        <v>13</v>
      </c>
    </row>
    <row r="33" spans="1:73" x14ac:dyDescent="0.35">
      <c r="A33">
        <v>59</v>
      </c>
      <c r="B33" t="s">
        <v>57</v>
      </c>
      <c r="C33" s="2">
        <v>44721.959189814814</v>
      </c>
      <c r="D33">
        <v>50</v>
      </c>
      <c r="E33" t="s">
        <v>12</v>
      </c>
      <c r="F33">
        <v>0</v>
      </c>
      <c r="G33">
        <v>6.5570000000000004</v>
      </c>
      <c r="H33" s="3">
        <v>4833</v>
      </c>
      <c r="I33">
        <v>3.2029999999999998</v>
      </c>
      <c r="J33" t="s">
        <v>13</v>
      </c>
      <c r="K33" t="s">
        <v>13</v>
      </c>
      <c r="L33" t="s">
        <v>13</v>
      </c>
      <c r="M33" t="s">
        <v>13</v>
      </c>
      <c r="O33">
        <v>59</v>
      </c>
      <c r="P33" t="s">
        <v>57</v>
      </c>
      <c r="Q33" s="2">
        <v>44721.959189814814</v>
      </c>
      <c r="R33">
        <v>50</v>
      </c>
      <c r="S33" t="s">
        <v>12</v>
      </c>
      <c r="T33">
        <v>0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C33">
        <v>59</v>
      </c>
      <c r="AD33" t="s">
        <v>57</v>
      </c>
      <c r="AE33" s="2">
        <v>44721.959189814814</v>
      </c>
      <c r="AF33">
        <v>50</v>
      </c>
      <c r="AG33" t="s">
        <v>12</v>
      </c>
      <c r="AH33">
        <v>0</v>
      </c>
      <c r="AI33">
        <v>13.651</v>
      </c>
      <c r="AJ33" s="3">
        <v>5288</v>
      </c>
      <c r="AK33">
        <v>513.01700000000005</v>
      </c>
      <c r="AL33" t="s">
        <v>13</v>
      </c>
      <c r="AM33" t="s">
        <v>13</v>
      </c>
      <c r="AN33" t="s">
        <v>13</v>
      </c>
      <c r="AO33" t="s">
        <v>13</v>
      </c>
      <c r="AQ33">
        <v>1</v>
      </c>
      <c r="AS33" s="14">
        <v>59</v>
      </c>
      <c r="AT33" s="16">
        <f t="shared" si="8"/>
        <v>3.2058150127999996</v>
      </c>
      <c r="AU33" s="17">
        <f t="shared" si="9"/>
        <v>505.54908032000003</v>
      </c>
      <c r="AW33" s="6">
        <f t="shared" si="12"/>
        <v>9.1986201412499984</v>
      </c>
      <c r="AX33" s="7">
        <f t="shared" si="13"/>
        <v>1013.4699660051201</v>
      </c>
      <c r="AZ33" s="8">
        <f t="shared" si="14"/>
        <v>10.407969332450001</v>
      </c>
      <c r="BA33" s="9">
        <f t="shared" si="15"/>
        <v>1006.7529225305601</v>
      </c>
      <c r="BC33" s="10">
        <f t="shared" si="16"/>
        <v>5.6239729717000007</v>
      </c>
      <c r="BD33" s="11">
        <f t="shared" si="17"/>
        <v>988.61598566911994</v>
      </c>
      <c r="BF33" s="16">
        <f t="shared" si="18"/>
        <v>3.2058150127999996</v>
      </c>
      <c r="BG33" s="17">
        <f t="shared" si="19"/>
        <v>505.54908032000003</v>
      </c>
      <c r="BI33">
        <v>59</v>
      </c>
      <c r="BJ33" t="s">
        <v>57</v>
      </c>
      <c r="BK33" s="2">
        <v>44721.959189814814</v>
      </c>
      <c r="BL33">
        <v>50</v>
      </c>
      <c r="BM33" t="s">
        <v>12</v>
      </c>
      <c r="BN33">
        <v>0</v>
      </c>
      <c r="BO33">
        <v>2.7069999999999999</v>
      </c>
      <c r="BP33" s="3">
        <v>12150234</v>
      </c>
      <c r="BQ33">
        <v>795.03700000000003</v>
      </c>
      <c r="BR33" t="s">
        <v>13</v>
      </c>
      <c r="BS33" t="s">
        <v>13</v>
      </c>
      <c r="BT33" t="s">
        <v>13</v>
      </c>
      <c r="BU33" t="s">
        <v>13</v>
      </c>
    </row>
    <row r="34" spans="1:73" x14ac:dyDescent="0.35">
      <c r="A34">
        <v>60</v>
      </c>
      <c r="B34" t="s">
        <v>58</v>
      </c>
      <c r="C34" s="2">
        <v>44721.982430555552</v>
      </c>
      <c r="D34">
        <v>39</v>
      </c>
      <c r="E34" t="s">
        <v>12</v>
      </c>
      <c r="F34">
        <v>0</v>
      </c>
      <c r="G34">
        <v>6.5789999999999997</v>
      </c>
      <c r="H34" s="3">
        <v>5044</v>
      </c>
      <c r="I34">
        <v>3.5289999999999999</v>
      </c>
      <c r="J34" t="s">
        <v>13</v>
      </c>
      <c r="K34" t="s">
        <v>13</v>
      </c>
      <c r="L34" t="s">
        <v>13</v>
      </c>
      <c r="M34" t="s">
        <v>13</v>
      </c>
      <c r="O34">
        <v>60</v>
      </c>
      <c r="P34" t="s">
        <v>58</v>
      </c>
      <c r="Q34" s="2">
        <v>44721.982430555552</v>
      </c>
      <c r="R34">
        <v>39</v>
      </c>
      <c r="S34" t="s">
        <v>12</v>
      </c>
      <c r="T34">
        <v>0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C34">
        <v>60</v>
      </c>
      <c r="AD34" t="s">
        <v>58</v>
      </c>
      <c r="AE34" s="2">
        <v>44721.982430555552</v>
      </c>
      <c r="AF34">
        <v>39</v>
      </c>
      <c r="AG34" t="s">
        <v>12</v>
      </c>
      <c r="AH34">
        <v>0</v>
      </c>
      <c r="AI34">
        <v>13.683999999999999</v>
      </c>
      <c r="AJ34" s="3">
        <v>5764</v>
      </c>
      <c r="AK34">
        <v>555.73800000000006</v>
      </c>
      <c r="AL34" t="s">
        <v>13</v>
      </c>
      <c r="AM34" t="s">
        <v>13</v>
      </c>
      <c r="AN34" t="s">
        <v>13</v>
      </c>
      <c r="AO34" t="s">
        <v>13</v>
      </c>
      <c r="AQ34">
        <v>1</v>
      </c>
      <c r="AS34" s="14">
        <v>60</v>
      </c>
      <c r="AT34" s="16">
        <f t="shared" si="8"/>
        <v>3.5402142271999999</v>
      </c>
      <c r="AU34" s="17">
        <f t="shared" si="9"/>
        <v>548.30747488000009</v>
      </c>
      <c r="AW34" s="6">
        <f t="shared" si="12"/>
        <v>9.8136611399999989</v>
      </c>
      <c r="AX34" s="7">
        <f t="shared" si="13"/>
        <v>1101.39014860208</v>
      </c>
      <c r="AZ34" s="8">
        <f t="shared" si="14"/>
        <v>11.0938518088</v>
      </c>
      <c r="BA34" s="9">
        <f t="shared" si="15"/>
        <v>1097.6785827030401</v>
      </c>
      <c r="BC34" s="10">
        <f t="shared" si="16"/>
        <v>6.1029489008000013</v>
      </c>
      <c r="BD34" s="11">
        <f t="shared" si="17"/>
        <v>1086.87093127808</v>
      </c>
      <c r="BF34" s="16">
        <f t="shared" si="18"/>
        <v>3.5402142271999999</v>
      </c>
      <c r="BG34" s="17">
        <f t="shared" si="19"/>
        <v>548.30747488000009</v>
      </c>
      <c r="BI34">
        <v>60</v>
      </c>
      <c r="BJ34" t="s">
        <v>58</v>
      </c>
      <c r="BK34" s="2">
        <v>44721.982430555552</v>
      </c>
      <c r="BL34">
        <v>39</v>
      </c>
      <c r="BM34" t="s">
        <v>12</v>
      </c>
      <c r="BN34">
        <v>0</v>
      </c>
      <c r="BO34">
        <v>2.7250000000000001</v>
      </c>
      <c r="BP34" s="3">
        <v>11707629</v>
      </c>
      <c r="BQ34">
        <v>798.10900000000004</v>
      </c>
      <c r="BR34" t="s">
        <v>13</v>
      </c>
      <c r="BS34" t="s">
        <v>13</v>
      </c>
      <c r="BT34" t="s">
        <v>13</v>
      </c>
      <c r="BU34" t="s">
        <v>13</v>
      </c>
    </row>
    <row r="35" spans="1:73" x14ac:dyDescent="0.35">
      <c r="A35">
        <v>61</v>
      </c>
      <c r="B35" t="s">
        <v>59</v>
      </c>
      <c r="C35" s="2">
        <v>44722.005682870367</v>
      </c>
      <c r="D35">
        <v>25</v>
      </c>
      <c r="E35" t="s">
        <v>12</v>
      </c>
      <c r="F35">
        <v>0</v>
      </c>
      <c r="G35">
        <v>6.5670000000000002</v>
      </c>
      <c r="H35" s="3">
        <v>4556</v>
      </c>
      <c r="I35">
        <v>2.7869999999999999</v>
      </c>
      <c r="J35" t="s">
        <v>13</v>
      </c>
      <c r="K35" t="s">
        <v>13</v>
      </c>
      <c r="L35" t="s">
        <v>13</v>
      </c>
      <c r="M35" t="s">
        <v>13</v>
      </c>
      <c r="O35">
        <v>61</v>
      </c>
      <c r="P35" t="s">
        <v>59</v>
      </c>
      <c r="Q35" s="2">
        <v>44722.005682870367</v>
      </c>
      <c r="R35">
        <v>25</v>
      </c>
      <c r="S35" t="s">
        <v>12</v>
      </c>
      <c r="T35">
        <v>0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C35">
        <v>61</v>
      </c>
      <c r="AD35" t="s">
        <v>59</v>
      </c>
      <c r="AE35" s="2">
        <v>44722.005682870367</v>
      </c>
      <c r="AF35">
        <v>25</v>
      </c>
      <c r="AG35" t="s">
        <v>12</v>
      </c>
      <c r="AH35">
        <v>0</v>
      </c>
      <c r="AI35">
        <v>13.69</v>
      </c>
      <c r="AJ35" s="3">
        <v>5180</v>
      </c>
      <c r="AK35">
        <v>503.10599999999999</v>
      </c>
      <c r="AL35" t="s">
        <v>13</v>
      </c>
      <c r="AM35" t="s">
        <v>13</v>
      </c>
      <c r="AN35" t="s">
        <v>13</v>
      </c>
      <c r="AO35" t="s">
        <v>13</v>
      </c>
      <c r="AQ35">
        <v>1</v>
      </c>
      <c r="AS35" s="14">
        <v>61</v>
      </c>
      <c r="AT35" s="16">
        <f t="shared" si="8"/>
        <v>2.7688716672</v>
      </c>
      <c r="AU35" s="17">
        <f t="shared" si="9"/>
        <v>495.73911199999998</v>
      </c>
      <c r="AW35" s="6">
        <f t="shared" si="12"/>
        <v>8.3940691400000009</v>
      </c>
      <c r="AX35" s="7">
        <f t="shared" si="13"/>
        <v>993.51773025200009</v>
      </c>
      <c r="AZ35" s="8">
        <f t="shared" si="14"/>
        <v>9.4997119687999998</v>
      </c>
      <c r="BA35" s="9">
        <f t="shared" si="15"/>
        <v>986.12170517600009</v>
      </c>
      <c r="BC35" s="10">
        <f t="shared" si="16"/>
        <v>5.0148162608</v>
      </c>
      <c r="BD35" s="11">
        <f t="shared" si="17"/>
        <v>966.32123715199987</v>
      </c>
      <c r="BF35" s="16">
        <f t="shared" si="18"/>
        <v>2.7688716672</v>
      </c>
      <c r="BG35" s="17">
        <f t="shared" si="19"/>
        <v>495.73911199999998</v>
      </c>
      <c r="BI35">
        <v>61</v>
      </c>
      <c r="BJ35" t="s">
        <v>59</v>
      </c>
      <c r="BK35" s="2">
        <v>44722.005682870367</v>
      </c>
      <c r="BL35">
        <v>25</v>
      </c>
      <c r="BM35" t="s">
        <v>12</v>
      </c>
      <c r="BN35">
        <v>0</v>
      </c>
      <c r="BO35">
        <v>2.7250000000000001</v>
      </c>
      <c r="BP35" s="3">
        <v>11708125</v>
      </c>
      <c r="BQ35">
        <v>798.10599999999999</v>
      </c>
      <c r="BR35" t="s">
        <v>13</v>
      </c>
      <c r="BS35" t="s">
        <v>13</v>
      </c>
      <c r="BT35" t="s">
        <v>13</v>
      </c>
      <c r="BU35" t="s">
        <v>13</v>
      </c>
    </row>
    <row r="36" spans="1:73" x14ac:dyDescent="0.35">
      <c r="A36">
        <v>62</v>
      </c>
      <c r="B36" t="s">
        <v>60</v>
      </c>
      <c r="C36" s="2">
        <v>44722.028958333336</v>
      </c>
      <c r="D36" t="s">
        <v>23</v>
      </c>
      <c r="E36" t="s">
        <v>12</v>
      </c>
      <c r="F36">
        <v>0</v>
      </c>
      <c r="G36">
        <v>6.5830000000000002</v>
      </c>
      <c r="H36" s="3">
        <v>4452</v>
      </c>
      <c r="I36">
        <v>2.6339999999999999</v>
      </c>
      <c r="J36" t="s">
        <v>13</v>
      </c>
      <c r="K36" t="s">
        <v>13</v>
      </c>
      <c r="L36" t="s">
        <v>13</v>
      </c>
      <c r="M36" t="s">
        <v>13</v>
      </c>
      <c r="O36">
        <v>62</v>
      </c>
      <c r="P36" t="s">
        <v>60</v>
      </c>
      <c r="Q36" s="2">
        <v>44722.028958333336</v>
      </c>
      <c r="R36" t="s">
        <v>23</v>
      </c>
      <c r="S36" t="s">
        <v>12</v>
      </c>
      <c r="T36">
        <v>0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C36">
        <v>62</v>
      </c>
      <c r="AD36" t="s">
        <v>60</v>
      </c>
      <c r="AE36" s="2">
        <v>44722.028958333336</v>
      </c>
      <c r="AF36" t="s">
        <v>23</v>
      </c>
      <c r="AG36" t="s">
        <v>12</v>
      </c>
      <c r="AH36">
        <v>0</v>
      </c>
      <c r="AI36">
        <v>13.675000000000001</v>
      </c>
      <c r="AJ36" s="3">
        <v>4987</v>
      </c>
      <c r="AK36">
        <v>485.22899999999998</v>
      </c>
      <c r="AL36" t="s">
        <v>13</v>
      </c>
      <c r="AM36" t="s">
        <v>13</v>
      </c>
      <c r="AN36" t="s">
        <v>13</v>
      </c>
      <c r="AO36" t="s">
        <v>13</v>
      </c>
      <c r="AQ36">
        <v>1</v>
      </c>
      <c r="AS36" s="14">
        <v>62</v>
      </c>
      <c r="AT36" s="16">
        <f t="shared" si="8"/>
        <v>2.6054230208</v>
      </c>
      <c r="AU36" s="17">
        <f t="shared" si="9"/>
        <v>478.10841532000006</v>
      </c>
      <c r="AW36" s="6">
        <f t="shared" si="12"/>
        <v>8.0928414599999989</v>
      </c>
      <c r="AX36" s="7">
        <f t="shared" si="13"/>
        <v>957.85869949187008</v>
      </c>
      <c r="AZ36" s="8">
        <f t="shared" si="14"/>
        <v>9.1564093831999998</v>
      </c>
      <c r="BA36" s="9">
        <f t="shared" si="15"/>
        <v>949.25201105206008</v>
      </c>
      <c r="BC36" s="10">
        <f t="shared" si="16"/>
        <v>4.7918649712000008</v>
      </c>
      <c r="BD36" s="11">
        <f t="shared" si="17"/>
        <v>926.47821328711984</v>
      </c>
      <c r="BF36" s="16">
        <f t="shared" si="18"/>
        <v>2.6054230208</v>
      </c>
      <c r="BG36" s="17">
        <f t="shared" si="19"/>
        <v>478.10841532000006</v>
      </c>
      <c r="BI36">
        <v>62</v>
      </c>
      <c r="BJ36" t="s">
        <v>60</v>
      </c>
      <c r="BK36" s="2">
        <v>44722.028958333336</v>
      </c>
      <c r="BL36" t="s">
        <v>23</v>
      </c>
      <c r="BM36" t="s">
        <v>12</v>
      </c>
      <c r="BN36">
        <v>0</v>
      </c>
      <c r="BO36">
        <v>2.7229999999999999</v>
      </c>
      <c r="BP36" s="3">
        <v>11821416</v>
      </c>
      <c r="BQ36">
        <v>797.31299999999999</v>
      </c>
      <c r="BR36" t="s">
        <v>13</v>
      </c>
      <c r="BS36" t="s">
        <v>13</v>
      </c>
      <c r="BT36" t="s">
        <v>13</v>
      </c>
      <c r="BU36" t="s">
        <v>13</v>
      </c>
    </row>
    <row r="37" spans="1:73" x14ac:dyDescent="0.35">
      <c r="A37">
        <v>63</v>
      </c>
      <c r="B37" t="s">
        <v>61</v>
      </c>
      <c r="C37" s="2">
        <v>44722.052199074074</v>
      </c>
      <c r="D37" t="s">
        <v>24</v>
      </c>
      <c r="E37" t="s">
        <v>12</v>
      </c>
      <c r="F37">
        <v>0</v>
      </c>
      <c r="G37">
        <v>6.4850000000000003</v>
      </c>
      <c r="H37" s="3">
        <v>2434651</v>
      </c>
      <c r="I37">
        <v>0</v>
      </c>
      <c r="J37" t="s">
        <v>13</v>
      </c>
      <c r="K37" t="s">
        <v>13</v>
      </c>
      <c r="L37" t="s">
        <v>13</v>
      </c>
      <c r="M37" t="s">
        <v>13</v>
      </c>
      <c r="O37">
        <v>63</v>
      </c>
      <c r="P37" t="s">
        <v>61</v>
      </c>
      <c r="Q37" s="2">
        <v>44722.052199074074</v>
      </c>
      <c r="R37" t="s">
        <v>24</v>
      </c>
      <c r="S37" t="s">
        <v>12</v>
      </c>
      <c r="T37">
        <v>0</v>
      </c>
      <c r="U37">
        <v>6.4379999999999997</v>
      </c>
      <c r="V37" s="3">
        <v>19774</v>
      </c>
      <c r="W37" s="18">
        <v>2616.8020000000001</v>
      </c>
      <c r="X37" t="s">
        <v>13</v>
      </c>
      <c r="Y37" t="s">
        <v>13</v>
      </c>
      <c r="Z37" t="s">
        <v>13</v>
      </c>
      <c r="AA37" t="s">
        <v>13</v>
      </c>
      <c r="AC37">
        <v>63</v>
      </c>
      <c r="AD37" t="s">
        <v>61</v>
      </c>
      <c r="AE37" s="2">
        <v>44722.052199074074</v>
      </c>
      <c r="AF37" t="s">
        <v>24</v>
      </c>
      <c r="AG37" t="s">
        <v>12</v>
      </c>
      <c r="AH37">
        <v>0</v>
      </c>
      <c r="AI37">
        <v>13.662000000000001</v>
      </c>
      <c r="AJ37" s="3">
        <v>22427</v>
      </c>
      <c r="AK37" s="18">
        <v>1606.037</v>
      </c>
      <c r="AL37" t="s">
        <v>13</v>
      </c>
      <c r="AM37" t="s">
        <v>13</v>
      </c>
      <c r="AN37" t="s">
        <v>13</v>
      </c>
      <c r="AO37" t="s">
        <v>13</v>
      </c>
      <c r="AQ37">
        <v>1</v>
      </c>
      <c r="AS37" s="14">
        <v>63</v>
      </c>
      <c r="AT37" s="16">
        <f t="shared" si="8"/>
        <v>2928.9308882</v>
      </c>
      <c r="AU37" s="17">
        <f t="shared" si="9"/>
        <v>1553.9108601199998</v>
      </c>
      <c r="AW37" s="6">
        <f t="shared" si="12"/>
        <v>4315.8670713846604</v>
      </c>
      <c r="AX37" s="7">
        <f t="shared" si="13"/>
        <v>4161.2243524486703</v>
      </c>
      <c r="AZ37" s="8">
        <f t="shared" si="14"/>
        <v>5348.3060077046803</v>
      </c>
      <c r="BA37" s="9">
        <f t="shared" si="15"/>
        <v>4276.0061024504603</v>
      </c>
      <c r="BC37" s="10">
        <f t="shared" si="16"/>
        <v>5105.3776053471202</v>
      </c>
      <c r="BD37" s="11">
        <f t="shared" si="17"/>
        <v>4519.1250972039197</v>
      </c>
      <c r="BF37" s="16">
        <f t="shared" si="18"/>
        <v>2928.9308882</v>
      </c>
      <c r="BG37" s="17">
        <f t="shared" si="19"/>
        <v>1553.9108601199998</v>
      </c>
      <c r="BI37">
        <v>63</v>
      </c>
      <c r="BJ37" t="s">
        <v>61</v>
      </c>
      <c r="BK37" s="2">
        <v>44722.052199074074</v>
      </c>
      <c r="BL37" t="s">
        <v>24</v>
      </c>
      <c r="BM37" t="s">
        <v>12</v>
      </c>
      <c r="BN37">
        <v>0</v>
      </c>
      <c r="BO37">
        <v>2.7040000000000002</v>
      </c>
      <c r="BP37" s="3">
        <v>12334693</v>
      </c>
      <c r="BQ37">
        <v>793.774</v>
      </c>
      <c r="BR37" t="s">
        <v>13</v>
      </c>
      <c r="BS37" t="s">
        <v>13</v>
      </c>
      <c r="BT37" t="s">
        <v>13</v>
      </c>
      <c r="BU37" t="s">
        <v>13</v>
      </c>
    </row>
    <row r="38" spans="1:73" x14ac:dyDescent="0.35">
      <c r="A38">
        <v>64</v>
      </c>
      <c r="B38" t="s">
        <v>62</v>
      </c>
      <c r="C38" s="2">
        <v>44722.075428240743</v>
      </c>
      <c r="D38" t="s">
        <v>27</v>
      </c>
      <c r="E38" t="s">
        <v>12</v>
      </c>
      <c r="F38">
        <v>0</v>
      </c>
      <c r="G38">
        <v>6.5430000000000001</v>
      </c>
      <c r="H38" s="3">
        <v>7492</v>
      </c>
      <c r="I38">
        <v>8.141</v>
      </c>
      <c r="J38" t="s">
        <v>13</v>
      </c>
      <c r="K38" t="s">
        <v>13</v>
      </c>
      <c r="L38" t="s">
        <v>13</v>
      </c>
      <c r="M38" t="s">
        <v>13</v>
      </c>
      <c r="O38">
        <v>64</v>
      </c>
      <c r="P38" t="s">
        <v>62</v>
      </c>
      <c r="Q38" s="2">
        <v>44722.075428240743</v>
      </c>
      <c r="R38" t="s">
        <v>27</v>
      </c>
      <c r="S38" t="s">
        <v>12</v>
      </c>
      <c r="T38">
        <v>0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C38">
        <v>64</v>
      </c>
      <c r="AD38" t="s">
        <v>62</v>
      </c>
      <c r="AE38" s="2">
        <v>44722.075428240743</v>
      </c>
      <c r="AF38" t="s">
        <v>27</v>
      </c>
      <c r="AG38" t="s">
        <v>12</v>
      </c>
      <c r="AH38">
        <v>0</v>
      </c>
      <c r="AI38">
        <v>13.699</v>
      </c>
      <c r="AJ38" s="3">
        <v>3102</v>
      </c>
      <c r="AK38">
        <v>294.476</v>
      </c>
      <c r="AL38" t="s">
        <v>13</v>
      </c>
      <c r="AM38" t="s">
        <v>13</v>
      </c>
      <c r="AN38" t="s">
        <v>13</v>
      </c>
      <c r="AO38" t="s">
        <v>13</v>
      </c>
      <c r="AQ38">
        <v>1</v>
      </c>
      <c r="AS38" s="14">
        <v>64</v>
      </c>
      <c r="AT38" s="16">
        <f t="shared" si="8"/>
        <v>7.5188193728000003</v>
      </c>
      <c r="AU38" s="17">
        <f t="shared" si="9"/>
        <v>299.17494112000003</v>
      </c>
      <c r="AW38" s="6">
        <f t="shared" si="12"/>
        <v>17.087623860000001</v>
      </c>
      <c r="AX38" s="7">
        <f t="shared" si="13"/>
        <v>609.33680170092009</v>
      </c>
      <c r="AZ38" s="8">
        <f t="shared" si="14"/>
        <v>18.674178791199999</v>
      </c>
      <c r="BA38" s="9">
        <f t="shared" si="15"/>
        <v>589.08793971096009</v>
      </c>
      <c r="BC38" s="10">
        <f t="shared" si="16"/>
        <v>12.6057690992</v>
      </c>
      <c r="BD38" s="11">
        <f t="shared" si="17"/>
        <v>537.23783624991995</v>
      </c>
      <c r="BF38" s="16">
        <f t="shared" si="18"/>
        <v>7.5188193728000003</v>
      </c>
      <c r="BG38" s="17">
        <f t="shared" si="19"/>
        <v>299.17494112000003</v>
      </c>
      <c r="BI38">
        <v>64</v>
      </c>
      <c r="BJ38" t="s">
        <v>62</v>
      </c>
      <c r="BK38" s="2">
        <v>44722.075428240743</v>
      </c>
      <c r="BL38" t="s">
        <v>27</v>
      </c>
      <c r="BM38" t="s">
        <v>12</v>
      </c>
      <c r="BN38">
        <v>0</v>
      </c>
      <c r="BO38">
        <v>2.7229999999999999</v>
      </c>
      <c r="BP38" s="3">
        <v>11966829</v>
      </c>
      <c r="BQ38">
        <v>796.303</v>
      </c>
      <c r="BR38" t="s">
        <v>13</v>
      </c>
      <c r="BS38" t="s">
        <v>13</v>
      </c>
      <c r="BT38" t="s">
        <v>13</v>
      </c>
      <c r="BU38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2022-06-10T13:13:55Z</dcterms:modified>
</cp:coreProperties>
</file>