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BAE18725-EEB9-4941-8F34-E8A1AC77312E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BA10" i="1" l="1"/>
  <c r="BA11" i="1"/>
  <c r="BA12" i="1"/>
  <c r="BA13" i="1"/>
  <c r="BA14" i="1"/>
  <c r="BA15" i="1"/>
  <c r="BA16" i="1"/>
  <c r="BA17" i="1"/>
  <c r="BA18" i="1"/>
  <c r="BA9" i="1"/>
  <c r="AZ10" i="1"/>
  <c r="AZ11" i="1"/>
  <c r="AZ12" i="1"/>
  <c r="AZ13" i="1"/>
  <c r="AZ14" i="1"/>
  <c r="AZ15" i="1"/>
  <c r="AZ16" i="1"/>
  <c r="AZ17" i="1"/>
  <c r="AZ18" i="1"/>
  <c r="AZ9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</calcChain>
</file>

<file path=xl/sharedStrings.xml><?xml version="1.0" encoding="utf-8"?>
<sst xmlns="http://schemas.openxmlformats.org/spreadsheetml/2006/main" count="263" uniqueCount="38">
  <si>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</si>
  <si>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</si>
  <si>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</si>
  <si>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</si>
  <si>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</si>
  <si>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</si>
  <si>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</si>
  <si>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</si>
  <si>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</si>
  <si>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</si>
  <si>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</si>
  <si>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</si>
  <si>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</si>
  <si>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</si>
  <si>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</si>
  <si>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</si>
  <si>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</si>
  <si>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</si>
  <si>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</si>
  <si>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</si>
  <si>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</si>
  <si>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</si>
  <si>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</si>
  <si>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</si>
  <si>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</si>
  <si>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</si>
  <si>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BRN27jan22_001.gcd</t>
  </si>
  <si>
    <t>BRN27jan22_002.gcd</t>
  </si>
  <si>
    <t>BRN27jan22_003.gcd</t>
  </si>
  <si>
    <t>BRN27jan22_004.gcd</t>
  </si>
  <si>
    <t>BRN27jan22_005.gcd</t>
  </si>
  <si>
    <t>BRN27jan22_006.gcd</t>
  </si>
  <si>
    <t>BRN27jan22_007.gcd</t>
  </si>
  <si>
    <t>BRN27jan22_008.gcd</t>
  </si>
  <si>
    <t>BRN27jan22_009.gcd</t>
  </si>
  <si>
    <t>BRN27jan22_010.gcd</t>
  </si>
  <si>
    <t>2022 ranged CAL Measured headspace CH4  in ppm from GC in ppm</t>
  </si>
  <si>
    <t>2022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</si>
</sst>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18"/>
  <sheetViews>
    <sheetView tabSelected="1" topLeftCell="AN7" workbookViewId="0">
      <selection activeCell="AN8" sqref="A8:XFD8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3" x14ac:dyDescent="0.35">
      <c r="A7" t="s">
        <v>17</v>
      </c>
      <c r="O7" t="s">
        <v>18</v>
      </c>
      <c r="AC7" t="s">
        <v>19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  <c r="AZ8" s="5" t="s">
        <v>36</v>
      </c>
      <c r="BA8" s="5" t="s">
        <v>37</v>
      </c>
    </row>
    <row r="9" spans="1:53" x14ac:dyDescent="0.35">
      <c r="A9">
        <v>39</v>
      </c>
      <c r="B9" t="s">
        <v>26</v>
      </c>
      <c r="C9" s="2">
        <v>44588.425208333334</v>
      </c>
      <c r="D9" t="s">
        <v>13</v>
      </c>
      <c r="E9" t="s">
        <v>14</v>
      </c>
      <c r="F9">
        <v>0</v>
      </c>
      <c r="G9">
        <v>6.093</v>
      </c>
      <c r="H9" s="3">
        <v>1987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44588.425208333334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44588.425208333334</v>
      </c>
      <c r="AF9" t="s">
        <v>13</v>
      </c>
      <c r="AG9" t="s">
        <v>14</v>
      </c>
      <c r="AH9">
        <v>0</v>
      </c>
      <c r="AI9">
        <v>12.262</v>
      </c>
      <c r="AJ9" s="3">
        <v>2675</v>
      </c>
      <c r="AK9">
        <v>0.54300000000000004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18" si="0">IF(H9&lt;15000,((0.00000002125*H9^2)+(0.002705*H9)+(-4.371)),(IF(H9&lt;700000,((-0.0000000008162*H9^2)+(0.003141*H9)+(0.4702)), ((0.000000003285*V9^2)+(0.1899*V9)+(559.5)))))</f>
        <v>1.0877335912499992</v>
      </c>
      <c r="AU9" s="7">
        <f t="shared" ref="AU9:AU18" si="1">((-0.00000006277*AJ9^2)+(0.1854*AJ9)+(34.83))</f>
        <v>530.32584141875009</v>
      </c>
      <c r="AW9" s="8">
        <f t="shared" ref="AW9:AW18" si="2">IF(H9&lt;10000,((-0.00000005795*H9^2)+(0.003823*H9)+(-6.715)),(IF(H9&lt;700000,((-0.0000000001209*H9^2)+(0.002635*H9)+(-0.4111)), ((-0.00000002007*V9^2)+(0.2564*V9)+(286.1)))))</f>
        <v>0.65250460645000086</v>
      </c>
      <c r="AX9" s="9">
        <f t="shared" ref="AX9:AX18" si="3">(-0.00000001626*AJ9^2)+(0.1912*AJ9)+(-3.858)</f>
        <v>507.48564953750002</v>
      </c>
      <c r="AZ9" s="10">
        <f>IF(H9&lt;10000,((0.0000001453*H9^2)+(0.0008349*H9)+(-1.805)),(IF(H9&lt;700000,((-0.00000000008054*H9^2)+(0.002348*H9)+(-2.47)), ((-0.00000001938*V9^2)+(0.2471*V9)+(226.8)))))</f>
        <v>0.42761525569999992</v>
      </c>
      <c r="BA9" s="11">
        <f>(-0.00000002552*AJ9^2)+(0.2067*AJ9)+(-103.7)</f>
        <v>449.03988844999998</v>
      </c>
    </row>
    <row r="10" spans="1:53" x14ac:dyDescent="0.35">
      <c r="A10">
        <v>40</v>
      </c>
      <c r="B10" t="s">
        <v>27</v>
      </c>
      <c r="C10" s="2">
        <v>44588.446446759262</v>
      </c>
      <c r="D10" t="s">
        <v>16</v>
      </c>
      <c r="E10" t="s">
        <v>14</v>
      </c>
      <c r="F10">
        <v>0</v>
      </c>
      <c r="G10">
        <v>6.0369999999999999</v>
      </c>
      <c r="H10" s="3">
        <v>837001</v>
      </c>
      <c r="I10">
        <v>1.7410000000000001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44588.446446759262</v>
      </c>
      <c r="R10" t="s">
        <v>16</v>
      </c>
      <c r="S10" t="s">
        <v>14</v>
      </c>
      <c r="T10">
        <v>0</v>
      </c>
      <c r="U10">
        <v>5.99</v>
      </c>
      <c r="V10" s="3">
        <v>7416</v>
      </c>
      <c r="W10">
        <v>2.1059999999999999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44588.446446759262</v>
      </c>
      <c r="AF10" t="s">
        <v>16</v>
      </c>
      <c r="AG10" t="s">
        <v>14</v>
      </c>
      <c r="AH10">
        <v>0</v>
      </c>
      <c r="AI10">
        <v>12.257</v>
      </c>
      <c r="AJ10" s="3">
        <v>8825</v>
      </c>
      <c r="AK10">
        <v>1.7709999999999999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1967.9790653289601</v>
      </c>
      <c r="AU10" s="7">
        <f t="shared" si="1"/>
        <v>1666.0964331687499</v>
      </c>
      <c r="AW10" s="8">
        <f t="shared" si="2"/>
        <v>2186.4586090860803</v>
      </c>
      <c r="AX10" s="9">
        <f t="shared" si="3"/>
        <v>1682.2156610375002</v>
      </c>
      <c r="AZ10" s="10">
        <f t="shared" ref="AZ10:AZ18" si="4">IF(H10&lt;10000,((0.0000001453*H10^2)+(0.0008349*H10)+(-1.805)),(IF(H10&lt;700000,((-0.00000000008054*H10^2)+(0.002348*H10)+(-2.47)), ((-0.00000001938*V10^2)+(0.2471*V10)+(226.8)))))</f>
        <v>2058.2277570547199</v>
      </c>
      <c r="BA10" s="11">
        <f t="shared" ref="BA10:BA18" si="5">(-0.00000002552*AJ10^2)+(0.2067*AJ10)+(-103.7)</f>
        <v>1718.4399864500001</v>
      </c>
    </row>
    <row r="11" spans="1:53" x14ac:dyDescent="0.35">
      <c r="A11">
        <v>41</v>
      </c>
      <c r="B11" t="s">
        <v>28</v>
      </c>
      <c r="C11" s="2">
        <v>44588.46770833333</v>
      </c>
      <c r="D11">
        <v>216</v>
      </c>
      <c r="E11" t="s">
        <v>14</v>
      </c>
      <c r="F11">
        <v>0</v>
      </c>
      <c r="G11">
        <v>6.0510000000000002</v>
      </c>
      <c r="H11" s="3">
        <v>9992</v>
      </c>
      <c r="I11">
        <v>1.6E-2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44588.46770833333</v>
      </c>
      <c r="R11">
        <v>216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44588.46770833333</v>
      </c>
      <c r="AF11">
        <v>216</v>
      </c>
      <c r="AG11" t="s">
        <v>14</v>
      </c>
      <c r="AH11">
        <v>0</v>
      </c>
      <c r="AI11">
        <v>12.223000000000001</v>
      </c>
      <c r="AJ11" s="3">
        <v>5236</v>
      </c>
      <c r="AK11">
        <v>1.0549999999999999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24.778961359999997</v>
      </c>
      <c r="AU11" s="7">
        <f t="shared" si="1"/>
        <v>1003.8635167620801</v>
      </c>
      <c r="AW11" s="8">
        <f t="shared" si="2"/>
        <v>25.698684291199999</v>
      </c>
      <c r="AX11" s="9">
        <f t="shared" si="3"/>
        <v>996.81942078304007</v>
      </c>
      <c r="AZ11" s="10">
        <f t="shared" si="4"/>
        <v>21.044082099200001</v>
      </c>
      <c r="BA11" s="11">
        <f t="shared" si="5"/>
        <v>977.8815514380799</v>
      </c>
    </row>
    <row r="12" spans="1:53" x14ac:dyDescent="0.35">
      <c r="A12">
        <v>42</v>
      </c>
      <c r="B12" t="s">
        <v>29</v>
      </c>
      <c r="C12" s="2">
        <v>44588.488958333335</v>
      </c>
      <c r="D12">
        <v>74</v>
      </c>
      <c r="E12" t="s">
        <v>14</v>
      </c>
      <c r="F12">
        <v>0</v>
      </c>
      <c r="G12">
        <v>6.0430000000000001</v>
      </c>
      <c r="H12" s="3">
        <v>11529</v>
      </c>
      <c r="I12">
        <v>1.9E-2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44588.488958333335</v>
      </c>
      <c r="R12">
        <v>74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44588.488958333335</v>
      </c>
      <c r="AF12">
        <v>74</v>
      </c>
      <c r="AG12" t="s">
        <v>14</v>
      </c>
      <c r="AH12">
        <v>0</v>
      </c>
      <c r="AI12">
        <v>12.22</v>
      </c>
      <c r="AJ12" s="3">
        <v>7640</v>
      </c>
      <c r="AK12">
        <v>1.5349999999999999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29.639449121249996</v>
      </c>
      <c r="AU12" s="7">
        <f t="shared" si="1"/>
        <v>1447.622140208</v>
      </c>
      <c r="AW12" s="8">
        <f t="shared" si="2"/>
        <v>29.9517452330231</v>
      </c>
      <c r="AX12" s="9">
        <f t="shared" si="3"/>
        <v>1455.960910304</v>
      </c>
      <c r="AZ12" s="10">
        <f t="shared" si="4"/>
        <v>24.589386797085862</v>
      </c>
      <c r="BA12" s="11">
        <f t="shared" si="5"/>
        <v>1473.9984078079999</v>
      </c>
    </row>
    <row r="13" spans="1:53" x14ac:dyDescent="0.35">
      <c r="A13">
        <v>43</v>
      </c>
      <c r="B13" t="s">
        <v>30</v>
      </c>
      <c r="C13" s="2">
        <v>44588.510185185187</v>
      </c>
      <c r="D13">
        <v>161</v>
      </c>
      <c r="E13" t="s">
        <v>14</v>
      </c>
      <c r="F13">
        <v>0</v>
      </c>
      <c r="G13">
        <v>6.0439999999999996</v>
      </c>
      <c r="H13" s="3">
        <v>11558</v>
      </c>
      <c r="I13">
        <v>1.9E-2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44588.510185185187</v>
      </c>
      <c r="R13">
        <v>161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44588.510185185187</v>
      </c>
      <c r="AF13">
        <v>161</v>
      </c>
      <c r="AG13" t="s">
        <v>14</v>
      </c>
      <c r="AH13">
        <v>0</v>
      </c>
      <c r="AI13">
        <v>12.228999999999999</v>
      </c>
      <c r="AJ13" s="3">
        <v>5690</v>
      </c>
      <c r="AK13">
        <v>1.1459999999999999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29.732121484999993</v>
      </c>
      <c r="AU13" s="7">
        <f t="shared" si="1"/>
        <v>1087.723752203</v>
      </c>
      <c r="AW13" s="8">
        <f t="shared" si="2"/>
        <v>30.028079287692403</v>
      </c>
      <c r="AX13" s="9">
        <f t="shared" si="3"/>
        <v>1083.5435646140002</v>
      </c>
      <c r="AZ13" s="10">
        <f t="shared" si="4"/>
        <v>24.657424873703441</v>
      </c>
      <c r="BA13" s="11">
        <f t="shared" si="5"/>
        <v>1071.596761928</v>
      </c>
    </row>
    <row r="14" spans="1:53" x14ac:dyDescent="0.35">
      <c r="A14">
        <v>44</v>
      </c>
      <c r="B14" t="s">
        <v>31</v>
      </c>
      <c r="C14" s="2">
        <v>44588.531458333331</v>
      </c>
      <c r="D14">
        <v>44</v>
      </c>
      <c r="E14" t="s">
        <v>14</v>
      </c>
      <c r="F14">
        <v>0</v>
      </c>
      <c r="G14">
        <v>6.0410000000000004</v>
      </c>
      <c r="H14" s="3">
        <v>11995</v>
      </c>
      <c r="I14">
        <v>0.02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44588.531458333331</v>
      </c>
      <c r="R14">
        <v>44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44588.531458333331</v>
      </c>
      <c r="AF14">
        <v>44</v>
      </c>
      <c r="AG14" t="s">
        <v>14</v>
      </c>
      <c r="AH14">
        <v>0</v>
      </c>
      <c r="AI14">
        <v>12.223000000000001</v>
      </c>
      <c r="AJ14" s="3">
        <v>6192</v>
      </c>
      <c r="AK14">
        <v>1.246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31.132925531249995</v>
      </c>
      <c r="AU14" s="7">
        <f t="shared" si="1"/>
        <v>1180.4201439667202</v>
      </c>
      <c r="AW14" s="8">
        <f t="shared" si="2"/>
        <v>31.178329904977499</v>
      </c>
      <c r="AX14" s="9">
        <f t="shared" si="3"/>
        <v>1179.42897755136</v>
      </c>
      <c r="AZ14" s="10">
        <f t="shared" si="4"/>
        <v>25.682671902786499</v>
      </c>
      <c r="BA14" s="11">
        <f t="shared" si="5"/>
        <v>1175.2079411507198</v>
      </c>
    </row>
    <row r="15" spans="1:53" x14ac:dyDescent="0.35">
      <c r="A15">
        <v>45</v>
      </c>
      <c r="B15" t="s">
        <v>32</v>
      </c>
      <c r="C15" s="2">
        <v>44588.552685185183</v>
      </c>
      <c r="D15">
        <v>96</v>
      </c>
      <c r="E15" t="s">
        <v>14</v>
      </c>
      <c r="F15">
        <v>0</v>
      </c>
      <c r="G15">
        <v>6.0540000000000003</v>
      </c>
      <c r="H15" s="3">
        <v>10540</v>
      </c>
      <c r="I15">
        <v>1.7000000000000001E-2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44588.552685185183</v>
      </c>
      <c r="R15">
        <v>96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44588.552685185183</v>
      </c>
      <c r="AF15">
        <v>96</v>
      </c>
      <c r="AG15" t="s">
        <v>14</v>
      </c>
      <c r="AH15">
        <v>0</v>
      </c>
      <c r="AI15">
        <v>12.237</v>
      </c>
      <c r="AJ15" s="3">
        <v>4623</v>
      </c>
      <c r="AK15">
        <v>0.93300000000000005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26.500396500000001</v>
      </c>
      <c r="AU15" s="7">
        <f t="shared" si="1"/>
        <v>890.59267146267007</v>
      </c>
      <c r="AW15" s="8">
        <f t="shared" si="2"/>
        <v>27.348369025560004</v>
      </c>
      <c r="AX15" s="9">
        <f t="shared" si="3"/>
        <v>879.71208918246009</v>
      </c>
      <c r="AZ15" s="10">
        <f t="shared" si="4"/>
        <v>22.268972682535999</v>
      </c>
      <c r="BA15" s="11">
        <f t="shared" si="5"/>
        <v>851.32868326791993</v>
      </c>
    </row>
    <row r="16" spans="1:53" x14ac:dyDescent="0.35">
      <c r="A16">
        <v>46</v>
      </c>
      <c r="B16" t="s">
        <v>33</v>
      </c>
      <c r="C16" s="2">
        <v>44588.573935185188</v>
      </c>
      <c r="D16">
        <v>135</v>
      </c>
      <c r="E16" t="s">
        <v>14</v>
      </c>
      <c r="F16">
        <v>0</v>
      </c>
      <c r="G16">
        <v>6.0529999999999999</v>
      </c>
      <c r="H16" s="3">
        <v>12303</v>
      </c>
      <c r="I16">
        <v>2.1000000000000001E-2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44588.573935185188</v>
      </c>
      <c r="R16">
        <v>135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44588.573935185188</v>
      </c>
      <c r="AF16">
        <v>135</v>
      </c>
      <c r="AG16" t="s">
        <v>14</v>
      </c>
      <c r="AH16">
        <v>0</v>
      </c>
      <c r="AI16">
        <v>12.236000000000001</v>
      </c>
      <c r="AJ16" s="3">
        <v>5528</v>
      </c>
      <c r="AK16">
        <v>1.113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32.125095941249995</v>
      </c>
      <c r="AU16" s="7">
        <f t="shared" si="1"/>
        <v>1057.8030251283201</v>
      </c>
      <c r="AW16" s="8">
        <f t="shared" si="2"/>
        <v>31.989005115491896</v>
      </c>
      <c r="AX16" s="9">
        <f t="shared" si="3"/>
        <v>1052.59871417216</v>
      </c>
      <c r="AZ16" s="10">
        <f t="shared" si="4"/>
        <v>26.40525315882314</v>
      </c>
      <c r="BA16" s="11">
        <f t="shared" si="5"/>
        <v>1038.15773983232</v>
      </c>
    </row>
    <row r="17" spans="1:53" x14ac:dyDescent="0.35">
      <c r="A17">
        <v>47</v>
      </c>
      <c r="B17" t="s">
        <v>34</v>
      </c>
      <c r="C17" s="2">
        <v>44588.595185185186</v>
      </c>
      <c r="D17">
        <v>203</v>
      </c>
      <c r="E17" t="s">
        <v>14</v>
      </c>
      <c r="F17">
        <v>0</v>
      </c>
      <c r="G17">
        <v>6.0430000000000001</v>
      </c>
      <c r="H17" s="3">
        <v>13349</v>
      </c>
      <c r="I17">
        <v>2.3E-2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44588.595185185186</v>
      </c>
      <c r="R17">
        <v>203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44588.595185185186</v>
      </c>
      <c r="AF17">
        <v>203</v>
      </c>
      <c r="AG17" t="s">
        <v>14</v>
      </c>
      <c r="AH17">
        <v>0</v>
      </c>
      <c r="AI17">
        <v>12.218999999999999</v>
      </c>
      <c r="AJ17" s="3">
        <v>6928</v>
      </c>
      <c r="AK17">
        <v>1.393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35.524705771249998</v>
      </c>
      <c r="AU17" s="7">
        <f t="shared" si="1"/>
        <v>1316.26841676032</v>
      </c>
      <c r="AW17" s="8">
        <f t="shared" si="2"/>
        <v>34.741971127659106</v>
      </c>
      <c r="AX17" s="9">
        <f t="shared" si="3"/>
        <v>1319.9951657881602</v>
      </c>
      <c r="AZ17" s="10">
        <f t="shared" si="4"/>
        <v>28.859100110187459</v>
      </c>
      <c r="BA17" s="11">
        <f t="shared" si="5"/>
        <v>1327.0927118643199</v>
      </c>
    </row>
    <row r="18" spans="1:53" x14ac:dyDescent="0.35">
      <c r="A18">
        <v>48</v>
      </c>
      <c r="B18" t="s">
        <v>35</v>
      </c>
      <c r="C18" s="2">
        <v>44588.616446759261</v>
      </c>
      <c r="D18">
        <v>145</v>
      </c>
      <c r="E18" t="s">
        <v>14</v>
      </c>
      <c r="F18">
        <v>0</v>
      </c>
      <c r="G18">
        <v>6.0549999999999997</v>
      </c>
      <c r="H18" s="3">
        <v>10823</v>
      </c>
      <c r="I18">
        <v>1.7999999999999999E-2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44588.616446759261</v>
      </c>
      <c r="R18">
        <v>145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44588.616446759261</v>
      </c>
      <c r="AF18">
        <v>145</v>
      </c>
      <c r="AG18" t="s">
        <v>14</v>
      </c>
      <c r="AH18">
        <v>0</v>
      </c>
      <c r="AI18">
        <v>12.246</v>
      </c>
      <c r="AJ18" s="3">
        <v>6270</v>
      </c>
      <c r="AK18">
        <v>1.2609999999999999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27.394383241249997</v>
      </c>
      <c r="AU18" s="7">
        <f t="shared" si="1"/>
        <v>1194.820329267</v>
      </c>
      <c r="AW18" s="8">
        <f t="shared" si="2"/>
        <v>28.093343096923899</v>
      </c>
      <c r="AX18" s="9">
        <f t="shared" si="3"/>
        <v>1194.326772246</v>
      </c>
      <c r="AZ18" s="10">
        <f t="shared" si="4"/>
        <v>22.93296975952234</v>
      </c>
      <c r="BA18" s="11">
        <f t="shared" si="5"/>
        <v>1191.3057347920001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2022-02-09T16:28:41Z</dcterms:modified>
</cp:coreProperties>
</file>