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4 season misc analyses\GC 2024\"/>
    </mc:Choice>
  </mc:AlternateContent>
  <xr:revisionPtr revIDLastSave="0" documentId="8_{C11A7C28-26C2-45AB-BBDA-CBB64CA3EEFD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erum CH4 CO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C15" i="1" l="1"/>
  <c r="BD15" i="1"/>
  <c r="BC16" i="1"/>
  <c r="BD16" i="1"/>
  <c r="BC17" i="1"/>
  <c r="BD17" i="1"/>
  <c r="BC18" i="1"/>
  <c r="BD18" i="1"/>
  <c r="BC19" i="1"/>
  <c r="BD19" i="1"/>
  <c r="BC20" i="1"/>
  <c r="BD20" i="1"/>
  <c r="BC21" i="1"/>
  <c r="BD21" i="1"/>
  <c r="BC22" i="1"/>
  <c r="BD22" i="1"/>
  <c r="AT42" i="1"/>
  <c r="AU42" i="1"/>
  <c r="AW42" i="1"/>
  <c r="AX42" i="1"/>
  <c r="AZ42" i="1"/>
  <c r="BA42" i="1"/>
  <c r="BC42" i="1"/>
  <c r="BD42" i="1"/>
  <c r="BF42" i="1"/>
  <c r="BG42" i="1"/>
  <c r="AT43" i="1"/>
  <c r="AU43" i="1"/>
  <c r="AW43" i="1"/>
  <c r="AX43" i="1"/>
  <c r="AZ43" i="1"/>
  <c r="BA43" i="1"/>
  <c r="BC43" i="1"/>
  <c r="BD43" i="1"/>
  <c r="BF43" i="1"/>
  <c r="BG43" i="1"/>
  <c r="AT44" i="1"/>
  <c r="AU44" i="1"/>
  <c r="AW44" i="1"/>
  <c r="AX44" i="1"/>
  <c r="AZ44" i="1"/>
  <c r="BA44" i="1"/>
  <c r="BC44" i="1"/>
  <c r="BD44" i="1"/>
  <c r="BF44" i="1"/>
  <c r="BG44" i="1"/>
  <c r="AT45" i="1"/>
  <c r="AU45" i="1"/>
  <c r="AW45" i="1"/>
  <c r="AX45" i="1"/>
  <c r="AZ45" i="1"/>
  <c r="BA45" i="1"/>
  <c r="BC45" i="1"/>
  <c r="BD45" i="1"/>
  <c r="BF45" i="1"/>
  <c r="BG45" i="1"/>
  <c r="AT46" i="1"/>
  <c r="AU46" i="1"/>
  <c r="AW46" i="1"/>
  <c r="AX46" i="1"/>
  <c r="AZ46" i="1"/>
  <c r="BA46" i="1"/>
  <c r="BC46" i="1"/>
  <c r="BD46" i="1"/>
  <c r="BF46" i="1"/>
  <c r="BG46" i="1"/>
  <c r="AT47" i="1"/>
  <c r="AU47" i="1"/>
  <c r="AW47" i="1"/>
  <c r="AX47" i="1"/>
  <c r="AZ47" i="1"/>
  <c r="BA47" i="1"/>
  <c r="BC47" i="1"/>
  <c r="BD47" i="1"/>
  <c r="BF47" i="1"/>
  <c r="BG47" i="1"/>
  <c r="AT48" i="1"/>
  <c r="AU48" i="1"/>
  <c r="AW48" i="1"/>
  <c r="AX48" i="1"/>
  <c r="AZ48" i="1"/>
  <c r="BA48" i="1"/>
  <c r="BC48" i="1"/>
  <c r="BD48" i="1"/>
  <c r="BF48" i="1"/>
  <c r="BG48" i="1"/>
  <c r="AT49" i="1"/>
  <c r="AU49" i="1"/>
  <c r="AW49" i="1"/>
  <c r="AX49" i="1"/>
  <c r="AZ49" i="1"/>
  <c r="BA49" i="1"/>
  <c r="BC49" i="1"/>
  <c r="BD49" i="1"/>
  <c r="BF49" i="1"/>
  <c r="BG49" i="1"/>
  <c r="AT38" i="1"/>
  <c r="AU38" i="1"/>
  <c r="AW38" i="1"/>
  <c r="AX38" i="1"/>
  <c r="AZ38" i="1"/>
  <c r="BA38" i="1"/>
  <c r="BC38" i="1"/>
  <c r="BD38" i="1"/>
  <c r="BF38" i="1"/>
  <c r="BG38" i="1"/>
  <c r="AT39" i="1"/>
  <c r="AU39" i="1"/>
  <c r="AW39" i="1"/>
  <c r="AX39" i="1"/>
  <c r="AZ39" i="1"/>
  <c r="BA39" i="1"/>
  <c r="BC39" i="1"/>
  <c r="BD39" i="1"/>
  <c r="BF39" i="1"/>
  <c r="BG39" i="1"/>
  <c r="AT40" i="1"/>
  <c r="AU40" i="1"/>
  <c r="AW40" i="1"/>
  <c r="AX40" i="1"/>
  <c r="AZ40" i="1"/>
  <c r="BA40" i="1"/>
  <c r="BC40" i="1"/>
  <c r="BD40" i="1"/>
  <c r="BF40" i="1"/>
  <c r="BG40" i="1"/>
  <c r="AT41" i="1"/>
  <c r="AU41" i="1"/>
  <c r="AW41" i="1"/>
  <c r="AX41" i="1"/>
  <c r="AZ41" i="1"/>
  <c r="BA41" i="1"/>
  <c r="BC41" i="1"/>
  <c r="BD41" i="1"/>
  <c r="BF41" i="1"/>
  <c r="BG41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  <c r="AT9" i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F15" i="1"/>
  <c r="BG15" i="1"/>
  <c r="AT16" i="1"/>
  <c r="AU16" i="1"/>
  <c r="AW16" i="1"/>
  <c r="AX16" i="1"/>
  <c r="AZ16" i="1"/>
  <c r="BA16" i="1"/>
  <c r="BF16" i="1"/>
  <c r="BG16" i="1"/>
  <c r="AT17" i="1"/>
  <c r="AU17" i="1"/>
  <c r="AW17" i="1"/>
  <c r="AX17" i="1"/>
  <c r="AZ17" i="1"/>
  <c r="BA17" i="1"/>
  <c r="BF17" i="1"/>
  <c r="BG17" i="1"/>
  <c r="AT18" i="1"/>
  <c r="AU18" i="1"/>
  <c r="AW18" i="1"/>
  <c r="AX18" i="1"/>
  <c r="AZ18" i="1"/>
  <c r="BA18" i="1"/>
  <c r="BF18" i="1"/>
  <c r="BG18" i="1"/>
  <c r="AT19" i="1"/>
  <c r="AU19" i="1"/>
  <c r="AW19" i="1"/>
  <c r="AX19" i="1"/>
  <c r="AZ19" i="1"/>
  <c r="BA19" i="1"/>
  <c r="BF19" i="1"/>
  <c r="BG19" i="1"/>
  <c r="AT20" i="1"/>
  <c r="AU20" i="1"/>
  <c r="AW20" i="1"/>
  <c r="AX20" i="1"/>
  <c r="AZ20" i="1"/>
  <c r="BA20" i="1"/>
  <c r="BF20" i="1"/>
  <c r="BG20" i="1"/>
  <c r="AT21" i="1"/>
  <c r="AU21" i="1"/>
  <c r="AW21" i="1"/>
  <c r="AX21" i="1"/>
  <c r="AZ21" i="1"/>
  <c r="BA21" i="1"/>
  <c r="BF21" i="1"/>
  <c r="BG21" i="1"/>
  <c r="AT22" i="1"/>
  <c r="AU22" i="1"/>
  <c r="AW22" i="1"/>
  <c r="AX22" i="1"/>
  <c r="AZ22" i="1"/>
  <c r="BA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</calcChain>
</file>

<file path=xl/sharedStrings.xml><?xml version="1.0" encoding="utf-8"?>
<sst xmlns="http://schemas.openxmlformats.org/spreadsheetml/2006/main" count="1181" uniqueCount="83">
  <si>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</si>
  <si>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</si>
  <si>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</si>
  <si>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</si>
  <si>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</si>
  <si>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</si>
  <si>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</si>
  <si>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</si>
  <si>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</si>
  <si>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</si>
  <si>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</si>
  <si>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</si>
  <si>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</si>
  <si>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</si>
  <si>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</si>
  <si>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</si>
  <si>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</si>
  <si>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</si>
  <si>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</si>
  <si>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</si>
  <si>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</si>
  <si>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</si>
  <si>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</si>
  <si>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</si>
  <si>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</si>
  <si>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</si>
  <si>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</si>
  <si>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</si>
  <si>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2021 ranged CAL Measured headspace CH4  in ppm from GC in ppm</t>
  </si>
  <si>
    <t>2021 CAL Measured headspace CO2 in ppm from GC in ppm</t>
  </si>
  <si>
    <t>2024 ranged CAL Measured headspace CH4  in ppm from GC in ppm</t>
  </si>
  <si>
    <t>2024 CAL Measured headspace CO2 in ppm from GC in ppm</t>
  </si>
  <si>
    <t>FMI20240806_001.gcd</t>
  </si>
  <si>
    <t>QC outside air- old</t>
  </si>
  <si>
    <t>FMI20240806_002.gcd</t>
  </si>
  <si>
    <t>QC spiked air- old</t>
  </si>
  <si>
    <t>FMI20240806_003.gcd</t>
  </si>
  <si>
    <t>QC reference tank- old</t>
  </si>
  <si>
    <t>FMI20240806_004.gcd</t>
  </si>
  <si>
    <t>QC outside air- new</t>
  </si>
  <si>
    <t>FMI20240806_005.gcd</t>
  </si>
  <si>
    <t>QC spiked air- new</t>
  </si>
  <si>
    <t>FMI20240806_006.gcd</t>
  </si>
  <si>
    <t>QC reference tank- new</t>
  </si>
  <si>
    <t>FMI20240806_007.gcd</t>
  </si>
  <si>
    <t>check 3</t>
  </si>
  <si>
    <t>FMI20240806_008.gcd</t>
  </si>
  <si>
    <t>FMI20240806_009.gcd</t>
  </si>
  <si>
    <t>check 8</t>
  </si>
  <si>
    <t>FMI20240806_010.gcd</t>
  </si>
  <si>
    <t>FMI20240806_011.gcd</t>
  </si>
  <si>
    <t>check 13</t>
  </si>
  <si>
    <t>FMI20240806_012.gcd</t>
  </si>
  <si>
    <t>FMI20240806_013.gcd</t>
  </si>
  <si>
    <t>check 17</t>
  </si>
  <si>
    <t>FMI20240806_014.gcd</t>
  </si>
  <si>
    <t>FMI20240806_015.gcd</t>
  </si>
  <si>
    <t>FMI20240806_016.gcd</t>
  </si>
  <si>
    <t>FMI20240806_017.gcd</t>
  </si>
  <si>
    <t>FMI20240806_018.gcd</t>
  </si>
  <si>
    <t>FMI20240806_019.gcd</t>
  </si>
  <si>
    <t>FMI20240806_020.gcd</t>
  </si>
  <si>
    <t>FMI20240806_021.gcd</t>
  </si>
  <si>
    <t>FMI20240806_022.gcd</t>
  </si>
  <si>
    <t>FMI20240806_023.gcd</t>
  </si>
  <si>
    <t>FMI20240806_024.gcd</t>
  </si>
  <si>
    <t>FMI20240806_025.gcd</t>
  </si>
  <si>
    <t>FMI20240806_026.gcd</t>
  </si>
  <si>
    <t>FMI20240806_027.gcd</t>
  </si>
  <si>
    <t>FMI20240806_028.gcd</t>
  </si>
  <si>
    <t>FMI20240806_029.gcd</t>
  </si>
  <si>
    <t>FMI20240806_030.gcd</t>
  </si>
  <si>
    <t>FMI20240806_031.gcd</t>
  </si>
  <si>
    <t>FMI20240806_032.gcd</t>
  </si>
  <si>
    <t>FMI20240806_033.gcd</t>
  </si>
  <si>
    <t>FMI20240806_034.gcd</t>
  </si>
  <si>
    <t>FMI20240806_035.gcd</t>
  </si>
  <si>
    <t>FMI20240806_036.gcd</t>
  </si>
  <si>
    <t>FMI20240806_037.gcd</t>
  </si>
  <si>
    <t>FMI20240806_038.gcd</t>
  </si>
  <si>
    <t>FMI20240806_039.gcd</t>
  </si>
  <si>
    <t>FMI20240806_040.gcd</t>
  </si>
  <si>
    <t>FMI20240806_041.gcd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</si>
</sst>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4" borderId="0" xfId="0" applyNumberFormat="1" applyFill="1"/>
    <xf numFmtId="3" fontId="0" fillId="34" borderId="0" xfId="0" applyNumberFormat="1" applyFill="1"/>
    <xf numFmtId="2" fontId="0" fillId="35" borderId="0" xfId="0" applyNumberFormat="1" applyFill="1"/>
    <xf numFmtId="1" fontId="0" fillId="35" borderId="0" xfId="0" applyNumberFormat="1" applyFill="1"/>
    <xf numFmtId="2" fontId="0" fillId="36" borderId="0" xfId="0" applyNumberFormat="1" applyFill="1"/>
    <xf numFmtId="3" fontId="0" fillId="36" borderId="0" xfId="0" applyNumberFormat="1" applyFill="1"/>
    <xf numFmtId="22" fontId="0" fillId="0" borderId="0" xfId="0" applyNumberFormat="1" applyFill="1"/>
    <xf numFmtId="3" fontId="0" fillId="0" borderId="0" xfId="0" applyNumberFormat="1" applyFill="1"/>
    <xf numFmtId="0" fontId="0" fillId="0" borderId="0" xfId="0" applyFill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49"/>
  <sheetViews>
    <sheetView tabSelected="1" workbookViewId="0">
      <selection activeCell="BE30" sqref="BE30"/>
    </sheetView>
  </sheetViews>
  <sheetFormatPr defaultRowHeight="14.5" x14ac:dyDescent="0.35"/>
  <cols>
    <col min="2" max="2" width="23.54296875" customWidth="1"/>
    <col min="3" max="3" width="17.81640625" customWidth="1"/>
    <col min="8" max="8" width="10.6328125" customWidth="1"/>
    <col min="31" max="31" width="21.453125" customWidth="1"/>
    <col min="60" max="60" width="8.7265625" style="9"/>
  </cols>
  <sheetData>
    <row r="7" spans="1:73" x14ac:dyDescent="0.35">
      <c r="A7" t="s">
        <v>15</v>
      </c>
      <c r="O7" t="s">
        <v>16</v>
      </c>
      <c r="AC7" t="s">
        <v>17</v>
      </c>
      <c r="BI7" t="s">
        <v>22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5" t="s">
        <v>25</v>
      </c>
      <c r="AU8" s="5" t="s">
        <v>21</v>
      </c>
      <c r="AV8" s="5"/>
      <c r="AW8" s="5" t="s">
        <v>28</v>
      </c>
      <c r="AX8" s="5" t="s">
        <v>29</v>
      </c>
      <c r="AZ8" s="5" t="s">
        <v>26</v>
      </c>
      <c r="BA8" s="5" t="s">
        <v>27</v>
      </c>
      <c r="BC8" s="5" t="s">
        <v>23</v>
      </c>
      <c r="BD8" s="5" t="s">
        <v>24</v>
      </c>
      <c r="BF8" s="5" t="s">
        <v>30</v>
      </c>
      <c r="BG8" s="5" t="s">
        <v>31</v>
      </c>
      <c r="BH8" s="8"/>
      <c r="BI8" s="8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48</v>
      </c>
      <c r="B9" t="s">
        <v>32</v>
      </c>
      <c r="C9" s="2">
        <v>45510.577256944445</v>
      </c>
      <c r="D9" t="s">
        <v>33</v>
      </c>
      <c r="E9" t="s">
        <v>13</v>
      </c>
      <c r="F9">
        <v>0</v>
      </c>
      <c r="G9">
        <v>6.069</v>
      </c>
      <c r="H9" s="3">
        <v>2401</v>
      </c>
      <c r="I9">
        <v>3.0000000000000001E-3</v>
      </c>
      <c r="J9" t="s">
        <v>14</v>
      </c>
      <c r="K9" t="s">
        <v>14</v>
      </c>
      <c r="L9" t="s">
        <v>14</v>
      </c>
      <c r="M9" t="s">
        <v>14</v>
      </c>
      <c r="O9">
        <v>48</v>
      </c>
      <c r="P9" t="s">
        <v>32</v>
      </c>
      <c r="Q9" s="2">
        <v>45510.577256944445</v>
      </c>
      <c r="R9" t="s">
        <v>33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48</v>
      </c>
      <c r="AD9" t="s">
        <v>32</v>
      </c>
      <c r="AE9" s="2">
        <v>45510.577256944445</v>
      </c>
      <c r="AF9" t="s">
        <v>33</v>
      </c>
      <c r="AG9" t="s">
        <v>13</v>
      </c>
      <c r="AH9">
        <v>0</v>
      </c>
      <c r="AI9">
        <v>12.244</v>
      </c>
      <c r="AJ9" s="3">
        <v>2144</v>
      </c>
      <c r="AK9">
        <v>0.434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0">
        <v>48</v>
      </c>
      <c r="AT9" s="15">
        <f t="shared" ref="AT9:AT32" si="0">IF(H9&lt;10000,((H9^2*0.00000005714)+(H9*0.002453)+(-3.811)),(IF(H9&lt;200000,((H9^2*-0.0000000002888)+(H9*0.002899)+(-4.321)),(IF(H9&lt;8000000,((H9^2*-0.0000000000062)+(H9*0.002143)+(157)),((V9^2*-0.000000031)+(V9*0.2771)+(-709.5)))))))</f>
        <v>2.4080537291399997</v>
      </c>
      <c r="AU9" s="16">
        <f t="shared" ref="AU9:AU32" si="1">IF(AJ9&lt;45000,((-0.0000000598*AJ9^2)+(0.205*AJ9)+(34.1)),((-0.00000002403*AJ9^2)+(0.2063*AJ9)+(-550.7)))</f>
        <v>473.34511518720001</v>
      </c>
      <c r="AW9" s="13">
        <f t="shared" ref="AW9:AW32" si="2">IF(H9&lt;10000,((-0.00000005795*H9^2)+(0.003823*H9)+(-6.715)),(IF(H9&lt;700000,((-0.0000000001209*H9^2)+(0.002635*H9)+(-0.4111)), ((-0.00000002007*V9^2)+(0.2564*V9)+(286.1)))))</f>
        <v>2.129952782050001</v>
      </c>
      <c r="AX9" s="14">
        <f t="shared" ref="AX9:AX32" si="3">(-0.00000001626*AJ9^2)+(0.1912*AJ9)+(-3.858)</f>
        <v>406.00005707264006</v>
      </c>
      <c r="AZ9" s="6">
        <f t="shared" ref="AZ9:AZ32" si="4">IF(H9&lt;10000,((0.0000001453*H9^2)+(0.0008349*H9)+(-1.805)),(IF(H9&lt;700000,((-0.00000000008054*H9^2)+(0.002348*H9)+(-2.47)), ((-0.00000001938*V9^2)+(0.2471*V9)+(226.8)))))</f>
        <v>1.0372204853</v>
      </c>
      <c r="BA9" s="7">
        <f t="shared" ref="BA9:BA32" si="5">(-0.00000002552*AJ9^2)+(0.2067*AJ9)+(-103.7)</f>
        <v>339.34749129728004</v>
      </c>
      <c r="BC9" s="11">
        <f t="shared" ref="BC9:BC32" si="6">IF(H9&lt;10000,((H9^2*0.00000054)+(H9*-0.004765)+(12.72)),(IF(H9&lt;200000,((H9^2*-0.000000001577)+(H9*0.003043)+(-10.42)),(IF(H9&lt;8000000,((H9^2*-0.0000000000186)+(H9*0.00194)+(154.1)),((V9^2*-0.00000002)+(V9*0.2565)+(-1032)))))))</f>
        <v>4.3922275400000004</v>
      </c>
      <c r="BD9" s="12">
        <f t="shared" ref="BD9:BD32" si="7">IF(AJ9&lt;45000,((-0.0000004561*AJ9^2)+(0.244*AJ9)+(-21.72)),((-0.0000000409*AJ9^2)+(0.2477*AJ9)+(-1777)))</f>
        <v>499.31942871039996</v>
      </c>
      <c r="BF9" s="15">
        <f t="shared" ref="BF9:BF32" si="8">IF(H9&lt;10000,((H9^2*0.00000005714)+(H9*0.002453)+(-3.811)),(IF(H9&lt;200000,((H9^2*-0.0000000002888)+(H9*0.002899)+(-4.321)),(IF(H9&lt;8000000,((H9^2*-0.0000000000062)+(H9*0.002143)+(157)),((V9^2*-0.000000031)+(V9*0.2771)+(-709.5)))))))</f>
        <v>2.4080537291399997</v>
      </c>
      <c r="BG9" s="16">
        <f t="shared" ref="BG9:BG32" si="9">IF(AJ9&lt;45000,((-0.0000000598*AJ9^2)+(0.205*AJ9)+(34.1)),((-0.00000002403*AJ9^2)+(0.2063*AJ9)+(-550.7)))</f>
        <v>473.34511518720001</v>
      </c>
      <c r="BI9">
        <v>48</v>
      </c>
      <c r="BJ9" t="s">
        <v>32</v>
      </c>
      <c r="BK9" s="2">
        <v>45510.577256944445</v>
      </c>
      <c r="BL9" t="s">
        <v>33</v>
      </c>
      <c r="BM9" t="s">
        <v>13</v>
      </c>
      <c r="BN9">
        <v>0</v>
      </c>
      <c r="BO9">
        <v>2.7029999999999998</v>
      </c>
      <c r="BP9" s="3">
        <v>5161202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49</v>
      </c>
      <c r="B10" t="s">
        <v>34</v>
      </c>
      <c r="C10" s="2">
        <v>45510.598483796297</v>
      </c>
      <c r="D10" t="s">
        <v>35</v>
      </c>
      <c r="E10" t="s">
        <v>13</v>
      </c>
      <c r="F10">
        <v>0</v>
      </c>
      <c r="G10">
        <v>6.0039999999999996</v>
      </c>
      <c r="H10" s="3">
        <v>1099685</v>
      </c>
      <c r="I10">
        <v>2.7719999999999998</v>
      </c>
      <c r="J10" t="s">
        <v>14</v>
      </c>
      <c r="K10" t="s">
        <v>14</v>
      </c>
      <c r="L10" t="s">
        <v>14</v>
      </c>
      <c r="M10" t="s">
        <v>14</v>
      </c>
      <c r="O10">
        <v>49</v>
      </c>
      <c r="P10" t="s">
        <v>34</v>
      </c>
      <c r="Q10" s="2">
        <v>45510.598483796297</v>
      </c>
      <c r="R10" t="s">
        <v>35</v>
      </c>
      <c r="S10" t="s">
        <v>13</v>
      </c>
      <c r="T10">
        <v>0</v>
      </c>
      <c r="U10">
        <v>5.9489999999999998</v>
      </c>
      <c r="V10" s="3">
        <v>8350</v>
      </c>
      <c r="W10">
        <v>2.4900000000000002</v>
      </c>
      <c r="X10" t="s">
        <v>14</v>
      </c>
      <c r="Y10" t="s">
        <v>14</v>
      </c>
      <c r="Z10" t="s">
        <v>14</v>
      </c>
      <c r="AA10" t="s">
        <v>14</v>
      </c>
      <c r="AC10">
        <v>49</v>
      </c>
      <c r="AD10" t="s">
        <v>34</v>
      </c>
      <c r="AE10" s="2">
        <v>45510.598483796297</v>
      </c>
      <c r="AF10" t="s">
        <v>35</v>
      </c>
      <c r="AG10" t="s">
        <v>13</v>
      </c>
      <c r="AH10">
        <v>0</v>
      </c>
      <c r="AI10">
        <v>12.204000000000001</v>
      </c>
      <c r="AJ10" s="3">
        <v>8472</v>
      </c>
      <c r="AK10">
        <v>1.8260000000000001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0">
        <v>49</v>
      </c>
      <c r="AT10" s="15">
        <f t="shared" si="0"/>
        <v>2506.127250984805</v>
      </c>
      <c r="AU10" s="16">
        <f t="shared" si="1"/>
        <v>1766.5678679168</v>
      </c>
      <c r="AW10" s="13">
        <f t="shared" si="2"/>
        <v>2425.6406694249999</v>
      </c>
      <c r="AX10" s="14">
        <f t="shared" si="3"/>
        <v>1614.8213420121601</v>
      </c>
      <c r="AZ10" s="6">
        <f t="shared" si="4"/>
        <v>2288.7337779499999</v>
      </c>
      <c r="BA10" s="7">
        <f t="shared" si="5"/>
        <v>1645.63070751232</v>
      </c>
      <c r="BC10" s="11">
        <f t="shared" si="6"/>
        <v>2264.9957879544149</v>
      </c>
      <c r="BD10" s="12">
        <f t="shared" si="7"/>
        <v>2012.7115210176</v>
      </c>
      <c r="BF10" s="15">
        <f t="shared" si="8"/>
        <v>2506.127250984805</v>
      </c>
      <c r="BG10" s="16">
        <f t="shared" si="9"/>
        <v>1766.5678679168</v>
      </c>
      <c r="BI10">
        <v>49</v>
      </c>
      <c r="BJ10" t="s">
        <v>34</v>
      </c>
      <c r="BK10" s="2">
        <v>45510.598483796297</v>
      </c>
      <c r="BL10" t="s">
        <v>35</v>
      </c>
      <c r="BM10" t="s">
        <v>13</v>
      </c>
      <c r="BN10">
        <v>0</v>
      </c>
      <c r="BO10">
        <v>2.7080000000000002</v>
      </c>
      <c r="BP10" s="3">
        <v>5212714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50</v>
      </c>
      <c r="B11" t="s">
        <v>36</v>
      </c>
      <c r="C11" s="2">
        <v>45510.619687500002</v>
      </c>
      <c r="D11" t="s">
        <v>37</v>
      </c>
      <c r="E11" t="s">
        <v>13</v>
      </c>
      <c r="F11">
        <v>0</v>
      </c>
      <c r="G11">
        <v>6.0289999999999999</v>
      </c>
      <c r="H11" s="3">
        <v>4007</v>
      </c>
      <c r="I11">
        <v>7.0000000000000001E-3</v>
      </c>
      <c r="J11" t="s">
        <v>14</v>
      </c>
      <c r="K11" t="s">
        <v>14</v>
      </c>
      <c r="L11" t="s">
        <v>14</v>
      </c>
      <c r="M11" t="s">
        <v>14</v>
      </c>
      <c r="O11">
        <v>50</v>
      </c>
      <c r="P11" t="s">
        <v>36</v>
      </c>
      <c r="Q11" s="2">
        <v>45510.619687500002</v>
      </c>
      <c r="R11" t="s">
        <v>37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50</v>
      </c>
      <c r="AD11" t="s">
        <v>36</v>
      </c>
      <c r="AE11" s="2">
        <v>45510.619687500002</v>
      </c>
      <c r="AF11" t="s">
        <v>37</v>
      </c>
      <c r="AG11" t="s">
        <v>13</v>
      </c>
      <c r="AH11">
        <v>0</v>
      </c>
      <c r="AI11">
        <v>12.192</v>
      </c>
      <c r="AJ11" s="3">
        <v>1694</v>
      </c>
      <c r="AK11">
        <v>0.33500000000000002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0">
        <v>50</v>
      </c>
      <c r="AT11" s="15">
        <f t="shared" si="0"/>
        <v>6.9356136398599979</v>
      </c>
      <c r="AU11" s="16">
        <f t="shared" si="1"/>
        <v>381.1983957672</v>
      </c>
      <c r="AW11" s="13">
        <f t="shared" si="2"/>
        <v>7.6733129604499997</v>
      </c>
      <c r="AX11" s="14">
        <f t="shared" si="3"/>
        <v>319.98813971864001</v>
      </c>
      <c r="AZ11" s="6">
        <f t="shared" si="4"/>
        <v>3.8733882197000007</v>
      </c>
      <c r="BA11" s="7">
        <f t="shared" si="5"/>
        <v>246.37656688927996</v>
      </c>
      <c r="BC11" s="11">
        <f t="shared" si="6"/>
        <v>2.2969114600000022</v>
      </c>
      <c r="BD11" s="12">
        <f t="shared" si="7"/>
        <v>390.30715902040004</v>
      </c>
      <c r="BF11" s="15">
        <f t="shared" si="8"/>
        <v>6.9356136398599979</v>
      </c>
      <c r="BG11" s="16">
        <f t="shared" si="9"/>
        <v>381.1983957672</v>
      </c>
      <c r="BI11">
        <v>50</v>
      </c>
      <c r="BJ11" t="s">
        <v>36</v>
      </c>
      <c r="BK11" s="2">
        <v>45510.619687500002</v>
      </c>
      <c r="BL11" t="s">
        <v>37</v>
      </c>
      <c r="BM11" t="s">
        <v>13</v>
      </c>
      <c r="BN11">
        <v>0</v>
      </c>
      <c r="BO11">
        <v>2.7040000000000002</v>
      </c>
      <c r="BP11" s="3">
        <v>5256272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51</v>
      </c>
      <c r="B12" t="s">
        <v>38</v>
      </c>
      <c r="C12" s="2">
        <v>45510.640914351854</v>
      </c>
      <c r="D12" t="s">
        <v>39</v>
      </c>
      <c r="E12" t="s">
        <v>13</v>
      </c>
      <c r="F12">
        <v>0</v>
      </c>
      <c r="G12">
        <v>6.05</v>
      </c>
      <c r="H12" s="3">
        <v>2593</v>
      </c>
      <c r="I12">
        <v>3.0000000000000001E-3</v>
      </c>
      <c r="J12" t="s">
        <v>14</v>
      </c>
      <c r="K12" t="s">
        <v>14</v>
      </c>
      <c r="L12" t="s">
        <v>14</v>
      </c>
      <c r="M12" t="s">
        <v>14</v>
      </c>
      <c r="O12">
        <v>51</v>
      </c>
      <c r="P12" t="s">
        <v>38</v>
      </c>
      <c r="Q12" s="2">
        <v>45510.640914351854</v>
      </c>
      <c r="R12" t="s">
        <v>39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51</v>
      </c>
      <c r="AD12" t="s">
        <v>38</v>
      </c>
      <c r="AE12" s="2">
        <v>45510.640914351854</v>
      </c>
      <c r="AF12" t="s">
        <v>39</v>
      </c>
      <c r="AG12" t="s">
        <v>13</v>
      </c>
      <c r="AH12">
        <v>0</v>
      </c>
      <c r="AI12">
        <v>12.217000000000001</v>
      </c>
      <c r="AJ12" s="3">
        <v>2047</v>
      </c>
      <c r="AK12">
        <v>0.41299999999999998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0">
        <v>51</v>
      </c>
      <c r="AT12" s="15">
        <f t="shared" si="0"/>
        <v>2.9338183038599999</v>
      </c>
      <c r="AU12" s="16">
        <f t="shared" si="1"/>
        <v>453.48442550179999</v>
      </c>
      <c r="AW12" s="13">
        <f t="shared" si="2"/>
        <v>2.8084035404499996</v>
      </c>
      <c r="AX12" s="14">
        <f t="shared" si="3"/>
        <v>387.46026720166003</v>
      </c>
      <c r="AZ12" s="6">
        <f t="shared" si="4"/>
        <v>1.3368418996999998</v>
      </c>
      <c r="BA12" s="7">
        <f t="shared" si="5"/>
        <v>319.30796586631999</v>
      </c>
      <c r="BC12" s="11">
        <f t="shared" si="6"/>
        <v>3.9951254599999988</v>
      </c>
      <c r="BD12" s="12">
        <f t="shared" si="7"/>
        <v>475.83684567509999</v>
      </c>
      <c r="BF12" s="15">
        <f t="shared" si="8"/>
        <v>2.9338183038599999</v>
      </c>
      <c r="BG12" s="16">
        <f t="shared" si="9"/>
        <v>453.48442550179999</v>
      </c>
      <c r="BI12">
        <v>51</v>
      </c>
      <c r="BJ12" t="s">
        <v>38</v>
      </c>
      <c r="BK12" s="2">
        <v>45510.640914351854</v>
      </c>
      <c r="BL12" t="s">
        <v>39</v>
      </c>
      <c r="BM12" t="s">
        <v>13</v>
      </c>
      <c r="BN12">
        <v>0</v>
      </c>
      <c r="BO12">
        <v>2.706</v>
      </c>
      <c r="BP12" s="3">
        <v>5125312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52</v>
      </c>
      <c r="B13" t="s">
        <v>40</v>
      </c>
      <c r="C13" s="2">
        <v>45510.662118055552</v>
      </c>
      <c r="D13" t="s">
        <v>41</v>
      </c>
      <c r="E13" t="s">
        <v>13</v>
      </c>
      <c r="F13">
        <v>0</v>
      </c>
      <c r="G13">
        <v>6.0010000000000003</v>
      </c>
      <c r="H13" s="3">
        <v>1200695</v>
      </c>
      <c r="I13">
        <v>3.028</v>
      </c>
      <c r="J13" t="s">
        <v>14</v>
      </c>
      <c r="K13" t="s">
        <v>14</v>
      </c>
      <c r="L13" t="s">
        <v>14</v>
      </c>
      <c r="M13" t="s">
        <v>14</v>
      </c>
      <c r="O13">
        <v>52</v>
      </c>
      <c r="P13" t="s">
        <v>40</v>
      </c>
      <c r="Q13" s="2">
        <v>45510.662118055552</v>
      </c>
      <c r="R13" t="s">
        <v>41</v>
      </c>
      <c r="S13" t="s">
        <v>13</v>
      </c>
      <c r="T13">
        <v>0</v>
      </c>
      <c r="U13">
        <v>5.9539999999999997</v>
      </c>
      <c r="V13" s="3">
        <v>10615</v>
      </c>
      <c r="W13">
        <v>3.1539999999999999</v>
      </c>
      <c r="X13" t="s">
        <v>14</v>
      </c>
      <c r="Y13" t="s">
        <v>14</v>
      </c>
      <c r="Z13" t="s">
        <v>14</v>
      </c>
      <c r="AA13" t="s">
        <v>14</v>
      </c>
      <c r="AC13">
        <v>52</v>
      </c>
      <c r="AD13" t="s">
        <v>40</v>
      </c>
      <c r="AE13" s="2">
        <v>45510.662118055552</v>
      </c>
      <c r="AF13" t="s">
        <v>41</v>
      </c>
      <c r="AG13" t="s">
        <v>13</v>
      </c>
      <c r="AH13">
        <v>0</v>
      </c>
      <c r="AI13">
        <v>12.188000000000001</v>
      </c>
      <c r="AJ13" s="3">
        <v>11105</v>
      </c>
      <c r="AK13">
        <v>2.4039999999999999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0">
        <v>52</v>
      </c>
      <c r="AT13" s="15">
        <f t="shared" si="0"/>
        <v>2721.1510404052447</v>
      </c>
      <c r="AU13" s="16">
        <f t="shared" si="1"/>
        <v>2303.2504027049999</v>
      </c>
      <c r="AW13" s="13">
        <f t="shared" si="2"/>
        <v>3005.5245480242502</v>
      </c>
      <c r="AX13" s="14">
        <f t="shared" si="3"/>
        <v>2117.4128001335002</v>
      </c>
      <c r="AZ13" s="6">
        <f t="shared" si="4"/>
        <v>2847.5827959995004</v>
      </c>
      <c r="BA13" s="7">
        <f t="shared" si="5"/>
        <v>2188.5563474420001</v>
      </c>
      <c r="BC13" s="11">
        <f t="shared" si="6"/>
        <v>2456.6332662157351</v>
      </c>
      <c r="BD13" s="12">
        <f t="shared" si="7"/>
        <v>2631.6532804975</v>
      </c>
      <c r="BF13" s="15">
        <f t="shared" si="8"/>
        <v>2721.1510404052447</v>
      </c>
      <c r="BG13" s="16">
        <f t="shared" si="9"/>
        <v>2303.2504027049999</v>
      </c>
      <c r="BI13">
        <v>52</v>
      </c>
      <c r="BJ13" t="s">
        <v>40</v>
      </c>
      <c r="BK13" s="2">
        <v>45510.662118055552</v>
      </c>
      <c r="BL13" t="s">
        <v>41</v>
      </c>
      <c r="BM13" t="s">
        <v>13</v>
      </c>
      <c r="BN13">
        <v>0</v>
      </c>
      <c r="BO13">
        <v>2.7029999999999998</v>
      </c>
      <c r="BP13" s="3">
        <v>5312117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53</v>
      </c>
      <c r="B14" t="s">
        <v>42</v>
      </c>
      <c r="C14" s="2">
        <v>45510.683333333334</v>
      </c>
      <c r="D14" t="s">
        <v>43</v>
      </c>
      <c r="E14" t="s">
        <v>13</v>
      </c>
      <c r="F14">
        <v>0</v>
      </c>
      <c r="G14">
        <v>6.0289999999999999</v>
      </c>
      <c r="H14" s="3">
        <v>3931</v>
      </c>
      <c r="I14">
        <v>6.0000000000000001E-3</v>
      </c>
      <c r="J14" t="s">
        <v>14</v>
      </c>
      <c r="K14" t="s">
        <v>14</v>
      </c>
      <c r="L14" t="s">
        <v>14</v>
      </c>
      <c r="M14" t="s">
        <v>14</v>
      </c>
      <c r="O14">
        <v>53</v>
      </c>
      <c r="P14" t="s">
        <v>42</v>
      </c>
      <c r="Q14" s="2">
        <v>45510.683333333334</v>
      </c>
      <c r="R14" t="s">
        <v>43</v>
      </c>
      <c r="S14" t="s">
        <v>13</v>
      </c>
      <c r="T14">
        <v>0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53</v>
      </c>
      <c r="AD14" t="s">
        <v>42</v>
      </c>
      <c r="AE14" s="2">
        <v>45510.683333333334</v>
      </c>
      <c r="AF14" t="s">
        <v>43</v>
      </c>
      <c r="AG14" t="s">
        <v>13</v>
      </c>
      <c r="AH14">
        <v>0</v>
      </c>
      <c r="AI14">
        <v>12.19</v>
      </c>
      <c r="AJ14" s="3">
        <v>1915</v>
      </c>
      <c r="AK14">
        <v>0.38400000000000001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0">
        <v>53</v>
      </c>
      <c r="AT14" s="15">
        <f t="shared" si="0"/>
        <v>6.7147137635399989</v>
      </c>
      <c r="AU14" s="16">
        <f t="shared" si="1"/>
        <v>426.45569994499999</v>
      </c>
      <c r="AW14" s="13">
        <f t="shared" si="2"/>
        <v>7.4177255000499986</v>
      </c>
      <c r="AX14" s="14">
        <f t="shared" si="3"/>
        <v>362.23037092150003</v>
      </c>
      <c r="AZ14" s="6">
        <f t="shared" si="4"/>
        <v>3.7222780733</v>
      </c>
      <c r="BA14" s="7">
        <f t="shared" si="5"/>
        <v>292.03691241799999</v>
      </c>
      <c r="BC14" s="11">
        <f t="shared" si="6"/>
        <v>2.3332759400000018</v>
      </c>
      <c r="BD14" s="12">
        <f t="shared" si="7"/>
        <v>443.86737867750003</v>
      </c>
      <c r="BF14" s="15">
        <f t="shared" si="8"/>
        <v>6.7147137635399989</v>
      </c>
      <c r="BG14" s="16">
        <f t="shared" si="9"/>
        <v>426.45569994499999</v>
      </c>
      <c r="BI14">
        <v>53</v>
      </c>
      <c r="BJ14" t="s">
        <v>42</v>
      </c>
      <c r="BK14" s="2">
        <v>45510.683333333334</v>
      </c>
      <c r="BL14" t="s">
        <v>43</v>
      </c>
      <c r="BM14" t="s">
        <v>13</v>
      </c>
      <c r="BN14">
        <v>0</v>
      </c>
      <c r="BO14">
        <v>2.6989999999999998</v>
      </c>
      <c r="BP14" s="3">
        <v>5394727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s="9" customFormat="1" x14ac:dyDescent="0.35">
      <c r="A15" s="9">
        <v>54</v>
      </c>
      <c r="B15" s="9" t="s">
        <v>44</v>
      </c>
      <c r="C15" s="17">
        <v>45510.70453703704</v>
      </c>
      <c r="D15" s="9" t="s">
        <v>45</v>
      </c>
      <c r="E15" s="9" t="s">
        <v>13</v>
      </c>
      <c r="F15" s="9">
        <v>0</v>
      </c>
      <c r="G15" s="9">
        <v>6.0330000000000004</v>
      </c>
      <c r="H15" s="18">
        <v>4367</v>
      </c>
      <c r="I15" s="9">
        <v>8.0000000000000002E-3</v>
      </c>
      <c r="J15" s="9" t="s">
        <v>14</v>
      </c>
      <c r="K15" s="9" t="s">
        <v>14</v>
      </c>
      <c r="L15" s="9" t="s">
        <v>14</v>
      </c>
      <c r="M15" s="9" t="s">
        <v>14</v>
      </c>
      <c r="O15" s="9">
        <v>54</v>
      </c>
      <c r="P15" s="9" t="s">
        <v>44</v>
      </c>
      <c r="Q15" s="17">
        <v>45510.70453703704</v>
      </c>
      <c r="R15" s="9" t="s">
        <v>45</v>
      </c>
      <c r="S15" s="9" t="s">
        <v>13</v>
      </c>
      <c r="T15" s="9">
        <v>0</v>
      </c>
      <c r="U15" s="9" t="s">
        <v>14</v>
      </c>
      <c r="V15" s="9" t="s">
        <v>14</v>
      </c>
      <c r="W15" s="9" t="s">
        <v>14</v>
      </c>
      <c r="X15" s="9" t="s">
        <v>14</v>
      </c>
      <c r="Y15" s="9" t="s">
        <v>14</v>
      </c>
      <c r="Z15" s="9" t="s">
        <v>14</v>
      </c>
      <c r="AA15" s="9" t="s">
        <v>14</v>
      </c>
      <c r="AC15" s="9">
        <v>54</v>
      </c>
      <c r="AD15" s="9" t="s">
        <v>44</v>
      </c>
      <c r="AE15" s="17">
        <v>45510.70453703704</v>
      </c>
      <c r="AF15" s="9" t="s">
        <v>45</v>
      </c>
      <c r="AG15" s="9" t="s">
        <v>13</v>
      </c>
      <c r="AH15" s="9">
        <v>0</v>
      </c>
      <c r="AI15" s="9">
        <v>12.205</v>
      </c>
      <c r="AJ15" s="18">
        <v>1856</v>
      </c>
      <c r="AK15" s="9">
        <v>0.371</v>
      </c>
      <c r="AL15" s="9" t="s">
        <v>14</v>
      </c>
      <c r="AM15" s="9" t="s">
        <v>14</v>
      </c>
      <c r="AN15" s="9" t="s">
        <v>14</v>
      </c>
      <c r="AO15" s="9" t="s">
        <v>14</v>
      </c>
      <c r="AQ15" s="9">
        <v>1</v>
      </c>
      <c r="AS15" s="19">
        <v>54</v>
      </c>
      <c r="AT15" s="15">
        <f t="shared" si="0"/>
        <v>7.9909501694599996</v>
      </c>
      <c r="AU15" s="16">
        <f t="shared" si="1"/>
        <v>414.37400478719996</v>
      </c>
      <c r="AW15" s="13">
        <f t="shared" si="2"/>
        <v>8.8748945724499997</v>
      </c>
      <c r="AX15" s="14">
        <f t="shared" si="3"/>
        <v>350.95318859264</v>
      </c>
      <c r="AZ15" s="6">
        <f t="shared" si="4"/>
        <v>4.6119794117000001</v>
      </c>
      <c r="BA15" s="7">
        <f t="shared" si="5"/>
        <v>279.84729033728001</v>
      </c>
      <c r="BC15" s="11">
        <f t="shared" ref="BC15:BC22" si="10">IF(H15&lt;10000,((H15^2*0.00000054)+(H15*-0.004765)+(12.72)),(IF(H15&lt;200000,((H15^2*-0.000000001577)+(H15*0.003043)+(-10.42)),(IF(H15&lt;8000000,((H15^2*-0.0000000000186)+(H15*0.00194)+(154.1)),((V15^2*-0.00000002)+(V15*0.2565)+(-1032)))))))</f>
        <v>2.2094170599999998</v>
      </c>
      <c r="BD15" s="12">
        <f t="shared" ref="BD15:BD22" si="11">IF(AJ15&lt;45000,((-0.0000004561*AJ15^2)+(0.244*AJ15)+(-21.72)),((-0.0000000409*AJ15^2)+(0.2477*AJ15)+(-1777)))</f>
        <v>429.57285591039999</v>
      </c>
      <c r="BF15" s="15">
        <f t="shared" si="8"/>
        <v>7.9909501694599996</v>
      </c>
      <c r="BG15" s="16">
        <f t="shared" si="9"/>
        <v>414.37400478719996</v>
      </c>
      <c r="BI15" s="9">
        <v>54</v>
      </c>
      <c r="BJ15" s="9" t="s">
        <v>44</v>
      </c>
      <c r="BK15" s="17">
        <v>45510.70453703704</v>
      </c>
      <c r="BL15" s="9" t="s">
        <v>45</v>
      </c>
      <c r="BM15" s="9" t="s">
        <v>13</v>
      </c>
      <c r="BN15" s="9">
        <v>0</v>
      </c>
      <c r="BO15" s="9">
        <v>2.7109999999999999</v>
      </c>
      <c r="BP15" s="18">
        <v>5240576</v>
      </c>
      <c r="BQ15" s="9">
        <v>0</v>
      </c>
      <c r="BR15" s="9" t="s">
        <v>14</v>
      </c>
      <c r="BS15" s="9" t="s">
        <v>14</v>
      </c>
      <c r="BT15" s="9" t="s">
        <v>14</v>
      </c>
      <c r="BU15" s="9" t="s">
        <v>14</v>
      </c>
    </row>
    <row r="16" spans="1:73" s="9" customFormat="1" x14ac:dyDescent="0.35">
      <c r="A16" s="9">
        <v>55</v>
      </c>
      <c r="B16" s="9" t="s">
        <v>46</v>
      </c>
      <c r="C16" s="17">
        <v>45510.725740740738</v>
      </c>
      <c r="D16" s="9" t="s">
        <v>45</v>
      </c>
      <c r="E16" s="9" t="s">
        <v>13</v>
      </c>
      <c r="F16" s="9">
        <v>0</v>
      </c>
      <c r="G16" s="9">
        <v>6.024</v>
      </c>
      <c r="H16" s="18">
        <v>4609</v>
      </c>
      <c r="I16" s="9">
        <v>8.0000000000000002E-3</v>
      </c>
      <c r="J16" s="9" t="s">
        <v>14</v>
      </c>
      <c r="K16" s="9" t="s">
        <v>14</v>
      </c>
      <c r="L16" s="9" t="s">
        <v>14</v>
      </c>
      <c r="M16" s="9" t="s">
        <v>14</v>
      </c>
      <c r="O16" s="9">
        <v>55</v>
      </c>
      <c r="P16" s="9" t="s">
        <v>46</v>
      </c>
      <c r="Q16" s="17">
        <v>45510.725740740738</v>
      </c>
      <c r="R16" s="9" t="s">
        <v>45</v>
      </c>
      <c r="S16" s="9" t="s">
        <v>13</v>
      </c>
      <c r="T16" s="9">
        <v>0</v>
      </c>
      <c r="U16" s="9" t="s">
        <v>14</v>
      </c>
      <c r="V16" s="9" t="s">
        <v>14</v>
      </c>
      <c r="W16" s="9" t="s">
        <v>14</v>
      </c>
      <c r="X16" s="9" t="s">
        <v>14</v>
      </c>
      <c r="Y16" s="9" t="s">
        <v>14</v>
      </c>
      <c r="Z16" s="9" t="s">
        <v>14</v>
      </c>
      <c r="AA16" s="9" t="s">
        <v>14</v>
      </c>
      <c r="AC16" s="9">
        <v>55</v>
      </c>
      <c r="AD16" s="9" t="s">
        <v>46</v>
      </c>
      <c r="AE16" s="17">
        <v>45510.725740740738</v>
      </c>
      <c r="AF16" s="9" t="s">
        <v>45</v>
      </c>
      <c r="AG16" s="9" t="s">
        <v>13</v>
      </c>
      <c r="AH16" s="9">
        <v>0</v>
      </c>
      <c r="AI16" s="9">
        <v>12.19</v>
      </c>
      <c r="AJ16" s="18">
        <v>1953</v>
      </c>
      <c r="AK16" s="9">
        <v>0.39200000000000002</v>
      </c>
      <c r="AL16" s="9" t="s">
        <v>14</v>
      </c>
      <c r="AM16" s="9" t="s">
        <v>14</v>
      </c>
      <c r="AN16" s="9" t="s">
        <v>14</v>
      </c>
      <c r="AO16" s="9" t="s">
        <v>14</v>
      </c>
      <c r="AQ16" s="9">
        <v>1</v>
      </c>
      <c r="AS16" s="19">
        <v>55</v>
      </c>
      <c r="AT16" s="15">
        <f t="shared" si="0"/>
        <v>8.7086952203399992</v>
      </c>
      <c r="AU16" s="16">
        <f t="shared" si="1"/>
        <v>434.23691030179998</v>
      </c>
      <c r="AW16" s="13">
        <f t="shared" si="2"/>
        <v>9.6741820460499994</v>
      </c>
      <c r="AX16" s="14">
        <f t="shared" si="3"/>
        <v>369.49358096166003</v>
      </c>
      <c r="AZ16" s="6">
        <f t="shared" si="4"/>
        <v>5.1296447093000008</v>
      </c>
      <c r="BA16" s="7">
        <f t="shared" si="5"/>
        <v>299.88776138631999</v>
      </c>
      <c r="BC16" s="11">
        <f t="shared" si="10"/>
        <v>2.2292707399999987</v>
      </c>
      <c r="BD16" s="12">
        <f t="shared" si="11"/>
        <v>453.07233927510003</v>
      </c>
      <c r="BF16" s="15">
        <f t="shared" si="8"/>
        <v>8.7086952203399992</v>
      </c>
      <c r="BG16" s="16">
        <f t="shared" si="9"/>
        <v>434.23691030179998</v>
      </c>
      <c r="BI16" s="9">
        <v>55</v>
      </c>
      <c r="BJ16" s="9" t="s">
        <v>46</v>
      </c>
      <c r="BK16" s="17">
        <v>45510.725740740738</v>
      </c>
      <c r="BL16" s="9" t="s">
        <v>45</v>
      </c>
      <c r="BM16" s="9" t="s">
        <v>13</v>
      </c>
      <c r="BN16" s="9">
        <v>0</v>
      </c>
      <c r="BO16" s="9">
        <v>2.698</v>
      </c>
      <c r="BP16" s="18">
        <v>5399211</v>
      </c>
      <c r="BQ16" s="9">
        <v>0</v>
      </c>
      <c r="BR16" s="9" t="s">
        <v>14</v>
      </c>
      <c r="BS16" s="9" t="s">
        <v>14</v>
      </c>
      <c r="BT16" s="9" t="s">
        <v>14</v>
      </c>
      <c r="BU16" s="9" t="s">
        <v>14</v>
      </c>
    </row>
    <row r="17" spans="1:73" s="9" customFormat="1" x14ac:dyDescent="0.35">
      <c r="A17" s="9">
        <v>56</v>
      </c>
      <c r="B17" s="9" t="s">
        <v>47</v>
      </c>
      <c r="C17" s="17">
        <v>45510.746944444443</v>
      </c>
      <c r="D17" s="9" t="s">
        <v>48</v>
      </c>
      <c r="E17" s="9" t="s">
        <v>13</v>
      </c>
      <c r="F17" s="9">
        <v>0</v>
      </c>
      <c r="G17" s="9">
        <v>6.0049999999999999</v>
      </c>
      <c r="H17" s="18">
        <v>70200</v>
      </c>
      <c r="I17" s="9">
        <v>0.17299999999999999</v>
      </c>
      <c r="J17" s="9" t="s">
        <v>14</v>
      </c>
      <c r="K17" s="9" t="s">
        <v>14</v>
      </c>
      <c r="L17" s="9" t="s">
        <v>14</v>
      </c>
      <c r="M17" s="9" t="s">
        <v>14</v>
      </c>
      <c r="O17" s="9">
        <v>56</v>
      </c>
      <c r="P17" s="9" t="s">
        <v>47</v>
      </c>
      <c r="Q17" s="17">
        <v>45510.746944444443</v>
      </c>
      <c r="R17" s="9" t="s">
        <v>48</v>
      </c>
      <c r="S17" s="9" t="s">
        <v>13</v>
      </c>
      <c r="T17" s="9">
        <v>0</v>
      </c>
      <c r="U17" s="9">
        <v>5.9409999999999998</v>
      </c>
      <c r="V17" s="9">
        <v>718</v>
      </c>
      <c r="W17" s="9">
        <v>0.247</v>
      </c>
      <c r="X17" s="9" t="s">
        <v>14</v>
      </c>
      <c r="Y17" s="9" t="s">
        <v>14</v>
      </c>
      <c r="Z17" s="9" t="s">
        <v>14</v>
      </c>
      <c r="AA17" s="9" t="s">
        <v>14</v>
      </c>
      <c r="AC17" s="9">
        <v>56</v>
      </c>
      <c r="AD17" s="9" t="s">
        <v>47</v>
      </c>
      <c r="AE17" s="17">
        <v>45510.746944444443</v>
      </c>
      <c r="AF17" s="9" t="s">
        <v>48</v>
      </c>
      <c r="AG17" s="9" t="s">
        <v>13</v>
      </c>
      <c r="AH17" s="9">
        <v>0</v>
      </c>
      <c r="AI17" s="9">
        <v>12.201000000000001</v>
      </c>
      <c r="AJ17" s="18">
        <v>2935</v>
      </c>
      <c r="AK17" s="9">
        <v>0.60899999999999999</v>
      </c>
      <c r="AL17" s="9" t="s">
        <v>14</v>
      </c>
      <c r="AM17" s="9" t="s">
        <v>14</v>
      </c>
      <c r="AN17" s="9" t="s">
        <v>14</v>
      </c>
      <c r="AO17" s="9" t="s">
        <v>14</v>
      </c>
      <c r="AQ17" s="9">
        <v>1</v>
      </c>
      <c r="AS17" s="19">
        <v>56</v>
      </c>
      <c r="AT17" s="15">
        <f t="shared" si="0"/>
        <v>197.76558204800003</v>
      </c>
      <c r="AU17" s="16">
        <f t="shared" si="1"/>
        <v>635.25986934499997</v>
      </c>
      <c r="AW17" s="13">
        <f t="shared" si="2"/>
        <v>183.97009996400001</v>
      </c>
      <c r="AX17" s="14">
        <f t="shared" si="3"/>
        <v>557.17393270150012</v>
      </c>
      <c r="AZ17" s="6">
        <f t="shared" si="4"/>
        <v>161.96269565840001</v>
      </c>
      <c r="BA17" s="7">
        <f t="shared" si="5"/>
        <v>502.744664978</v>
      </c>
      <c r="BC17" s="11">
        <f t="shared" si="10"/>
        <v>195.42708092000004</v>
      </c>
      <c r="BD17" s="12">
        <f t="shared" si="11"/>
        <v>690.49105197749998</v>
      </c>
      <c r="BF17" s="15">
        <f t="shared" si="8"/>
        <v>197.76558204800003</v>
      </c>
      <c r="BG17" s="16">
        <f t="shared" si="9"/>
        <v>635.25986934499997</v>
      </c>
      <c r="BI17" s="9">
        <v>56</v>
      </c>
      <c r="BJ17" s="9" t="s">
        <v>47</v>
      </c>
      <c r="BK17" s="17">
        <v>45510.746944444443</v>
      </c>
      <c r="BL17" s="9" t="s">
        <v>48</v>
      </c>
      <c r="BM17" s="9" t="s">
        <v>13</v>
      </c>
      <c r="BN17" s="9">
        <v>0</v>
      </c>
      <c r="BO17" s="9">
        <v>2.7090000000000001</v>
      </c>
      <c r="BP17" s="18">
        <v>5200591</v>
      </c>
      <c r="BQ17" s="9">
        <v>0</v>
      </c>
      <c r="BR17" s="9" t="s">
        <v>14</v>
      </c>
      <c r="BS17" s="9" t="s">
        <v>14</v>
      </c>
      <c r="BT17" s="9" t="s">
        <v>14</v>
      </c>
      <c r="BU17" s="9" t="s">
        <v>14</v>
      </c>
    </row>
    <row r="18" spans="1:73" s="9" customFormat="1" x14ac:dyDescent="0.35">
      <c r="A18" s="9">
        <v>57</v>
      </c>
      <c r="B18" s="9" t="s">
        <v>49</v>
      </c>
      <c r="C18" s="17">
        <v>45510.768182870372</v>
      </c>
      <c r="D18" s="9" t="s">
        <v>48</v>
      </c>
      <c r="E18" s="9" t="s">
        <v>13</v>
      </c>
      <c r="F18" s="9">
        <v>0</v>
      </c>
      <c r="G18" s="9">
        <v>6.0019999999999998</v>
      </c>
      <c r="H18" s="18">
        <v>71183</v>
      </c>
      <c r="I18" s="9">
        <v>0.17599999999999999</v>
      </c>
      <c r="J18" s="9" t="s">
        <v>14</v>
      </c>
      <c r="K18" s="9" t="s">
        <v>14</v>
      </c>
      <c r="L18" s="9" t="s">
        <v>14</v>
      </c>
      <c r="M18" s="9" t="s">
        <v>14</v>
      </c>
      <c r="O18" s="9">
        <v>57</v>
      </c>
      <c r="P18" s="9" t="s">
        <v>49</v>
      </c>
      <c r="Q18" s="17">
        <v>45510.768182870372</v>
      </c>
      <c r="R18" s="9" t="s">
        <v>48</v>
      </c>
      <c r="S18" s="9" t="s">
        <v>13</v>
      </c>
      <c r="T18" s="9">
        <v>0</v>
      </c>
      <c r="U18" s="9">
        <v>5.9569999999999999</v>
      </c>
      <c r="V18" s="9">
        <v>329</v>
      </c>
      <c r="W18" s="9">
        <v>0.13200000000000001</v>
      </c>
      <c r="X18" s="9" t="s">
        <v>14</v>
      </c>
      <c r="Y18" s="9" t="s">
        <v>14</v>
      </c>
      <c r="Z18" s="9" t="s">
        <v>14</v>
      </c>
      <c r="AA18" s="9" t="s">
        <v>14</v>
      </c>
      <c r="AC18" s="9">
        <v>57</v>
      </c>
      <c r="AD18" s="9" t="s">
        <v>49</v>
      </c>
      <c r="AE18" s="17">
        <v>45510.768182870372</v>
      </c>
      <c r="AF18" s="9" t="s">
        <v>48</v>
      </c>
      <c r="AG18" s="9" t="s">
        <v>13</v>
      </c>
      <c r="AH18" s="9">
        <v>0</v>
      </c>
      <c r="AI18" s="9">
        <v>12.188000000000001</v>
      </c>
      <c r="AJ18" s="18">
        <v>3070</v>
      </c>
      <c r="AK18" s="9">
        <v>0.63800000000000001</v>
      </c>
      <c r="AL18" s="9" t="s">
        <v>14</v>
      </c>
      <c r="AM18" s="9" t="s">
        <v>14</v>
      </c>
      <c r="AN18" s="9" t="s">
        <v>14</v>
      </c>
      <c r="AO18" s="9" t="s">
        <v>14</v>
      </c>
      <c r="AQ18" s="9">
        <v>1</v>
      </c>
      <c r="AS18" s="19">
        <v>57</v>
      </c>
      <c r="AT18" s="15">
        <f t="shared" si="0"/>
        <v>200.5751617715768</v>
      </c>
      <c r="AU18" s="16">
        <f t="shared" si="1"/>
        <v>662.88639097999999</v>
      </c>
      <c r="AW18" s="13">
        <f t="shared" si="2"/>
        <v>186.54350234377989</v>
      </c>
      <c r="AX18" s="14">
        <f t="shared" si="3"/>
        <v>582.97275112600005</v>
      </c>
      <c r="AZ18" s="6">
        <f t="shared" si="4"/>
        <v>164.25958625035591</v>
      </c>
      <c r="BA18" s="7">
        <f t="shared" si="5"/>
        <v>530.62847655199994</v>
      </c>
      <c r="BC18" s="11">
        <f t="shared" si="10"/>
        <v>198.19917926584702</v>
      </c>
      <c r="BD18" s="12">
        <f t="shared" si="11"/>
        <v>723.06130310999993</v>
      </c>
      <c r="BF18" s="15">
        <f t="shared" si="8"/>
        <v>200.5751617715768</v>
      </c>
      <c r="BG18" s="16">
        <f t="shared" si="9"/>
        <v>662.88639097999999</v>
      </c>
      <c r="BI18" s="9">
        <v>57</v>
      </c>
      <c r="BJ18" s="9" t="s">
        <v>49</v>
      </c>
      <c r="BK18" s="17">
        <v>45510.768182870372</v>
      </c>
      <c r="BL18" s="9" t="s">
        <v>48</v>
      </c>
      <c r="BM18" s="9" t="s">
        <v>13</v>
      </c>
      <c r="BN18" s="9">
        <v>0</v>
      </c>
      <c r="BO18" s="9">
        <v>2.6989999999999998</v>
      </c>
      <c r="BP18" s="18">
        <v>5329583</v>
      </c>
      <c r="BQ18" s="9">
        <v>0</v>
      </c>
      <c r="BR18" s="9" t="s">
        <v>14</v>
      </c>
      <c r="BS18" s="9" t="s">
        <v>14</v>
      </c>
      <c r="BT18" s="9" t="s">
        <v>14</v>
      </c>
      <c r="BU18" s="9" t="s">
        <v>14</v>
      </c>
    </row>
    <row r="19" spans="1:73" s="9" customFormat="1" x14ac:dyDescent="0.35">
      <c r="A19" s="9">
        <v>58</v>
      </c>
      <c r="B19" s="9" t="s">
        <v>50</v>
      </c>
      <c r="C19" s="17">
        <v>45510.78943287037</v>
      </c>
      <c r="D19" s="9" t="s">
        <v>51</v>
      </c>
      <c r="E19" s="9" t="s">
        <v>13</v>
      </c>
      <c r="F19" s="9">
        <v>0</v>
      </c>
      <c r="G19" s="9">
        <v>5.9930000000000003</v>
      </c>
      <c r="H19" s="18">
        <v>2237783</v>
      </c>
      <c r="I19" s="9">
        <v>5.6609999999999996</v>
      </c>
      <c r="J19" s="9" t="s">
        <v>14</v>
      </c>
      <c r="K19" s="9" t="s">
        <v>14</v>
      </c>
      <c r="L19" s="9" t="s">
        <v>14</v>
      </c>
      <c r="M19" s="9" t="s">
        <v>14</v>
      </c>
      <c r="O19" s="9">
        <v>58</v>
      </c>
      <c r="P19" s="9" t="s">
        <v>50</v>
      </c>
      <c r="Q19" s="17">
        <v>45510.78943287037</v>
      </c>
      <c r="R19" s="9" t="s">
        <v>51</v>
      </c>
      <c r="S19" s="9" t="s">
        <v>13</v>
      </c>
      <c r="T19" s="9">
        <v>0</v>
      </c>
      <c r="U19" s="9">
        <v>5.9459999999999997</v>
      </c>
      <c r="V19" s="18">
        <v>16679</v>
      </c>
      <c r="W19" s="9">
        <v>4.9269999999999996</v>
      </c>
      <c r="X19" s="9" t="s">
        <v>14</v>
      </c>
      <c r="Y19" s="9" t="s">
        <v>14</v>
      </c>
      <c r="Z19" s="9" t="s">
        <v>14</v>
      </c>
      <c r="AA19" s="9" t="s">
        <v>14</v>
      </c>
      <c r="AC19" s="9">
        <v>58</v>
      </c>
      <c r="AD19" s="9" t="s">
        <v>50</v>
      </c>
      <c r="AE19" s="17">
        <v>45510.78943287037</v>
      </c>
      <c r="AF19" s="9" t="s">
        <v>51</v>
      </c>
      <c r="AG19" s="9" t="s">
        <v>13</v>
      </c>
      <c r="AH19" s="9">
        <v>0</v>
      </c>
      <c r="AI19" s="9">
        <v>12.177</v>
      </c>
      <c r="AJ19" s="18">
        <v>18715</v>
      </c>
      <c r="AK19" s="9">
        <v>4.0679999999999996</v>
      </c>
      <c r="AL19" s="9" t="s">
        <v>14</v>
      </c>
      <c r="AM19" s="9" t="s">
        <v>14</v>
      </c>
      <c r="AN19" s="9" t="s">
        <v>14</v>
      </c>
      <c r="AO19" s="9" t="s">
        <v>14</v>
      </c>
      <c r="AQ19" s="9">
        <v>1</v>
      </c>
      <c r="AS19" s="19">
        <v>58</v>
      </c>
      <c r="AT19" s="15">
        <f t="shared" si="0"/>
        <v>4921.5213979184482</v>
      </c>
      <c r="AU19" s="16">
        <f t="shared" si="1"/>
        <v>3849.7299767449999</v>
      </c>
      <c r="AW19" s="13">
        <f t="shared" si="2"/>
        <v>4557.0123459471306</v>
      </c>
      <c r="AX19" s="14">
        <f t="shared" si="3"/>
        <v>3568.7549150814998</v>
      </c>
      <c r="AZ19" s="6">
        <f t="shared" si="4"/>
        <v>4342.7895963854207</v>
      </c>
      <c r="BA19" s="7">
        <f t="shared" si="5"/>
        <v>3755.7520887380001</v>
      </c>
      <c r="BC19" s="11">
        <f t="shared" si="10"/>
        <v>4402.2563067553456</v>
      </c>
      <c r="BD19" s="12">
        <f t="shared" si="11"/>
        <v>4384.9904162775001</v>
      </c>
      <c r="BF19" s="15">
        <f t="shared" si="8"/>
        <v>4921.5213979184482</v>
      </c>
      <c r="BG19" s="16">
        <f t="shared" si="9"/>
        <v>3849.7299767449999</v>
      </c>
      <c r="BI19" s="9">
        <v>58</v>
      </c>
      <c r="BJ19" s="9" t="s">
        <v>50</v>
      </c>
      <c r="BK19" s="17">
        <v>45510.78943287037</v>
      </c>
      <c r="BL19" s="9" t="s">
        <v>51</v>
      </c>
      <c r="BM19" s="9" t="s">
        <v>13</v>
      </c>
      <c r="BN19" s="9">
        <v>0</v>
      </c>
      <c r="BO19" s="9">
        <v>2.7040000000000002</v>
      </c>
      <c r="BP19" s="18">
        <v>5154388</v>
      </c>
      <c r="BQ19" s="9">
        <v>0</v>
      </c>
      <c r="BR19" s="9" t="s">
        <v>14</v>
      </c>
      <c r="BS19" s="9" t="s">
        <v>14</v>
      </c>
      <c r="BT19" s="9" t="s">
        <v>14</v>
      </c>
      <c r="BU19" s="9" t="s">
        <v>14</v>
      </c>
    </row>
    <row r="20" spans="1:73" s="9" customFormat="1" x14ac:dyDescent="0.35">
      <c r="A20" s="9">
        <v>59</v>
      </c>
      <c r="B20" s="9" t="s">
        <v>52</v>
      </c>
      <c r="C20" s="17">
        <v>45510.810648148145</v>
      </c>
      <c r="D20" s="9" t="s">
        <v>51</v>
      </c>
      <c r="E20" s="9" t="s">
        <v>13</v>
      </c>
      <c r="F20" s="9">
        <v>0</v>
      </c>
      <c r="G20" s="9">
        <v>5.9930000000000003</v>
      </c>
      <c r="H20" s="18">
        <v>2355915</v>
      </c>
      <c r="I20" s="9">
        <v>5.9610000000000003</v>
      </c>
      <c r="J20" s="9" t="s">
        <v>14</v>
      </c>
      <c r="K20" s="9" t="s">
        <v>14</v>
      </c>
      <c r="L20" s="9" t="s">
        <v>14</v>
      </c>
      <c r="M20" s="9" t="s">
        <v>14</v>
      </c>
      <c r="O20" s="9">
        <v>59</v>
      </c>
      <c r="P20" s="9" t="s">
        <v>52</v>
      </c>
      <c r="Q20" s="17">
        <v>45510.810648148145</v>
      </c>
      <c r="R20" s="9" t="s">
        <v>51</v>
      </c>
      <c r="S20" s="9" t="s">
        <v>13</v>
      </c>
      <c r="T20" s="9">
        <v>0</v>
      </c>
      <c r="U20" s="9">
        <v>5.9450000000000003</v>
      </c>
      <c r="V20" s="18">
        <v>18991</v>
      </c>
      <c r="W20" s="9">
        <v>5.6020000000000003</v>
      </c>
      <c r="X20" s="9" t="s">
        <v>14</v>
      </c>
      <c r="Y20" s="9" t="s">
        <v>14</v>
      </c>
      <c r="Z20" s="9" t="s">
        <v>14</v>
      </c>
      <c r="AA20" s="9" t="s">
        <v>14</v>
      </c>
      <c r="AC20" s="9">
        <v>59</v>
      </c>
      <c r="AD20" s="9" t="s">
        <v>52</v>
      </c>
      <c r="AE20" s="17">
        <v>45510.810648148145</v>
      </c>
      <c r="AF20" s="9" t="s">
        <v>51</v>
      </c>
      <c r="AG20" s="9" t="s">
        <v>13</v>
      </c>
      <c r="AH20" s="9">
        <v>0</v>
      </c>
      <c r="AI20" s="9">
        <v>12.17</v>
      </c>
      <c r="AJ20" s="18">
        <v>19097</v>
      </c>
      <c r="AK20" s="9">
        <v>4.1509999999999998</v>
      </c>
      <c r="AL20" s="9" t="s">
        <v>14</v>
      </c>
      <c r="AM20" s="9" t="s">
        <v>14</v>
      </c>
      <c r="AN20" s="9" t="s">
        <v>14</v>
      </c>
      <c r="AO20" s="9" t="s">
        <v>14</v>
      </c>
      <c r="AQ20" s="9">
        <v>1</v>
      </c>
      <c r="AS20" s="19">
        <v>59</v>
      </c>
      <c r="AT20" s="15">
        <f t="shared" si="0"/>
        <v>5171.3137649792052</v>
      </c>
      <c r="AU20" s="16">
        <f t="shared" si="1"/>
        <v>3927.1762145417997</v>
      </c>
      <c r="AW20" s="13">
        <f t="shared" si="2"/>
        <v>5148.1539923143309</v>
      </c>
      <c r="AX20" s="14">
        <f t="shared" si="3"/>
        <v>3641.55845264966</v>
      </c>
      <c r="AZ20" s="6">
        <f t="shared" si="4"/>
        <v>4912.4865463902197</v>
      </c>
      <c r="BA20" s="7">
        <f t="shared" si="5"/>
        <v>3834.3428731623198</v>
      </c>
      <c r="BC20" s="11">
        <f t="shared" si="10"/>
        <v>4621.3388599376158</v>
      </c>
      <c r="BD20" s="12">
        <f t="shared" si="11"/>
        <v>4471.6104239550996</v>
      </c>
      <c r="BF20" s="15">
        <f t="shared" si="8"/>
        <v>5171.3137649792052</v>
      </c>
      <c r="BG20" s="16">
        <f t="shared" si="9"/>
        <v>3927.1762145417997</v>
      </c>
      <c r="BI20" s="9">
        <v>59</v>
      </c>
      <c r="BJ20" s="9" t="s">
        <v>52</v>
      </c>
      <c r="BK20" s="17">
        <v>45510.810648148145</v>
      </c>
      <c r="BL20" s="9" t="s">
        <v>51</v>
      </c>
      <c r="BM20" s="9" t="s">
        <v>13</v>
      </c>
      <c r="BN20" s="9">
        <v>0</v>
      </c>
      <c r="BO20" s="9">
        <v>2.7010000000000001</v>
      </c>
      <c r="BP20" s="18">
        <v>5299989</v>
      </c>
      <c r="BQ20" s="9">
        <v>0</v>
      </c>
      <c r="BR20" s="9" t="s">
        <v>14</v>
      </c>
      <c r="BS20" s="9" t="s">
        <v>14</v>
      </c>
      <c r="BT20" s="9" t="s">
        <v>14</v>
      </c>
      <c r="BU20" s="9" t="s">
        <v>14</v>
      </c>
    </row>
    <row r="21" spans="1:73" s="9" customFormat="1" x14ac:dyDescent="0.35">
      <c r="A21" s="9">
        <v>60</v>
      </c>
      <c r="B21" s="9" t="s">
        <v>53</v>
      </c>
      <c r="C21" s="17">
        <v>45510.83185185185</v>
      </c>
      <c r="D21" s="9" t="s">
        <v>54</v>
      </c>
      <c r="E21" s="9" t="s">
        <v>13</v>
      </c>
      <c r="F21" s="9">
        <v>0</v>
      </c>
      <c r="G21" s="9">
        <v>5.9710000000000001</v>
      </c>
      <c r="H21" s="18">
        <v>13671851</v>
      </c>
      <c r="I21" s="9">
        <v>35.597000000000001</v>
      </c>
      <c r="J21" s="9" t="s">
        <v>14</v>
      </c>
      <c r="K21" s="9" t="s">
        <v>14</v>
      </c>
      <c r="L21" s="9" t="s">
        <v>14</v>
      </c>
      <c r="M21" s="9" t="s">
        <v>14</v>
      </c>
      <c r="O21" s="9">
        <v>60</v>
      </c>
      <c r="P21" s="9" t="s">
        <v>53</v>
      </c>
      <c r="Q21" s="17">
        <v>45510.83185185185</v>
      </c>
      <c r="R21" s="9" t="s">
        <v>54</v>
      </c>
      <c r="S21" s="9" t="s">
        <v>13</v>
      </c>
      <c r="T21" s="9">
        <v>0</v>
      </c>
      <c r="U21" s="9">
        <v>5.923</v>
      </c>
      <c r="V21" s="18">
        <v>99052</v>
      </c>
      <c r="W21" s="9">
        <v>28.475000000000001</v>
      </c>
      <c r="X21" s="9" t="s">
        <v>14</v>
      </c>
      <c r="Y21" s="9" t="s">
        <v>14</v>
      </c>
      <c r="Z21" s="9" t="s">
        <v>14</v>
      </c>
      <c r="AA21" s="9" t="s">
        <v>14</v>
      </c>
      <c r="AC21" s="9">
        <v>60</v>
      </c>
      <c r="AD21" s="9" t="s">
        <v>53</v>
      </c>
      <c r="AE21" s="17">
        <v>45510.83185185185</v>
      </c>
      <c r="AF21" s="9" t="s">
        <v>54</v>
      </c>
      <c r="AG21" s="9" t="s">
        <v>13</v>
      </c>
      <c r="AH21" s="9">
        <v>0</v>
      </c>
      <c r="AI21" s="9">
        <v>12.092000000000001</v>
      </c>
      <c r="AJ21" s="18">
        <v>92068</v>
      </c>
      <c r="AK21" s="9">
        <v>19.731999999999999</v>
      </c>
      <c r="AL21" s="9" t="s">
        <v>14</v>
      </c>
      <c r="AM21" s="9" t="s">
        <v>14</v>
      </c>
      <c r="AN21" s="9" t="s">
        <v>14</v>
      </c>
      <c r="AO21" s="9" t="s">
        <v>14</v>
      </c>
      <c r="AQ21" s="9">
        <v>1</v>
      </c>
      <c r="AS21" s="19">
        <v>60</v>
      </c>
      <c r="AT21" s="15">
        <f t="shared" si="0"/>
        <v>26433.658940175999</v>
      </c>
      <c r="AU21" s="16">
        <f t="shared" si="1"/>
        <v>18239.23770552528</v>
      </c>
      <c r="AW21" s="13">
        <f t="shared" si="2"/>
        <v>25486.120035010721</v>
      </c>
      <c r="AX21" s="14">
        <f t="shared" si="3"/>
        <v>17461.715439693762</v>
      </c>
      <c r="AZ21" s="6">
        <f t="shared" si="4"/>
        <v>24512.406231116478</v>
      </c>
      <c r="BA21" s="7">
        <f t="shared" si="5"/>
        <v>18710.434895755519</v>
      </c>
      <c r="BC21" s="11">
        <f t="shared" si="10"/>
        <v>24178.61202592</v>
      </c>
      <c r="BD21" s="12">
        <f t="shared" si="11"/>
        <v>20681.5540700784</v>
      </c>
      <c r="BF21" s="15">
        <f t="shared" si="8"/>
        <v>26433.658940175999</v>
      </c>
      <c r="BG21" s="16">
        <f t="shared" si="9"/>
        <v>18239.23770552528</v>
      </c>
      <c r="BI21" s="9">
        <v>60</v>
      </c>
      <c r="BJ21" s="9" t="s">
        <v>53</v>
      </c>
      <c r="BK21" s="17">
        <v>45510.83185185185</v>
      </c>
      <c r="BL21" s="9" t="s">
        <v>54</v>
      </c>
      <c r="BM21" s="9" t="s">
        <v>13</v>
      </c>
      <c r="BN21" s="9">
        <v>0</v>
      </c>
      <c r="BO21" s="9">
        <v>2.71</v>
      </c>
      <c r="BP21" s="18">
        <v>5019840</v>
      </c>
      <c r="BQ21" s="9">
        <v>0</v>
      </c>
      <c r="BR21" s="9" t="s">
        <v>14</v>
      </c>
      <c r="BS21" s="9" t="s">
        <v>14</v>
      </c>
      <c r="BT21" s="9" t="s">
        <v>14</v>
      </c>
      <c r="BU21" s="9" t="s">
        <v>14</v>
      </c>
    </row>
    <row r="22" spans="1:73" s="9" customFormat="1" x14ac:dyDescent="0.35">
      <c r="A22" s="9">
        <v>61</v>
      </c>
      <c r="B22" s="9" t="s">
        <v>55</v>
      </c>
      <c r="C22" s="17">
        <v>45510.853101851855</v>
      </c>
      <c r="D22" s="9" t="s">
        <v>54</v>
      </c>
      <c r="E22" s="9" t="s">
        <v>13</v>
      </c>
      <c r="F22" s="9">
        <v>0</v>
      </c>
      <c r="G22" s="9">
        <v>5.9690000000000003</v>
      </c>
      <c r="H22" s="18">
        <v>13799906</v>
      </c>
      <c r="I22" s="9">
        <v>35.942</v>
      </c>
      <c r="J22" s="9" t="s">
        <v>14</v>
      </c>
      <c r="K22" s="9" t="s">
        <v>14</v>
      </c>
      <c r="L22" s="9" t="s">
        <v>14</v>
      </c>
      <c r="M22" s="9" t="s">
        <v>14</v>
      </c>
      <c r="O22" s="9">
        <v>61</v>
      </c>
      <c r="P22" s="9" t="s">
        <v>55</v>
      </c>
      <c r="Q22" s="17">
        <v>45510.853101851855</v>
      </c>
      <c r="R22" s="9" t="s">
        <v>54</v>
      </c>
      <c r="S22" s="9" t="s">
        <v>13</v>
      </c>
      <c r="T22" s="9">
        <v>0</v>
      </c>
      <c r="U22" s="9">
        <v>5.9210000000000003</v>
      </c>
      <c r="V22" s="18">
        <v>100279</v>
      </c>
      <c r="W22" s="9">
        <v>28.818000000000001</v>
      </c>
      <c r="X22" s="9" t="s">
        <v>14</v>
      </c>
      <c r="Y22" s="9" t="s">
        <v>14</v>
      </c>
      <c r="Z22" s="9" t="s">
        <v>14</v>
      </c>
      <c r="AA22" s="9" t="s">
        <v>14</v>
      </c>
      <c r="AC22" s="9">
        <v>61</v>
      </c>
      <c r="AD22" s="9" t="s">
        <v>55</v>
      </c>
      <c r="AE22" s="17">
        <v>45510.853101851855</v>
      </c>
      <c r="AF22" s="9" t="s">
        <v>54</v>
      </c>
      <c r="AG22" s="9" t="s">
        <v>13</v>
      </c>
      <c r="AH22" s="9">
        <v>0</v>
      </c>
      <c r="AI22" s="9">
        <v>12.092000000000001</v>
      </c>
      <c r="AJ22" s="18">
        <v>92582</v>
      </c>
      <c r="AK22" s="9">
        <v>19.838999999999999</v>
      </c>
      <c r="AL22" s="9" t="s">
        <v>14</v>
      </c>
      <c r="AM22" s="9" t="s">
        <v>14</v>
      </c>
      <c r="AN22" s="9" t="s">
        <v>14</v>
      </c>
      <c r="AO22" s="9" t="s">
        <v>14</v>
      </c>
      <c r="AQ22" s="9">
        <v>1</v>
      </c>
      <c r="AS22" s="19">
        <v>61</v>
      </c>
      <c r="AT22" s="15">
        <f t="shared" si="0"/>
        <v>26766.078686928999</v>
      </c>
      <c r="AU22" s="16">
        <f t="shared" si="1"/>
        <v>18342.99521582228</v>
      </c>
      <c r="AW22" s="13">
        <f t="shared" si="2"/>
        <v>25795.814131731131</v>
      </c>
      <c r="AX22" s="14">
        <f t="shared" si="3"/>
        <v>17558.449001467761</v>
      </c>
      <c r="AZ22" s="6">
        <f t="shared" si="4"/>
        <v>24810.857987441417</v>
      </c>
      <c r="BA22" s="7">
        <f t="shared" si="5"/>
        <v>18814.256590003522</v>
      </c>
      <c r="BC22" s="11">
        <f t="shared" si="10"/>
        <v>24488.445943179999</v>
      </c>
      <c r="BD22" s="12">
        <f t="shared" si="11"/>
        <v>20804.990046988398</v>
      </c>
      <c r="BF22" s="15">
        <f t="shared" si="8"/>
        <v>26766.078686928999</v>
      </c>
      <c r="BG22" s="16">
        <f t="shared" si="9"/>
        <v>18342.99521582228</v>
      </c>
      <c r="BI22" s="9">
        <v>61</v>
      </c>
      <c r="BJ22" s="9" t="s">
        <v>55</v>
      </c>
      <c r="BK22" s="17">
        <v>45510.853101851855</v>
      </c>
      <c r="BL22" s="9" t="s">
        <v>54</v>
      </c>
      <c r="BM22" s="9" t="s">
        <v>13</v>
      </c>
      <c r="BN22" s="9">
        <v>0</v>
      </c>
      <c r="BO22" s="9">
        <v>2.71</v>
      </c>
      <c r="BP22" s="18">
        <v>5043558</v>
      </c>
      <c r="BQ22" s="9">
        <v>0</v>
      </c>
      <c r="BR22" s="9" t="s">
        <v>14</v>
      </c>
      <c r="BS22" s="9" t="s">
        <v>14</v>
      </c>
      <c r="BT22" s="9" t="s">
        <v>14</v>
      </c>
      <c r="BU22" s="9" t="s">
        <v>14</v>
      </c>
    </row>
    <row r="23" spans="1:73" x14ac:dyDescent="0.35">
      <c r="A23">
        <v>62</v>
      </c>
      <c r="B23" t="s">
        <v>56</v>
      </c>
      <c r="C23" s="2">
        <v>45510.874328703707</v>
      </c>
      <c r="D23">
        <v>307</v>
      </c>
      <c r="E23" t="s">
        <v>13</v>
      </c>
      <c r="F23">
        <v>0</v>
      </c>
      <c r="G23">
        <v>5.992</v>
      </c>
      <c r="H23" s="3">
        <v>140991</v>
      </c>
      <c r="I23">
        <v>0.35199999999999998</v>
      </c>
      <c r="J23" t="s">
        <v>14</v>
      </c>
      <c r="K23" t="s">
        <v>14</v>
      </c>
      <c r="L23" t="s">
        <v>14</v>
      </c>
      <c r="M23" t="s">
        <v>14</v>
      </c>
      <c r="O23">
        <v>62</v>
      </c>
      <c r="P23" t="s">
        <v>56</v>
      </c>
      <c r="Q23" s="2">
        <v>45510.874328703707</v>
      </c>
      <c r="R23">
        <v>307</v>
      </c>
      <c r="S23" t="s">
        <v>13</v>
      </c>
      <c r="T23">
        <v>0</v>
      </c>
      <c r="U23">
        <v>5.9560000000000004</v>
      </c>
      <c r="V23" s="3">
        <v>1608</v>
      </c>
      <c r="W23">
        <v>0.50900000000000001</v>
      </c>
      <c r="X23" t="s">
        <v>14</v>
      </c>
      <c r="Y23" t="s">
        <v>14</v>
      </c>
      <c r="Z23" t="s">
        <v>14</v>
      </c>
      <c r="AA23" t="s">
        <v>14</v>
      </c>
      <c r="AC23">
        <v>62</v>
      </c>
      <c r="AD23" t="s">
        <v>56</v>
      </c>
      <c r="AE23" s="2">
        <v>45510.874328703707</v>
      </c>
      <c r="AF23">
        <v>307</v>
      </c>
      <c r="AG23" t="s">
        <v>13</v>
      </c>
      <c r="AH23">
        <v>0</v>
      </c>
      <c r="AI23">
        <v>12.071</v>
      </c>
      <c r="AJ23" s="3">
        <v>88457</v>
      </c>
      <c r="AK23">
        <v>18.975999999999999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0">
        <v>62</v>
      </c>
      <c r="AT23" s="15">
        <f t="shared" si="0"/>
        <v>398.67100915100718</v>
      </c>
      <c r="AU23" s="16">
        <f t="shared" si="1"/>
        <v>17509.952980398532</v>
      </c>
      <c r="AW23" s="13">
        <f t="shared" si="2"/>
        <v>368.69687893440715</v>
      </c>
      <c r="AX23" s="14">
        <f t="shared" si="3"/>
        <v>16781.891739795261</v>
      </c>
      <c r="AZ23" s="6">
        <f t="shared" si="4"/>
        <v>326.97585666399618</v>
      </c>
      <c r="BA23" s="7">
        <f t="shared" si="5"/>
        <v>17980.67706553352</v>
      </c>
      <c r="BC23" s="11">
        <f t="shared" si="6"/>
        <v>387.26727829826297</v>
      </c>
      <c r="BD23" s="12">
        <f t="shared" si="7"/>
        <v>19813.771089275902</v>
      </c>
      <c r="BF23" s="15">
        <f t="shared" si="8"/>
        <v>398.67100915100718</v>
      </c>
      <c r="BG23" s="16">
        <f t="shared" si="9"/>
        <v>17509.952980398532</v>
      </c>
      <c r="BI23">
        <v>62</v>
      </c>
      <c r="BJ23" t="s">
        <v>56</v>
      </c>
      <c r="BK23" s="2">
        <v>45510.874328703707</v>
      </c>
      <c r="BL23">
        <v>307</v>
      </c>
      <c r="BM23" t="s">
        <v>13</v>
      </c>
      <c r="BN23">
        <v>0</v>
      </c>
      <c r="BO23">
        <v>2.8540000000000001</v>
      </c>
      <c r="BP23" s="3">
        <v>790059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63</v>
      </c>
      <c r="B24" t="s">
        <v>57</v>
      </c>
      <c r="C24" s="2">
        <v>45510.895509259259</v>
      </c>
      <c r="D24">
        <v>102</v>
      </c>
      <c r="E24" t="s">
        <v>13</v>
      </c>
      <c r="F24">
        <v>0</v>
      </c>
      <c r="G24">
        <v>6.0469999999999997</v>
      </c>
      <c r="H24" s="3">
        <v>2309</v>
      </c>
      <c r="I24">
        <v>2E-3</v>
      </c>
      <c r="J24" t="s">
        <v>14</v>
      </c>
      <c r="K24" t="s">
        <v>14</v>
      </c>
      <c r="L24" t="s">
        <v>14</v>
      </c>
      <c r="M24" t="s">
        <v>14</v>
      </c>
      <c r="O24">
        <v>63</v>
      </c>
      <c r="P24" t="s">
        <v>57</v>
      </c>
      <c r="Q24" s="2">
        <v>45510.895509259259</v>
      </c>
      <c r="R24">
        <v>102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63</v>
      </c>
      <c r="AD24" t="s">
        <v>57</v>
      </c>
      <c r="AE24" s="2">
        <v>45510.895509259259</v>
      </c>
      <c r="AF24">
        <v>102</v>
      </c>
      <c r="AG24" t="s">
        <v>13</v>
      </c>
      <c r="AH24">
        <v>0</v>
      </c>
      <c r="AI24">
        <v>12.022</v>
      </c>
      <c r="AJ24" s="3">
        <v>147477</v>
      </c>
      <c r="AK24">
        <v>31.148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0">
        <v>63</v>
      </c>
      <c r="AT24" s="15">
        <f t="shared" si="0"/>
        <v>2.1576178243399999</v>
      </c>
      <c r="AU24" s="16">
        <f t="shared" si="1"/>
        <v>29351.16544333813</v>
      </c>
      <c r="AW24" s="13">
        <f t="shared" si="2"/>
        <v>1.8033476760499987</v>
      </c>
      <c r="AX24" s="14">
        <f t="shared" si="3"/>
        <v>27840.098090498461</v>
      </c>
      <c r="AZ24" s="6">
        <f t="shared" si="4"/>
        <v>0.89744828929999998</v>
      </c>
      <c r="BA24" s="7">
        <f t="shared" si="5"/>
        <v>29824.749539699918</v>
      </c>
      <c r="BC24" s="11">
        <f t="shared" si="6"/>
        <v>4.5966147400000015</v>
      </c>
      <c r="BD24" s="12">
        <f t="shared" si="7"/>
        <v>33863.499759863902</v>
      </c>
      <c r="BF24" s="15">
        <f t="shared" si="8"/>
        <v>2.1576178243399999</v>
      </c>
      <c r="BG24" s="16">
        <f t="shared" si="9"/>
        <v>29351.16544333813</v>
      </c>
      <c r="BI24">
        <v>63</v>
      </c>
      <c r="BJ24" t="s">
        <v>57</v>
      </c>
      <c r="BK24" s="2">
        <v>45510.895509259259</v>
      </c>
      <c r="BL24">
        <v>102</v>
      </c>
      <c r="BM24" t="s">
        <v>13</v>
      </c>
      <c r="BN24">
        <v>0</v>
      </c>
      <c r="BO24">
        <v>2.855</v>
      </c>
      <c r="BP24" s="3">
        <v>914288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64</v>
      </c>
      <c r="B25" t="s">
        <v>58</v>
      </c>
      <c r="C25" s="2">
        <v>45510.91673611111</v>
      </c>
      <c r="D25">
        <v>49</v>
      </c>
      <c r="E25" t="s">
        <v>13</v>
      </c>
      <c r="F25">
        <v>0</v>
      </c>
      <c r="G25">
        <v>6.0389999999999997</v>
      </c>
      <c r="H25" s="3">
        <v>2215</v>
      </c>
      <c r="I25">
        <v>2E-3</v>
      </c>
      <c r="J25" t="s">
        <v>14</v>
      </c>
      <c r="K25" t="s">
        <v>14</v>
      </c>
      <c r="L25" t="s">
        <v>14</v>
      </c>
      <c r="M25" t="s">
        <v>14</v>
      </c>
      <c r="O25">
        <v>64</v>
      </c>
      <c r="P25" t="s">
        <v>58</v>
      </c>
      <c r="Q25" s="2">
        <v>45510.91673611111</v>
      </c>
      <c r="R25">
        <v>49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64</v>
      </c>
      <c r="AD25" t="s">
        <v>58</v>
      </c>
      <c r="AE25" s="2">
        <v>45510.91673611111</v>
      </c>
      <c r="AF25">
        <v>49</v>
      </c>
      <c r="AG25" t="s">
        <v>13</v>
      </c>
      <c r="AH25">
        <v>0</v>
      </c>
      <c r="AI25">
        <v>11.988</v>
      </c>
      <c r="AJ25" s="3">
        <v>172281</v>
      </c>
      <c r="AK25">
        <v>36.152000000000001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0">
        <v>64</v>
      </c>
      <c r="AT25" s="15">
        <f t="shared" si="0"/>
        <v>1.9027366964999999</v>
      </c>
      <c r="AU25" s="16">
        <f t="shared" si="1"/>
        <v>34277.642046647175</v>
      </c>
      <c r="AW25" s="13">
        <f t="shared" si="2"/>
        <v>1.4686292612500012</v>
      </c>
      <c r="AX25" s="14">
        <f t="shared" si="3"/>
        <v>32453.660319454142</v>
      </c>
      <c r="AZ25" s="6">
        <f t="shared" si="4"/>
        <v>0.75717799250000017</v>
      </c>
      <c r="BA25" s="7">
        <f t="shared" si="5"/>
        <v>34749.330139635284</v>
      </c>
      <c r="BC25" s="11">
        <f t="shared" si="6"/>
        <v>4.8148865000000001</v>
      </c>
      <c r="BD25" s="12">
        <f t="shared" si="7"/>
        <v>39683.061312895101</v>
      </c>
      <c r="BF25" s="15">
        <f t="shared" si="8"/>
        <v>1.9027366964999999</v>
      </c>
      <c r="BG25" s="16">
        <f t="shared" si="9"/>
        <v>34277.642046647175</v>
      </c>
      <c r="BI25">
        <v>64</v>
      </c>
      <c r="BJ25" t="s">
        <v>58</v>
      </c>
      <c r="BK25" s="2">
        <v>45510.91673611111</v>
      </c>
      <c r="BL25">
        <v>49</v>
      </c>
      <c r="BM25" t="s">
        <v>13</v>
      </c>
      <c r="BN25">
        <v>0</v>
      </c>
      <c r="BO25">
        <v>2.8439999999999999</v>
      </c>
      <c r="BP25" s="3">
        <v>979408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65</v>
      </c>
      <c r="B26" t="s">
        <v>59</v>
      </c>
      <c r="C26" s="2">
        <v>45510.937962962962</v>
      </c>
      <c r="D26">
        <v>153</v>
      </c>
      <c r="E26" t="s">
        <v>13</v>
      </c>
      <c r="F26">
        <v>0</v>
      </c>
      <c r="G26">
        <v>5.9980000000000002</v>
      </c>
      <c r="H26" s="3">
        <v>130464</v>
      </c>
      <c r="I26">
        <v>0.32500000000000001</v>
      </c>
      <c r="J26" t="s">
        <v>14</v>
      </c>
      <c r="K26" t="s">
        <v>14</v>
      </c>
      <c r="L26" t="s">
        <v>14</v>
      </c>
      <c r="M26" t="s">
        <v>14</v>
      </c>
      <c r="O26">
        <v>65</v>
      </c>
      <c r="P26" t="s">
        <v>59</v>
      </c>
      <c r="Q26" s="2">
        <v>45510.937962962962</v>
      </c>
      <c r="R26">
        <v>153</v>
      </c>
      <c r="S26" t="s">
        <v>13</v>
      </c>
      <c r="T26">
        <v>0</v>
      </c>
      <c r="U26">
        <v>5.952</v>
      </c>
      <c r="V26" s="3">
        <v>1374</v>
      </c>
      <c r="W26">
        <v>0.44</v>
      </c>
      <c r="X26" t="s">
        <v>14</v>
      </c>
      <c r="Y26" t="s">
        <v>14</v>
      </c>
      <c r="Z26" t="s">
        <v>14</v>
      </c>
      <c r="AA26" t="s">
        <v>14</v>
      </c>
      <c r="AC26">
        <v>65</v>
      </c>
      <c r="AD26" t="s">
        <v>59</v>
      </c>
      <c r="AE26" s="2">
        <v>45510.937962962962</v>
      </c>
      <c r="AF26">
        <v>153</v>
      </c>
      <c r="AG26" t="s">
        <v>13</v>
      </c>
      <c r="AH26">
        <v>0</v>
      </c>
      <c r="AI26">
        <v>12.077</v>
      </c>
      <c r="AJ26" s="3">
        <v>83517</v>
      </c>
      <c r="AK26">
        <v>17.939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0">
        <v>65</v>
      </c>
      <c r="AT26" s="15">
        <f t="shared" si="0"/>
        <v>368.97851299051518</v>
      </c>
      <c r="AU26" s="16">
        <f t="shared" si="1"/>
        <v>16511.245704385332</v>
      </c>
      <c r="AW26" s="13">
        <f t="shared" si="2"/>
        <v>341.30371859471364</v>
      </c>
      <c r="AX26" s="14">
        <f t="shared" si="3"/>
        <v>15851.177448160861</v>
      </c>
      <c r="AZ26" s="6">
        <f t="shared" si="4"/>
        <v>302.48861231446011</v>
      </c>
      <c r="BA26" s="7">
        <f t="shared" si="5"/>
        <v>16981.259621344718</v>
      </c>
      <c r="BC26" s="11">
        <f t="shared" si="6"/>
        <v>359.74006319820802</v>
      </c>
      <c r="BD26" s="12">
        <f t="shared" si="7"/>
        <v>18624.8797480799</v>
      </c>
      <c r="BF26" s="15">
        <f t="shared" si="8"/>
        <v>368.97851299051518</v>
      </c>
      <c r="BG26" s="16">
        <f t="shared" si="9"/>
        <v>16511.245704385332</v>
      </c>
      <c r="BI26">
        <v>65</v>
      </c>
      <c r="BJ26" t="s">
        <v>59</v>
      </c>
      <c r="BK26" s="2">
        <v>45510.937962962962</v>
      </c>
      <c r="BL26">
        <v>153</v>
      </c>
      <c r="BM26" t="s">
        <v>13</v>
      </c>
      <c r="BN26">
        <v>0</v>
      </c>
      <c r="BO26">
        <v>2.86</v>
      </c>
      <c r="BP26" s="3">
        <v>805851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66</v>
      </c>
      <c r="B27" t="s">
        <v>60</v>
      </c>
      <c r="C27" s="2">
        <v>45510.959166666667</v>
      </c>
      <c r="D27">
        <v>318</v>
      </c>
      <c r="E27" t="s">
        <v>13</v>
      </c>
      <c r="F27">
        <v>0</v>
      </c>
      <c r="G27">
        <v>5.9950000000000001</v>
      </c>
      <c r="H27" s="3">
        <v>22541</v>
      </c>
      <c r="I27">
        <v>5.2999999999999999E-2</v>
      </c>
      <c r="J27" t="s">
        <v>14</v>
      </c>
      <c r="K27" t="s">
        <v>14</v>
      </c>
      <c r="L27" t="s">
        <v>14</v>
      </c>
      <c r="M27" t="s">
        <v>14</v>
      </c>
      <c r="O27">
        <v>66</v>
      </c>
      <c r="P27" t="s">
        <v>60</v>
      </c>
      <c r="Q27" s="2">
        <v>45510.959166666667</v>
      </c>
      <c r="R27">
        <v>318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66</v>
      </c>
      <c r="AD27" t="s">
        <v>60</v>
      </c>
      <c r="AE27" s="2">
        <v>45510.959166666667</v>
      </c>
      <c r="AF27">
        <v>318</v>
      </c>
      <c r="AG27" t="s">
        <v>13</v>
      </c>
      <c r="AH27">
        <v>0</v>
      </c>
      <c r="AI27">
        <v>12.163</v>
      </c>
      <c r="AJ27" s="3">
        <v>1154</v>
      </c>
      <c r="AK27">
        <v>0.216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0">
        <v>66</v>
      </c>
      <c r="AT27" s="15">
        <f t="shared" si="0"/>
        <v>60.878620678527213</v>
      </c>
      <c r="AU27" s="16">
        <f t="shared" si="1"/>
        <v>270.59036338319999</v>
      </c>
      <c r="AW27" s="13">
        <f t="shared" si="2"/>
        <v>58.923006111267107</v>
      </c>
      <c r="AX27" s="14">
        <f t="shared" si="3"/>
        <v>216.76514629784</v>
      </c>
      <c r="AZ27" s="6">
        <f t="shared" si="4"/>
        <v>50.415345893312256</v>
      </c>
      <c r="BA27" s="7">
        <f t="shared" si="5"/>
        <v>134.79781460767998</v>
      </c>
      <c r="BC27" s="11">
        <f t="shared" si="6"/>
        <v>57.370994534063001</v>
      </c>
      <c r="BD27" s="12">
        <f t="shared" si="7"/>
        <v>259.24860433240008</v>
      </c>
      <c r="BF27" s="15">
        <f t="shared" si="8"/>
        <v>60.878620678527213</v>
      </c>
      <c r="BG27" s="16">
        <f t="shared" si="9"/>
        <v>270.59036338319999</v>
      </c>
      <c r="BI27">
        <v>66</v>
      </c>
      <c r="BJ27" t="s">
        <v>60</v>
      </c>
      <c r="BK27" s="2">
        <v>45510.959166666667</v>
      </c>
      <c r="BL27">
        <v>318</v>
      </c>
      <c r="BM27" t="s">
        <v>13</v>
      </c>
      <c r="BN27">
        <v>0</v>
      </c>
      <c r="BO27">
        <v>2.8519999999999999</v>
      </c>
      <c r="BP27" s="3">
        <v>828023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67</v>
      </c>
      <c r="B28" t="s">
        <v>61</v>
      </c>
      <c r="C28" s="2">
        <v>45510.980393518519</v>
      </c>
      <c r="D28">
        <v>381</v>
      </c>
      <c r="E28" t="s">
        <v>13</v>
      </c>
      <c r="F28">
        <v>0</v>
      </c>
      <c r="G28">
        <v>6.04</v>
      </c>
      <c r="H28" s="3">
        <v>2547</v>
      </c>
      <c r="I28">
        <v>3.0000000000000001E-3</v>
      </c>
      <c r="J28" t="s">
        <v>14</v>
      </c>
      <c r="K28" t="s">
        <v>14</v>
      </c>
      <c r="L28" t="s">
        <v>14</v>
      </c>
      <c r="M28" t="s">
        <v>14</v>
      </c>
      <c r="O28">
        <v>67</v>
      </c>
      <c r="P28" t="s">
        <v>61</v>
      </c>
      <c r="Q28" s="2">
        <v>45510.980393518519</v>
      </c>
      <c r="R28">
        <v>381</v>
      </c>
      <c r="S28" t="s">
        <v>13</v>
      </c>
      <c r="T28">
        <v>0</v>
      </c>
      <c r="U28" t="s">
        <v>14</v>
      </c>
      <c r="V28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67</v>
      </c>
      <c r="AD28" t="s">
        <v>61</v>
      </c>
      <c r="AE28" s="2">
        <v>45510.980393518519</v>
      </c>
      <c r="AF28">
        <v>381</v>
      </c>
      <c r="AG28" t="s">
        <v>13</v>
      </c>
      <c r="AH28">
        <v>0</v>
      </c>
      <c r="AI28">
        <v>12.016</v>
      </c>
      <c r="AJ28" s="3">
        <v>140645</v>
      </c>
      <c r="AK28">
        <v>29.757999999999999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0">
        <v>67</v>
      </c>
      <c r="AT28" s="15">
        <f t="shared" si="0"/>
        <v>2.8074701222599998</v>
      </c>
      <c r="AU28" s="16">
        <f t="shared" si="1"/>
        <v>27989.025684919248</v>
      </c>
      <c r="AW28" s="13">
        <f t="shared" si="2"/>
        <v>2.64624723845</v>
      </c>
      <c r="AX28" s="14">
        <f t="shared" si="3"/>
        <v>26565.8266794335</v>
      </c>
      <c r="AZ28" s="6">
        <f t="shared" si="4"/>
        <v>1.2640817677000002</v>
      </c>
      <c r="BA28" s="7">
        <f t="shared" si="5"/>
        <v>28462.809971041999</v>
      </c>
      <c r="BC28" s="11">
        <f t="shared" si="6"/>
        <v>4.0866378600000015</v>
      </c>
      <c r="BD28" s="12">
        <f t="shared" si="7"/>
        <v>32251.722944577501</v>
      </c>
      <c r="BF28" s="15">
        <f t="shared" si="8"/>
        <v>2.8074701222599998</v>
      </c>
      <c r="BG28" s="16">
        <f t="shared" si="9"/>
        <v>27989.025684919248</v>
      </c>
      <c r="BI28">
        <v>67</v>
      </c>
      <c r="BJ28" t="s">
        <v>61</v>
      </c>
      <c r="BK28" s="2">
        <v>45510.980393518519</v>
      </c>
      <c r="BL28">
        <v>381</v>
      </c>
      <c r="BM28" t="s">
        <v>13</v>
      </c>
      <c r="BN28">
        <v>0</v>
      </c>
      <c r="BO28">
        <v>2.847</v>
      </c>
      <c r="BP28" s="3">
        <v>914035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68</v>
      </c>
      <c r="B29" t="s">
        <v>62</v>
      </c>
      <c r="C29" s="2">
        <v>45511.001597222225</v>
      </c>
      <c r="D29">
        <v>77</v>
      </c>
      <c r="E29" t="s">
        <v>13</v>
      </c>
      <c r="F29">
        <v>0</v>
      </c>
      <c r="G29">
        <v>5.9930000000000003</v>
      </c>
      <c r="H29" s="3">
        <v>27989</v>
      </c>
      <c r="I29">
        <v>6.7000000000000004E-2</v>
      </c>
      <c r="J29" t="s">
        <v>14</v>
      </c>
      <c r="K29" t="s">
        <v>14</v>
      </c>
      <c r="L29" t="s">
        <v>14</v>
      </c>
      <c r="M29" t="s">
        <v>14</v>
      </c>
      <c r="O29">
        <v>68</v>
      </c>
      <c r="P29" t="s">
        <v>62</v>
      </c>
      <c r="Q29" s="2">
        <v>45511.001597222225</v>
      </c>
      <c r="R29">
        <v>77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68</v>
      </c>
      <c r="AD29" t="s">
        <v>62</v>
      </c>
      <c r="AE29" s="2">
        <v>45511.001597222225</v>
      </c>
      <c r="AF29">
        <v>77</v>
      </c>
      <c r="AG29" t="s">
        <v>13</v>
      </c>
      <c r="AH29">
        <v>0</v>
      </c>
      <c r="AI29">
        <v>12.074</v>
      </c>
      <c r="AJ29" s="3">
        <v>75154</v>
      </c>
      <c r="AK29">
        <v>16.178000000000001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0">
        <v>68</v>
      </c>
      <c r="AT29" s="15">
        <f t="shared" si="0"/>
        <v>76.592869665855204</v>
      </c>
      <c r="AU29" s="16">
        <f t="shared" si="1"/>
        <v>14817.845787104519</v>
      </c>
      <c r="AW29" s="13">
        <f t="shared" si="2"/>
        <v>73.245203859771109</v>
      </c>
      <c r="AX29" s="14">
        <f t="shared" si="3"/>
        <v>14273.748308377841</v>
      </c>
      <c r="AZ29" s="6">
        <f t="shared" si="4"/>
        <v>63.185078242894662</v>
      </c>
      <c r="BA29" s="7">
        <f t="shared" si="5"/>
        <v>15286.491682767679</v>
      </c>
      <c r="BC29" s="11">
        <f t="shared" si="6"/>
        <v>73.515130241183002</v>
      </c>
      <c r="BD29" s="12">
        <f t="shared" si="7"/>
        <v>16607.637540015603</v>
      </c>
      <c r="BF29" s="15">
        <f t="shared" si="8"/>
        <v>76.592869665855204</v>
      </c>
      <c r="BG29" s="16">
        <f t="shared" si="9"/>
        <v>14817.845787104519</v>
      </c>
      <c r="BI29">
        <v>68</v>
      </c>
      <c r="BJ29" t="s">
        <v>62</v>
      </c>
      <c r="BK29" s="2">
        <v>45511.001597222225</v>
      </c>
      <c r="BL29">
        <v>77</v>
      </c>
      <c r="BM29" t="s">
        <v>13</v>
      </c>
      <c r="BN29">
        <v>0</v>
      </c>
      <c r="BO29">
        <v>2.85</v>
      </c>
      <c r="BP29" s="3">
        <v>818354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69</v>
      </c>
      <c r="B30" t="s">
        <v>63</v>
      </c>
      <c r="C30" s="2">
        <v>45511.022812499999</v>
      </c>
      <c r="D30">
        <v>196</v>
      </c>
      <c r="E30" t="s">
        <v>13</v>
      </c>
      <c r="F30">
        <v>0</v>
      </c>
      <c r="G30">
        <v>5.9889999999999999</v>
      </c>
      <c r="H30" s="3">
        <v>362043</v>
      </c>
      <c r="I30">
        <v>0.90900000000000003</v>
      </c>
      <c r="J30" t="s">
        <v>14</v>
      </c>
      <c r="K30" t="s">
        <v>14</v>
      </c>
      <c r="L30" t="s">
        <v>14</v>
      </c>
      <c r="M30" t="s">
        <v>14</v>
      </c>
      <c r="O30">
        <v>69</v>
      </c>
      <c r="P30" t="s">
        <v>63</v>
      </c>
      <c r="Q30" s="2">
        <v>45511.022812499999</v>
      </c>
      <c r="R30">
        <v>196</v>
      </c>
      <c r="S30" t="s">
        <v>13</v>
      </c>
      <c r="T30">
        <v>0</v>
      </c>
      <c r="U30">
        <v>5.94</v>
      </c>
      <c r="V30" s="3">
        <v>3746</v>
      </c>
      <c r="W30">
        <v>1.1379999999999999</v>
      </c>
      <c r="X30" t="s">
        <v>14</v>
      </c>
      <c r="Y30" t="s">
        <v>14</v>
      </c>
      <c r="Z30" t="s">
        <v>14</v>
      </c>
      <c r="AA30" t="s">
        <v>14</v>
      </c>
      <c r="AC30">
        <v>69</v>
      </c>
      <c r="AD30" t="s">
        <v>63</v>
      </c>
      <c r="AE30" s="2">
        <v>45511.022812499999</v>
      </c>
      <c r="AF30">
        <v>196</v>
      </c>
      <c r="AG30" t="s">
        <v>13</v>
      </c>
      <c r="AH30">
        <v>0</v>
      </c>
      <c r="AI30">
        <v>12.12</v>
      </c>
      <c r="AJ30" s="3">
        <v>32081</v>
      </c>
      <c r="AK30">
        <v>6.9720000000000004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0">
        <v>69</v>
      </c>
      <c r="AT30" s="15">
        <f t="shared" si="0"/>
        <v>932.04548317013621</v>
      </c>
      <c r="AU30" s="16">
        <f t="shared" si="1"/>
        <v>6549.1594044521999</v>
      </c>
      <c r="AW30" s="13">
        <f t="shared" si="2"/>
        <v>937.72522131765595</v>
      </c>
      <c r="AX30" s="14">
        <f t="shared" si="3"/>
        <v>6113.2945614781402</v>
      </c>
      <c r="AZ30" s="6">
        <f t="shared" si="4"/>
        <v>837.05017271980148</v>
      </c>
      <c r="BA30" s="7">
        <f t="shared" si="5"/>
        <v>6501.1777568832795</v>
      </c>
      <c r="BC30" s="11">
        <f t="shared" si="6"/>
        <v>854.02542251040859</v>
      </c>
      <c r="BD30" s="12">
        <f t="shared" si="7"/>
        <v>7336.6301851278995</v>
      </c>
      <c r="BF30" s="15">
        <f t="shared" si="8"/>
        <v>932.04548317013621</v>
      </c>
      <c r="BG30" s="16">
        <f t="shared" si="9"/>
        <v>6549.1594044521999</v>
      </c>
      <c r="BI30">
        <v>69</v>
      </c>
      <c r="BJ30" t="s">
        <v>63</v>
      </c>
      <c r="BK30" s="2">
        <v>45511.022812499999</v>
      </c>
      <c r="BL30">
        <v>196</v>
      </c>
      <c r="BM30" t="s">
        <v>13</v>
      </c>
      <c r="BN30">
        <v>0</v>
      </c>
      <c r="BO30">
        <v>2.8450000000000002</v>
      </c>
      <c r="BP30" s="3">
        <v>917669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70</v>
      </c>
      <c r="B31" t="s">
        <v>64</v>
      </c>
      <c r="C31" s="2">
        <v>45511.044027777774</v>
      </c>
      <c r="D31">
        <v>148</v>
      </c>
      <c r="E31" t="s">
        <v>13</v>
      </c>
      <c r="F31">
        <v>0</v>
      </c>
      <c r="G31">
        <v>6.0380000000000003</v>
      </c>
      <c r="H31" s="3">
        <v>1966</v>
      </c>
      <c r="I31">
        <v>2E-3</v>
      </c>
      <c r="J31" t="s">
        <v>14</v>
      </c>
      <c r="K31" t="s">
        <v>14</v>
      </c>
      <c r="L31" t="s">
        <v>14</v>
      </c>
      <c r="M31" t="s">
        <v>14</v>
      </c>
      <c r="O31">
        <v>70</v>
      </c>
      <c r="P31" t="s">
        <v>64</v>
      </c>
      <c r="Q31" s="2">
        <v>45511.044027777774</v>
      </c>
      <c r="R31">
        <v>148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70</v>
      </c>
      <c r="AD31" t="s">
        <v>64</v>
      </c>
      <c r="AE31" s="2">
        <v>45511.044027777774</v>
      </c>
      <c r="AF31">
        <v>148</v>
      </c>
      <c r="AG31" t="s">
        <v>13</v>
      </c>
      <c r="AH31">
        <v>0</v>
      </c>
      <c r="AI31">
        <v>11.997</v>
      </c>
      <c r="AJ31" s="3">
        <v>165282</v>
      </c>
      <c r="AK31">
        <v>34.746000000000002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0">
        <v>70</v>
      </c>
      <c r="AT31" s="15">
        <f t="shared" si="0"/>
        <v>1.2324530138399998</v>
      </c>
      <c r="AU31" s="16">
        <f t="shared" si="1"/>
        <v>32890.52170723828</v>
      </c>
      <c r="AW31" s="13">
        <f t="shared" si="2"/>
        <v>0.57703220979999958</v>
      </c>
      <c r="AX31" s="14">
        <f t="shared" si="3"/>
        <v>31153.867451339764</v>
      </c>
      <c r="AZ31" s="6">
        <f t="shared" si="4"/>
        <v>0.39802056680000031</v>
      </c>
      <c r="BA31" s="7">
        <f t="shared" si="5"/>
        <v>33362.930479347524</v>
      </c>
      <c r="BC31" s="11">
        <f t="shared" si="6"/>
        <v>5.43919424</v>
      </c>
      <c r="BD31" s="12">
        <f t="shared" si="7"/>
        <v>38046.039493468401</v>
      </c>
      <c r="BF31" s="15">
        <f t="shared" si="8"/>
        <v>1.2324530138399998</v>
      </c>
      <c r="BG31" s="16">
        <f t="shared" si="9"/>
        <v>32890.52170723828</v>
      </c>
      <c r="BI31">
        <v>70</v>
      </c>
      <c r="BJ31" t="s">
        <v>64</v>
      </c>
      <c r="BK31" s="2">
        <v>45511.044027777774</v>
      </c>
      <c r="BL31">
        <v>148</v>
      </c>
      <c r="BM31" t="s">
        <v>13</v>
      </c>
      <c r="BN31">
        <v>0</v>
      </c>
      <c r="BO31">
        <v>2.8490000000000002</v>
      </c>
      <c r="BP31" s="3">
        <v>967958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71</v>
      </c>
      <c r="B32" t="s">
        <v>65</v>
      </c>
      <c r="C32" s="2">
        <v>45511.065243055556</v>
      </c>
      <c r="D32">
        <v>359</v>
      </c>
      <c r="E32" t="s">
        <v>13</v>
      </c>
      <c r="F32">
        <v>0</v>
      </c>
      <c r="G32">
        <v>6.0229999999999997</v>
      </c>
      <c r="H32" s="3">
        <v>2579</v>
      </c>
      <c r="I32">
        <v>3.0000000000000001E-3</v>
      </c>
      <c r="J32" t="s">
        <v>14</v>
      </c>
      <c r="K32" t="s">
        <v>14</v>
      </c>
      <c r="L32" t="s">
        <v>14</v>
      </c>
      <c r="M32" t="s">
        <v>14</v>
      </c>
      <c r="O32">
        <v>71</v>
      </c>
      <c r="P32" t="s">
        <v>65</v>
      </c>
      <c r="Q32" s="2">
        <v>45511.065243055556</v>
      </c>
      <c r="R32">
        <v>359</v>
      </c>
      <c r="S32" t="s">
        <v>13</v>
      </c>
      <c r="T32">
        <v>0</v>
      </c>
      <c r="U32" t="s">
        <v>14</v>
      </c>
      <c r="V32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71</v>
      </c>
      <c r="AD32" t="s">
        <v>65</v>
      </c>
      <c r="AE32" s="2">
        <v>45511.065243055556</v>
      </c>
      <c r="AF32">
        <v>359</v>
      </c>
      <c r="AG32" t="s">
        <v>13</v>
      </c>
      <c r="AH32">
        <v>0</v>
      </c>
      <c r="AI32">
        <v>12.031000000000001</v>
      </c>
      <c r="AJ32" s="3">
        <v>131163</v>
      </c>
      <c r="AK32">
        <v>27.821999999999999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0">
        <v>71</v>
      </c>
      <c r="AT32" s="15">
        <f t="shared" si="0"/>
        <v>2.8953389107399996</v>
      </c>
      <c r="AU32" s="16">
        <f t="shared" si="1"/>
        <v>26094.821206366931</v>
      </c>
      <c r="AW32" s="13">
        <f t="shared" si="2"/>
        <v>2.7590775840500008</v>
      </c>
      <c r="AX32" s="14">
        <f t="shared" si="3"/>
        <v>24794.774908428062</v>
      </c>
      <c r="AZ32" s="6">
        <f t="shared" si="4"/>
        <v>1.3146324173000001</v>
      </c>
      <c r="BA32" s="7">
        <f t="shared" si="5"/>
        <v>26568.652844839122</v>
      </c>
      <c r="BC32" s="11">
        <f t="shared" si="6"/>
        <v>4.02273514</v>
      </c>
      <c r="BD32" s="12">
        <f t="shared" si="7"/>
        <v>30008.442437927901</v>
      </c>
      <c r="BF32" s="15">
        <f t="shared" si="8"/>
        <v>2.8953389107399996</v>
      </c>
      <c r="BG32" s="16">
        <f t="shared" si="9"/>
        <v>26094.821206366931</v>
      </c>
      <c r="BI32">
        <v>71</v>
      </c>
      <c r="BJ32" t="s">
        <v>65</v>
      </c>
      <c r="BK32" s="2">
        <v>45511.065243055556</v>
      </c>
      <c r="BL32">
        <v>359</v>
      </c>
      <c r="BM32" t="s">
        <v>13</v>
      </c>
      <c r="BN32">
        <v>0</v>
      </c>
      <c r="BO32">
        <v>2.8540000000000001</v>
      </c>
      <c r="BP32" s="3">
        <v>883698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72</v>
      </c>
      <c r="B33" t="s">
        <v>66</v>
      </c>
      <c r="C33" s="2">
        <v>45511.086458333331</v>
      </c>
      <c r="D33">
        <v>416</v>
      </c>
      <c r="E33" t="s">
        <v>13</v>
      </c>
      <c r="F33">
        <v>0</v>
      </c>
      <c r="G33">
        <v>6.0380000000000003</v>
      </c>
      <c r="H33" s="3">
        <v>2033</v>
      </c>
      <c r="I33">
        <v>2E-3</v>
      </c>
      <c r="J33" t="s">
        <v>14</v>
      </c>
      <c r="K33" t="s">
        <v>14</v>
      </c>
      <c r="L33" t="s">
        <v>14</v>
      </c>
      <c r="M33" t="s">
        <v>14</v>
      </c>
      <c r="O33">
        <v>72</v>
      </c>
      <c r="P33" t="s">
        <v>66</v>
      </c>
      <c r="Q33" s="2">
        <v>45511.086458333331</v>
      </c>
      <c r="R33">
        <v>416</v>
      </c>
      <c r="S33" t="s">
        <v>13</v>
      </c>
      <c r="T33">
        <v>0</v>
      </c>
      <c r="U33" t="s">
        <v>14</v>
      </c>
      <c r="V3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72</v>
      </c>
      <c r="AD33" t="s">
        <v>66</v>
      </c>
      <c r="AE33" s="2">
        <v>45511.086458333331</v>
      </c>
      <c r="AF33">
        <v>416</v>
      </c>
      <c r="AG33" t="s">
        <v>13</v>
      </c>
      <c r="AH33">
        <v>0</v>
      </c>
      <c r="AI33">
        <v>11.994</v>
      </c>
      <c r="AJ33" s="3">
        <v>153184</v>
      </c>
      <c r="AK33">
        <v>32.305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0">
        <v>72</v>
      </c>
      <c r="AT33" s="15">
        <f t="shared" ref="AT33:AT37" si="12">IF(H33&lt;10000,((H33^2*0.00000005714)+(H33*0.002453)+(-3.811)),(IF(H33&lt;200000,((H33^2*-0.0000000002888)+(H33*0.002899)+(-4.321)),(IF(H33&lt;8000000,((H33^2*-0.0000000000062)+(H33*0.002143)+(157)),((V33^2*-0.000000031)+(V33*0.2771)+(-709.5)))))))</f>
        <v>1.4121137054600004</v>
      </c>
      <c r="AU33" s="16">
        <f t="shared" ref="AU33:AU37" si="13">IF(AJ33&lt;45000,((-0.0000000598*AJ33^2)+(0.205*AJ33)+(34.1)),((-0.00000002403*AJ33^2)+(0.2063*AJ33)+(-550.7)))</f>
        <v>30487.287131320321</v>
      </c>
      <c r="AW33" s="13">
        <f t="shared" ref="AW33:AW37" si="14">IF(H33&lt;10000,((-0.00000005795*H33^2)+(0.003823*H33)+(-6.715)),(IF(H33&lt;700000,((-0.0000000001209*H33^2)+(0.002635*H33)+(-0.4111)), ((-0.00000002007*V33^2)+(0.2564*V33)+(286.1)))))</f>
        <v>0.81764649245000065</v>
      </c>
      <c r="AX33" s="14">
        <f t="shared" ref="AX33:AX37" si="15">(-0.00000001626*AJ33^2)+(0.1912*AJ33)+(-3.858)</f>
        <v>28903.376406461441</v>
      </c>
      <c r="AZ33" s="6">
        <f t="shared" ref="AZ33:AZ37" si="16">IF(H33&lt;10000,((0.0000001453*H33^2)+(0.0008349*H33)+(-1.805)),(IF(H33&lt;700000,((-0.00000000008054*H33^2)+(0.002348*H33)+(-2.47)), ((-0.00000001938*V33^2)+(0.2471*V33)+(226.8)))))</f>
        <v>0.49288953170000016</v>
      </c>
      <c r="BA33" s="7">
        <f t="shared" ref="BA33:BA37" si="17">(-0.00000002552*AJ33^2)+(0.2067*AJ33)+(-103.7)</f>
        <v>30960.597377914877</v>
      </c>
      <c r="BC33" s="11">
        <f t="shared" ref="BC33:BC37" si="18">IF(H33&lt;10000,((H33^2*0.00000054)+(H33*-0.004765)+(12.72)),(IF(H33&lt;200000,((H33^2*-0.000000001577)+(H33*0.003043)+(-10.42)),(IF(H33&lt;8000000,((H33^2*-0.0000000000186)+(H33*0.00194)+(154.1)),((V33^2*-0.00000002)+(V33*0.2565)+(-1032)))))))</f>
        <v>5.2646230599999999</v>
      </c>
      <c r="BD33" s="12">
        <f t="shared" ref="BD33:BD37" si="19">IF(AJ33&lt;45000,((-0.0000004561*AJ33^2)+(0.244*AJ33)+(-21.72)),((-0.0000000409*AJ33^2)+(0.2477*AJ33)+(-1777)))</f>
        <v>35206.944481689599</v>
      </c>
      <c r="BF33" s="15">
        <f t="shared" ref="BF33:BF37" si="20">IF(H33&lt;10000,((H33^2*0.00000005714)+(H33*0.002453)+(-3.811)),(IF(H33&lt;200000,((H33^2*-0.0000000002888)+(H33*0.002899)+(-4.321)),(IF(H33&lt;8000000,((H33^2*-0.0000000000062)+(H33*0.002143)+(157)),((V33^2*-0.000000031)+(V33*0.2771)+(-709.5)))))))</f>
        <v>1.4121137054600004</v>
      </c>
      <c r="BG33" s="16">
        <f t="shared" ref="BG33:BG37" si="21">IF(AJ33&lt;45000,((-0.0000000598*AJ33^2)+(0.205*AJ33)+(34.1)),((-0.00000002403*AJ33^2)+(0.2063*AJ33)+(-550.7)))</f>
        <v>30487.287131320321</v>
      </c>
      <c r="BI33">
        <v>72</v>
      </c>
      <c r="BJ33" t="s">
        <v>66</v>
      </c>
      <c r="BK33" s="2">
        <v>45511.086458333331</v>
      </c>
      <c r="BL33">
        <v>416</v>
      </c>
      <c r="BM33" t="s">
        <v>13</v>
      </c>
      <c r="BN33">
        <v>0</v>
      </c>
      <c r="BO33">
        <v>2.8439999999999999</v>
      </c>
      <c r="BP33" s="3">
        <v>902960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73</v>
      </c>
      <c r="B34" t="s">
        <v>67</v>
      </c>
      <c r="C34" s="2">
        <v>45511.10765046296</v>
      </c>
      <c r="D34">
        <v>50</v>
      </c>
      <c r="E34" t="s">
        <v>13</v>
      </c>
      <c r="F34">
        <v>0</v>
      </c>
      <c r="G34">
        <v>5.992</v>
      </c>
      <c r="H34" s="3">
        <v>21462</v>
      </c>
      <c r="I34">
        <v>5.0999999999999997E-2</v>
      </c>
      <c r="J34" t="s">
        <v>14</v>
      </c>
      <c r="K34" t="s">
        <v>14</v>
      </c>
      <c r="L34" t="s">
        <v>14</v>
      </c>
      <c r="M34" t="s">
        <v>14</v>
      </c>
      <c r="O34">
        <v>73</v>
      </c>
      <c r="P34" t="s">
        <v>67</v>
      </c>
      <c r="Q34" s="2">
        <v>45511.10765046296</v>
      </c>
      <c r="R34">
        <v>50</v>
      </c>
      <c r="S34" t="s">
        <v>13</v>
      </c>
      <c r="T34">
        <v>0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73</v>
      </c>
      <c r="AD34" t="s">
        <v>67</v>
      </c>
      <c r="AE34" s="2">
        <v>45511.10765046296</v>
      </c>
      <c r="AF34">
        <v>50</v>
      </c>
      <c r="AG34" t="s">
        <v>13</v>
      </c>
      <c r="AH34">
        <v>0</v>
      </c>
      <c r="AI34">
        <v>12.154</v>
      </c>
      <c r="AJ34">
        <v>464</v>
      </c>
      <c r="AK34">
        <v>6.4000000000000001E-2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0">
        <v>73</v>
      </c>
      <c r="AT34" s="15">
        <f t="shared" si="12"/>
        <v>57.764311682172803</v>
      </c>
      <c r="AU34" s="16">
        <f t="shared" si="13"/>
        <v>129.20712529919999</v>
      </c>
      <c r="AW34" s="13">
        <f t="shared" si="14"/>
        <v>56.085581351020409</v>
      </c>
      <c r="AX34" s="14">
        <f t="shared" si="15"/>
        <v>84.855299287039998</v>
      </c>
      <c r="AZ34" s="6">
        <f t="shared" si="16"/>
        <v>47.885677871060238</v>
      </c>
      <c r="BA34" s="7">
        <f t="shared" si="17"/>
        <v>-7.7966943539200031</v>
      </c>
      <c r="BC34" s="11">
        <f t="shared" si="18"/>
        <v>54.162472290812005</v>
      </c>
      <c r="BD34" s="12">
        <f t="shared" si="19"/>
        <v>91.397803494399994</v>
      </c>
      <c r="BF34" s="15">
        <f t="shared" si="20"/>
        <v>57.764311682172803</v>
      </c>
      <c r="BG34" s="16">
        <f t="shared" si="21"/>
        <v>129.20712529919999</v>
      </c>
      <c r="BI34">
        <v>73</v>
      </c>
      <c r="BJ34" t="s">
        <v>67</v>
      </c>
      <c r="BK34" s="2">
        <v>45511.10765046296</v>
      </c>
      <c r="BL34">
        <v>50</v>
      </c>
      <c r="BM34" t="s">
        <v>13</v>
      </c>
      <c r="BN34">
        <v>0</v>
      </c>
      <c r="BO34">
        <v>2.847</v>
      </c>
      <c r="BP34" s="3">
        <v>866957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5">
      <c r="A35">
        <v>74</v>
      </c>
      <c r="B35" t="s">
        <v>68</v>
      </c>
      <c r="C35" s="2">
        <v>45511.128877314812</v>
      </c>
      <c r="D35">
        <v>140</v>
      </c>
      <c r="E35" t="s">
        <v>13</v>
      </c>
      <c r="F35">
        <v>0</v>
      </c>
      <c r="G35">
        <v>5.9710000000000001</v>
      </c>
      <c r="H35" s="3">
        <v>5423353</v>
      </c>
      <c r="I35">
        <v>13.829000000000001</v>
      </c>
      <c r="J35" t="s">
        <v>14</v>
      </c>
      <c r="K35" t="s">
        <v>14</v>
      </c>
      <c r="L35" t="s">
        <v>14</v>
      </c>
      <c r="M35" t="s">
        <v>14</v>
      </c>
      <c r="O35">
        <v>74</v>
      </c>
      <c r="P35" t="s">
        <v>68</v>
      </c>
      <c r="Q35" s="2">
        <v>45511.128877314812</v>
      </c>
      <c r="R35">
        <v>140</v>
      </c>
      <c r="S35" t="s">
        <v>13</v>
      </c>
      <c r="T35">
        <v>0</v>
      </c>
      <c r="U35">
        <v>5.9240000000000004</v>
      </c>
      <c r="V35" s="3">
        <v>39523</v>
      </c>
      <c r="W35">
        <v>11.558</v>
      </c>
      <c r="X35" t="s">
        <v>14</v>
      </c>
      <c r="Y35" t="s">
        <v>14</v>
      </c>
      <c r="Z35" t="s">
        <v>14</v>
      </c>
      <c r="AA35" t="s">
        <v>14</v>
      </c>
      <c r="AC35">
        <v>74</v>
      </c>
      <c r="AD35" t="s">
        <v>68</v>
      </c>
      <c r="AE35" s="2">
        <v>45511.128877314812</v>
      </c>
      <c r="AF35">
        <v>140</v>
      </c>
      <c r="AG35" t="s">
        <v>13</v>
      </c>
      <c r="AH35">
        <v>0</v>
      </c>
      <c r="AI35">
        <v>12.076000000000001</v>
      </c>
      <c r="AJ35" s="3">
        <v>67217</v>
      </c>
      <c r="AK35">
        <v>14.499000000000001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 s="10">
        <v>74</v>
      </c>
      <c r="AT35" s="15">
        <f t="shared" si="12"/>
        <v>11596.886380871823</v>
      </c>
      <c r="AU35" s="16">
        <f t="shared" si="13"/>
        <v>13207.596554111331</v>
      </c>
      <c r="AW35" s="13">
        <f t="shared" si="14"/>
        <v>10388.446504692971</v>
      </c>
      <c r="AX35" s="14">
        <f t="shared" si="15"/>
        <v>12774.56768605286</v>
      </c>
      <c r="AZ35" s="6">
        <f t="shared" si="16"/>
        <v>9962.660431287979</v>
      </c>
      <c r="BA35" s="7">
        <f t="shared" si="17"/>
        <v>13674.751347728719</v>
      </c>
      <c r="BC35" s="11">
        <f t="shared" si="18"/>
        <v>10128.327525615474</v>
      </c>
      <c r="BD35" s="12">
        <f t="shared" si="19"/>
        <v>14687.859583859899</v>
      </c>
      <c r="BF35" s="15">
        <f t="shared" si="20"/>
        <v>11596.886380871823</v>
      </c>
      <c r="BG35" s="16">
        <f t="shared" si="21"/>
        <v>13207.596554111331</v>
      </c>
      <c r="BI35">
        <v>74</v>
      </c>
      <c r="BJ35" t="s">
        <v>68</v>
      </c>
      <c r="BK35" s="2">
        <v>45511.128877314812</v>
      </c>
      <c r="BL35">
        <v>140</v>
      </c>
      <c r="BM35" t="s">
        <v>13</v>
      </c>
      <c r="BN35">
        <v>0</v>
      </c>
      <c r="BO35">
        <v>2.8540000000000001</v>
      </c>
      <c r="BP35" s="3">
        <v>669384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5">
      <c r="A36">
        <v>75</v>
      </c>
      <c r="B36" t="s">
        <v>69</v>
      </c>
      <c r="C36" s="2">
        <v>45511.150092592594</v>
      </c>
      <c r="D36">
        <v>113</v>
      </c>
      <c r="E36" t="s">
        <v>13</v>
      </c>
      <c r="F36">
        <v>0</v>
      </c>
      <c r="G36">
        <v>5.9039999999999999</v>
      </c>
      <c r="H36" s="3">
        <v>33745958</v>
      </c>
      <c r="I36">
        <v>93.001000000000005</v>
      </c>
      <c r="J36" t="s">
        <v>14</v>
      </c>
      <c r="K36" t="s">
        <v>14</v>
      </c>
      <c r="L36" t="s">
        <v>14</v>
      </c>
      <c r="M36" t="s">
        <v>14</v>
      </c>
      <c r="O36">
        <v>75</v>
      </c>
      <c r="P36" t="s">
        <v>69</v>
      </c>
      <c r="Q36" s="2">
        <v>45511.150092592594</v>
      </c>
      <c r="R36">
        <v>113</v>
      </c>
      <c r="S36" t="s">
        <v>13</v>
      </c>
      <c r="T36">
        <v>0</v>
      </c>
      <c r="U36">
        <v>5.8570000000000002</v>
      </c>
      <c r="V36" s="3">
        <v>250764</v>
      </c>
      <c r="W36">
        <v>69.483999999999995</v>
      </c>
      <c r="X36" t="s">
        <v>14</v>
      </c>
      <c r="Y36" t="s">
        <v>14</v>
      </c>
      <c r="Z36" t="s">
        <v>14</v>
      </c>
      <c r="AA36" t="s">
        <v>14</v>
      </c>
      <c r="AC36">
        <v>75</v>
      </c>
      <c r="AD36" t="s">
        <v>69</v>
      </c>
      <c r="AE36" s="2">
        <v>45511.150092592594</v>
      </c>
      <c r="AF36">
        <v>113</v>
      </c>
      <c r="AG36" t="s">
        <v>13</v>
      </c>
      <c r="AH36">
        <v>0</v>
      </c>
      <c r="AI36">
        <v>12.068</v>
      </c>
      <c r="AJ36" s="3">
        <v>75235</v>
      </c>
      <c r="AK36">
        <v>16.195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 s="10">
        <v>75</v>
      </c>
      <c r="AT36" s="15">
        <f t="shared" si="12"/>
        <v>66827.844305424005</v>
      </c>
      <c r="AU36" s="16">
        <f t="shared" si="13"/>
        <v>14834.26336544325</v>
      </c>
      <c r="AW36" s="13">
        <f t="shared" si="14"/>
        <v>63319.936145221283</v>
      </c>
      <c r="AX36" s="14">
        <f t="shared" si="15"/>
        <v>14289.037437041501</v>
      </c>
      <c r="AZ36" s="6">
        <f t="shared" si="16"/>
        <v>60971.919927971518</v>
      </c>
      <c r="BA36" s="7">
        <f t="shared" si="17"/>
        <v>15302.923510657998</v>
      </c>
      <c r="BC36" s="11">
        <f t="shared" si="18"/>
        <v>62031.314326079999</v>
      </c>
      <c r="BD36" s="12">
        <f t="shared" si="19"/>
        <v>16627.203016297502</v>
      </c>
      <c r="BF36" s="15">
        <f t="shared" si="20"/>
        <v>66827.844305424005</v>
      </c>
      <c r="BG36" s="16">
        <f t="shared" si="21"/>
        <v>14834.26336544325</v>
      </c>
      <c r="BI36">
        <v>75</v>
      </c>
      <c r="BJ36" t="s">
        <v>69</v>
      </c>
      <c r="BK36" s="2">
        <v>45511.150092592594</v>
      </c>
      <c r="BL36">
        <v>113</v>
      </c>
      <c r="BM36" t="s">
        <v>13</v>
      </c>
      <c r="BN36">
        <v>0</v>
      </c>
      <c r="BO36">
        <v>2.855</v>
      </c>
      <c r="BP36" s="3">
        <v>629391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5">
      <c r="A37">
        <v>76</v>
      </c>
      <c r="B37" t="s">
        <v>70</v>
      </c>
      <c r="C37" s="2">
        <v>45511.171319444446</v>
      </c>
      <c r="D37">
        <v>175</v>
      </c>
      <c r="E37" t="s">
        <v>13</v>
      </c>
      <c r="F37">
        <v>0</v>
      </c>
      <c r="G37">
        <v>5.9009999999999998</v>
      </c>
      <c r="H37" s="3">
        <v>33590747</v>
      </c>
      <c r="I37">
        <v>92.528000000000006</v>
      </c>
      <c r="J37" t="s">
        <v>14</v>
      </c>
      <c r="K37" t="s">
        <v>14</v>
      </c>
      <c r="L37" t="s">
        <v>14</v>
      </c>
      <c r="M37" t="s">
        <v>14</v>
      </c>
      <c r="O37">
        <v>76</v>
      </c>
      <c r="P37" t="s">
        <v>70</v>
      </c>
      <c r="Q37" s="2">
        <v>45511.171319444446</v>
      </c>
      <c r="R37">
        <v>175</v>
      </c>
      <c r="S37" t="s">
        <v>13</v>
      </c>
      <c r="T37">
        <v>0</v>
      </c>
      <c r="U37">
        <v>5.8550000000000004</v>
      </c>
      <c r="V37" s="3">
        <v>257298</v>
      </c>
      <c r="W37">
        <v>71.188000000000002</v>
      </c>
      <c r="X37" t="s">
        <v>14</v>
      </c>
      <c r="Y37" t="s">
        <v>14</v>
      </c>
      <c r="Z37" t="s">
        <v>14</v>
      </c>
      <c r="AA37" t="s">
        <v>14</v>
      </c>
      <c r="AC37">
        <v>76</v>
      </c>
      <c r="AD37" t="s">
        <v>70</v>
      </c>
      <c r="AE37" s="2">
        <v>45511.171319444446</v>
      </c>
      <c r="AF37">
        <v>175</v>
      </c>
      <c r="AG37" t="s">
        <v>13</v>
      </c>
      <c r="AH37">
        <v>0</v>
      </c>
      <c r="AI37">
        <v>12.054</v>
      </c>
      <c r="AJ37" s="3">
        <v>81860</v>
      </c>
      <c r="AK37">
        <v>17.591000000000001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 s="10">
        <v>76</v>
      </c>
      <c r="AT37" s="15">
        <f t="shared" si="12"/>
        <v>68535.505715075997</v>
      </c>
      <c r="AU37" s="16">
        <f t="shared" si="13"/>
        <v>16175.991537811999</v>
      </c>
      <c r="AW37" s="13">
        <f t="shared" si="14"/>
        <v>64928.627825663723</v>
      </c>
      <c r="AX37" s="14">
        <f t="shared" si="15"/>
        <v>15538.814770904</v>
      </c>
      <c r="AZ37" s="6">
        <f t="shared" si="16"/>
        <v>62522.135985618479</v>
      </c>
      <c r="BA37" s="7">
        <f t="shared" si="17"/>
        <v>16645.750959007997</v>
      </c>
      <c r="BC37" s="11">
        <f t="shared" si="18"/>
        <v>63640.891783920008</v>
      </c>
      <c r="BD37" s="12">
        <f t="shared" si="19"/>
        <v>18225.648662360003</v>
      </c>
      <c r="BF37" s="15">
        <f t="shared" si="20"/>
        <v>68535.505715075997</v>
      </c>
      <c r="BG37" s="16">
        <f t="shared" si="21"/>
        <v>16175.991537811999</v>
      </c>
      <c r="BI37">
        <v>76</v>
      </c>
      <c r="BJ37" t="s">
        <v>70</v>
      </c>
      <c r="BK37" s="2">
        <v>45511.171319444446</v>
      </c>
      <c r="BL37">
        <v>175</v>
      </c>
      <c r="BM37" t="s">
        <v>13</v>
      </c>
      <c r="BN37">
        <v>0</v>
      </c>
      <c r="BO37">
        <v>2.8519999999999999</v>
      </c>
      <c r="BP37" s="3">
        <v>673431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5">
      <c r="A38">
        <v>77</v>
      </c>
      <c r="B38" t="s">
        <v>71</v>
      </c>
      <c r="C38" s="2">
        <v>45511.19253472222</v>
      </c>
      <c r="D38">
        <v>82</v>
      </c>
      <c r="E38" t="s">
        <v>13</v>
      </c>
      <c r="F38">
        <v>0</v>
      </c>
      <c r="G38">
        <v>5.9880000000000004</v>
      </c>
      <c r="H38" s="3">
        <v>58926</v>
      </c>
      <c r="I38">
        <v>0.14499999999999999</v>
      </c>
      <c r="J38" t="s">
        <v>14</v>
      </c>
      <c r="K38" t="s">
        <v>14</v>
      </c>
      <c r="L38" t="s">
        <v>14</v>
      </c>
      <c r="M38" t="s">
        <v>14</v>
      </c>
      <c r="O38">
        <v>77</v>
      </c>
      <c r="P38" t="s">
        <v>71</v>
      </c>
      <c r="Q38" s="2">
        <v>45511.19253472222</v>
      </c>
      <c r="R38">
        <v>82</v>
      </c>
      <c r="S38" t="s">
        <v>13</v>
      </c>
      <c r="T38">
        <v>0</v>
      </c>
      <c r="U38" t="s">
        <v>14</v>
      </c>
      <c r="V38" t="s">
        <v>14</v>
      </c>
      <c r="W38" t="s">
        <v>14</v>
      </c>
      <c r="X38" t="s">
        <v>14</v>
      </c>
      <c r="Y38" t="s">
        <v>14</v>
      </c>
      <c r="Z38" t="s">
        <v>14</v>
      </c>
      <c r="AA38" t="s">
        <v>14</v>
      </c>
      <c r="AC38">
        <v>77</v>
      </c>
      <c r="AD38" t="s">
        <v>71</v>
      </c>
      <c r="AE38" s="2">
        <v>45511.19253472222</v>
      </c>
      <c r="AF38">
        <v>82</v>
      </c>
      <c r="AG38" t="s">
        <v>13</v>
      </c>
      <c r="AH38">
        <v>0</v>
      </c>
      <c r="AI38">
        <v>12.137</v>
      </c>
      <c r="AJ38" s="3">
        <v>11613</v>
      </c>
      <c r="AK38">
        <v>2.5150000000000001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S38" s="10">
        <v>77</v>
      </c>
      <c r="AT38" s="15">
        <f t="shared" ref="AT38:AT41" si="22">IF(H38&lt;10000,((H38^2*0.00000005714)+(H38*0.002453)+(-3.811)),(IF(H38&lt;200000,((H38^2*-0.0000000002888)+(H38*0.002899)+(-4.321)),(IF(H38&lt;8000000,((H38^2*-0.0000000000062)+(H38*0.002143)+(157)),((V38^2*-0.000000031)+(V38*0.2771)+(-709.5)))))))</f>
        <v>165.50268142013121</v>
      </c>
      <c r="AU38" s="16">
        <f t="shared" ref="AU38:AU41" si="23">IF(AJ38&lt;45000,((-0.0000000598*AJ38^2)+(0.205*AJ38)+(34.1)),((-0.00000002403*AJ38^2)+(0.2063*AJ38)+(-550.7)))</f>
        <v>2406.7002662137998</v>
      </c>
      <c r="AW38" s="13">
        <f t="shared" ref="AW38:AW41" si="24">IF(H38&lt;10000,((-0.00000005795*H38^2)+(0.003823*H38)+(-6.715)),(IF(H38&lt;700000,((-0.0000000001209*H38^2)+(0.002635*H38)+(-0.4111)), ((-0.00000002007*V38^2)+(0.2564*V38)+(286.1)))))</f>
        <v>154.43911213675162</v>
      </c>
      <c r="AX38" s="14">
        <f t="shared" ref="AX38:AX41" si="25">(-0.00000001626*AJ38^2)+(0.1912*AJ38)+(-3.858)</f>
        <v>2214.35474763606</v>
      </c>
      <c r="AZ38" s="6">
        <f t="shared" ref="AZ38:AZ41" si="26">IF(H38&lt;10000,((0.0000001453*H38^2)+(0.0008349*H38)+(-1.805)),(IF(H38&lt;700000,((-0.00000000008054*H38^2)+(0.002348*H38)+(-2.47)), ((-0.00000001938*V38^2)+(0.2471*V38)+(226.8)))))</f>
        <v>135.60859109424297</v>
      </c>
      <c r="BA38" s="7">
        <f t="shared" ref="BA38:BA41" si="27">(-0.00000002552*AJ38^2)+(0.2067*AJ38)+(-103.7)</f>
        <v>2293.2654276551202</v>
      </c>
      <c r="BC38" s="11">
        <f t="shared" ref="BC38:BC41" si="28">IF(H38&lt;10000,((H38^2*0.00000054)+(H38*-0.004765)+(12.72)),(IF(H38&lt;200000,((H38^2*-0.000000001577)+(H38*0.003043)+(-10.42)),(IF(H38&lt;8000000,((H38^2*-0.0000000000186)+(H38*0.00194)+(154.1)),((V38^2*-0.00000002)+(V38*0.2565)+(-1032)))))))</f>
        <v>163.41604272834803</v>
      </c>
      <c r="BD38" s="12">
        <f t="shared" ref="BD38:BD41" si="29">IF(AJ38&lt;45000,((-0.0000004561*AJ38^2)+(0.244*AJ38)+(-21.72)),((-0.0000000409*AJ38^2)+(0.2477*AJ38)+(-1777)))</f>
        <v>2750.3415471591002</v>
      </c>
      <c r="BF38" s="15">
        <f t="shared" ref="BF38:BF41" si="30">IF(H38&lt;10000,((H38^2*0.00000005714)+(H38*0.002453)+(-3.811)),(IF(H38&lt;200000,((H38^2*-0.0000000002888)+(H38*0.002899)+(-4.321)),(IF(H38&lt;8000000,((H38^2*-0.0000000000062)+(H38*0.002143)+(157)),((V38^2*-0.000000031)+(V38*0.2771)+(-709.5)))))))</f>
        <v>165.50268142013121</v>
      </c>
      <c r="BG38" s="16">
        <f t="shared" ref="BG38:BG41" si="31">IF(AJ38&lt;45000,((-0.0000000598*AJ38^2)+(0.205*AJ38)+(34.1)),((-0.00000002403*AJ38^2)+(0.2063*AJ38)+(-550.7)))</f>
        <v>2406.7002662137998</v>
      </c>
      <c r="BI38">
        <v>77</v>
      </c>
      <c r="BJ38" t="s">
        <v>71</v>
      </c>
      <c r="BK38" s="2">
        <v>45511.19253472222</v>
      </c>
      <c r="BL38">
        <v>82</v>
      </c>
      <c r="BM38" t="s">
        <v>13</v>
      </c>
      <c r="BN38">
        <v>0</v>
      </c>
      <c r="BO38">
        <v>2.8479999999999999</v>
      </c>
      <c r="BP38" s="3">
        <v>822301</v>
      </c>
      <c r="BQ38">
        <v>0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35">
      <c r="A39">
        <v>78</v>
      </c>
      <c r="B39" t="s">
        <v>72</v>
      </c>
      <c r="C39" s="2">
        <v>45511.213750000003</v>
      </c>
      <c r="D39">
        <v>182</v>
      </c>
      <c r="E39" t="s">
        <v>13</v>
      </c>
      <c r="F39">
        <v>0</v>
      </c>
      <c r="G39">
        <v>5.9989999999999997</v>
      </c>
      <c r="H39" s="3">
        <v>10078</v>
      </c>
      <c r="I39">
        <v>2.1999999999999999E-2</v>
      </c>
      <c r="J39" t="s">
        <v>14</v>
      </c>
      <c r="K39" t="s">
        <v>14</v>
      </c>
      <c r="L39" t="s">
        <v>14</v>
      </c>
      <c r="M39" t="s">
        <v>14</v>
      </c>
      <c r="O39">
        <v>78</v>
      </c>
      <c r="P39" t="s">
        <v>72</v>
      </c>
      <c r="Q39" s="2">
        <v>45511.213750000003</v>
      </c>
      <c r="R39">
        <v>182</v>
      </c>
      <c r="S39" t="s">
        <v>13</v>
      </c>
      <c r="T39">
        <v>0</v>
      </c>
      <c r="U39" t="s">
        <v>14</v>
      </c>
      <c r="V39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C39">
        <v>78</v>
      </c>
      <c r="AD39" t="s">
        <v>72</v>
      </c>
      <c r="AE39" s="2">
        <v>45511.213750000003</v>
      </c>
      <c r="AF39">
        <v>182</v>
      </c>
      <c r="AG39" t="s">
        <v>13</v>
      </c>
      <c r="AH39">
        <v>0</v>
      </c>
      <c r="AI39">
        <v>12.135999999999999</v>
      </c>
      <c r="AJ39" s="3">
        <v>17913</v>
      </c>
      <c r="AK39">
        <v>3.8919999999999999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S39" s="10">
        <v>78</v>
      </c>
      <c r="AT39" s="15">
        <f t="shared" si="22"/>
        <v>24.865789714940803</v>
      </c>
      <c r="AU39" s="16">
        <f t="shared" si="23"/>
        <v>3687.0766409737998</v>
      </c>
      <c r="AW39" s="13">
        <f t="shared" si="24"/>
        <v>26.132150660444399</v>
      </c>
      <c r="AX39" s="14">
        <f t="shared" si="25"/>
        <v>3415.8901632480597</v>
      </c>
      <c r="AZ39" s="6">
        <f t="shared" si="26"/>
        <v>21.184963867594639</v>
      </c>
      <c r="BA39" s="7">
        <f t="shared" si="27"/>
        <v>3590.7283554791202</v>
      </c>
      <c r="BC39" s="11">
        <f t="shared" si="28"/>
        <v>20.087184285531997</v>
      </c>
      <c r="BD39" s="12">
        <f t="shared" si="29"/>
        <v>4202.7006529790997</v>
      </c>
      <c r="BF39" s="15">
        <f t="shared" si="30"/>
        <v>24.865789714940803</v>
      </c>
      <c r="BG39" s="16">
        <f t="shared" si="31"/>
        <v>3687.0766409737998</v>
      </c>
      <c r="BI39">
        <v>78</v>
      </c>
      <c r="BJ39" t="s">
        <v>72</v>
      </c>
      <c r="BK39" s="2">
        <v>45511.213750000003</v>
      </c>
      <c r="BL39">
        <v>182</v>
      </c>
      <c r="BM39" t="s">
        <v>13</v>
      </c>
      <c r="BN39">
        <v>0</v>
      </c>
      <c r="BO39">
        <v>2.8479999999999999</v>
      </c>
      <c r="BP39" s="3">
        <v>861789</v>
      </c>
      <c r="BQ39">
        <v>0</v>
      </c>
      <c r="BR39" t="s">
        <v>14</v>
      </c>
      <c r="BS39" t="s">
        <v>14</v>
      </c>
      <c r="BT39" t="s">
        <v>14</v>
      </c>
      <c r="BU39" t="s">
        <v>14</v>
      </c>
    </row>
    <row r="40" spans="1:73" x14ac:dyDescent="0.35">
      <c r="A40">
        <v>79</v>
      </c>
      <c r="B40" t="s">
        <v>73</v>
      </c>
      <c r="C40" s="2">
        <v>45511.234953703701</v>
      </c>
      <c r="D40">
        <v>243</v>
      </c>
      <c r="E40" t="s">
        <v>13</v>
      </c>
      <c r="F40">
        <v>0</v>
      </c>
      <c r="G40">
        <v>5.9909999999999997</v>
      </c>
      <c r="H40" s="3">
        <v>16479</v>
      </c>
      <c r="I40">
        <v>3.7999999999999999E-2</v>
      </c>
      <c r="J40" t="s">
        <v>14</v>
      </c>
      <c r="K40" t="s">
        <v>14</v>
      </c>
      <c r="L40" t="s">
        <v>14</v>
      </c>
      <c r="M40" t="s">
        <v>14</v>
      </c>
      <c r="O40">
        <v>79</v>
      </c>
      <c r="P40" t="s">
        <v>73</v>
      </c>
      <c r="Q40" s="2">
        <v>45511.234953703701</v>
      </c>
      <c r="R40">
        <v>243</v>
      </c>
      <c r="S40" t="s">
        <v>13</v>
      </c>
      <c r="T40">
        <v>0</v>
      </c>
      <c r="U40" t="s">
        <v>14</v>
      </c>
      <c r="V40" t="s">
        <v>14</v>
      </c>
      <c r="W40" t="s">
        <v>14</v>
      </c>
      <c r="X40" t="s">
        <v>14</v>
      </c>
      <c r="Y40" t="s">
        <v>14</v>
      </c>
      <c r="Z40" t="s">
        <v>14</v>
      </c>
      <c r="AA40" t="s">
        <v>14</v>
      </c>
      <c r="AC40">
        <v>79</v>
      </c>
      <c r="AD40" t="s">
        <v>73</v>
      </c>
      <c r="AE40" s="2">
        <v>45511.234953703701</v>
      </c>
      <c r="AF40">
        <v>243</v>
      </c>
      <c r="AG40" t="s">
        <v>13</v>
      </c>
      <c r="AH40">
        <v>0</v>
      </c>
      <c r="AI40">
        <v>12.141</v>
      </c>
      <c r="AJ40" s="3">
        <v>6661</v>
      </c>
      <c r="AK40">
        <v>1.4279999999999999</v>
      </c>
      <c r="AL40" t="s">
        <v>14</v>
      </c>
      <c r="AM40" t="s">
        <v>14</v>
      </c>
      <c r="AN40" t="s">
        <v>14</v>
      </c>
      <c r="AO40" t="s">
        <v>14</v>
      </c>
      <c r="AQ40">
        <v>1</v>
      </c>
      <c r="AS40" s="10">
        <v>79</v>
      </c>
      <c r="AT40" s="15">
        <f t="shared" si="22"/>
        <v>43.373195211039203</v>
      </c>
      <c r="AU40" s="16">
        <f t="shared" si="23"/>
        <v>1396.9517385241998</v>
      </c>
      <c r="AW40" s="13">
        <f t="shared" si="24"/>
        <v>42.978233705383104</v>
      </c>
      <c r="AX40" s="14">
        <f t="shared" si="25"/>
        <v>1269.0037613445402</v>
      </c>
      <c r="AZ40" s="6">
        <f t="shared" si="26"/>
        <v>36.200820763701856</v>
      </c>
      <c r="BA40" s="7">
        <f t="shared" si="27"/>
        <v>1271.9964051360801</v>
      </c>
      <c r="BC40" s="11">
        <f t="shared" si="28"/>
        <v>39.297350915542999</v>
      </c>
      <c r="BD40" s="12">
        <f t="shared" si="29"/>
        <v>1583.3273351318999</v>
      </c>
      <c r="BF40" s="15">
        <f t="shared" si="30"/>
        <v>43.373195211039203</v>
      </c>
      <c r="BG40" s="16">
        <f t="shared" si="31"/>
        <v>1396.9517385241998</v>
      </c>
      <c r="BI40">
        <v>79</v>
      </c>
      <c r="BJ40" t="s">
        <v>73</v>
      </c>
      <c r="BK40" s="2">
        <v>45511.234953703701</v>
      </c>
      <c r="BL40">
        <v>243</v>
      </c>
      <c r="BM40" t="s">
        <v>13</v>
      </c>
      <c r="BN40">
        <v>0</v>
      </c>
      <c r="BO40">
        <v>2.8460000000000001</v>
      </c>
      <c r="BP40" s="3">
        <v>869148</v>
      </c>
      <c r="BQ40">
        <v>0</v>
      </c>
      <c r="BR40" t="s">
        <v>14</v>
      </c>
      <c r="BS40" t="s">
        <v>14</v>
      </c>
      <c r="BT40" t="s">
        <v>14</v>
      </c>
      <c r="BU40" t="s">
        <v>14</v>
      </c>
    </row>
    <row r="41" spans="1:73" x14ac:dyDescent="0.35">
      <c r="A41">
        <v>80</v>
      </c>
      <c r="B41" t="s">
        <v>74</v>
      </c>
      <c r="C41" s="2">
        <v>45511.256203703706</v>
      </c>
      <c r="D41">
        <v>194</v>
      </c>
      <c r="E41" t="s">
        <v>13</v>
      </c>
      <c r="F41">
        <v>0</v>
      </c>
      <c r="G41">
        <v>5.9880000000000004</v>
      </c>
      <c r="H41" s="3">
        <v>52178</v>
      </c>
      <c r="I41">
        <v>0.128</v>
      </c>
      <c r="J41" t="s">
        <v>14</v>
      </c>
      <c r="K41" t="s">
        <v>14</v>
      </c>
      <c r="L41" t="s">
        <v>14</v>
      </c>
      <c r="M41" t="s">
        <v>14</v>
      </c>
      <c r="O41">
        <v>80</v>
      </c>
      <c r="P41" t="s">
        <v>74</v>
      </c>
      <c r="Q41" s="2">
        <v>45511.256203703706</v>
      </c>
      <c r="R41">
        <v>194</v>
      </c>
      <c r="S41" t="s">
        <v>13</v>
      </c>
      <c r="T41">
        <v>0</v>
      </c>
      <c r="U41">
        <v>5.9580000000000002</v>
      </c>
      <c r="V41">
        <v>600</v>
      </c>
      <c r="W41">
        <v>0.21199999999999999</v>
      </c>
      <c r="X41" t="s">
        <v>14</v>
      </c>
      <c r="Y41" t="s">
        <v>14</v>
      </c>
      <c r="Z41" t="s">
        <v>14</v>
      </c>
      <c r="AA41" t="s">
        <v>14</v>
      </c>
      <c r="AC41">
        <v>80</v>
      </c>
      <c r="AD41" t="s">
        <v>74</v>
      </c>
      <c r="AE41" s="2">
        <v>45511.256203703706</v>
      </c>
      <c r="AF41">
        <v>194</v>
      </c>
      <c r="AG41" t="s">
        <v>13</v>
      </c>
      <c r="AH41">
        <v>0</v>
      </c>
      <c r="AI41">
        <v>12.143000000000001</v>
      </c>
      <c r="AJ41" s="3">
        <v>9894</v>
      </c>
      <c r="AK41">
        <v>2.1379999999999999</v>
      </c>
      <c r="AL41" t="s">
        <v>14</v>
      </c>
      <c r="AM41" t="s">
        <v>14</v>
      </c>
      <c r="AN41" t="s">
        <v>14</v>
      </c>
      <c r="AO41" t="s">
        <v>14</v>
      </c>
      <c r="AQ41">
        <v>1</v>
      </c>
      <c r="AS41" s="10">
        <v>80</v>
      </c>
      <c r="AT41" s="15">
        <f t="shared" si="22"/>
        <v>146.15675138406081</v>
      </c>
      <c r="AU41" s="16">
        <f t="shared" si="23"/>
        <v>2056.5161040871999</v>
      </c>
      <c r="AW41" s="13">
        <f t="shared" si="24"/>
        <v>136.74877446860441</v>
      </c>
      <c r="AX41" s="14">
        <f t="shared" si="25"/>
        <v>1886.2830885026401</v>
      </c>
      <c r="AZ41" s="6">
        <f t="shared" si="26"/>
        <v>119.82467033169064</v>
      </c>
      <c r="BA41" s="7">
        <f t="shared" si="27"/>
        <v>1938.89161565728</v>
      </c>
      <c r="BC41" s="11">
        <f t="shared" si="28"/>
        <v>144.06420261033202</v>
      </c>
      <c r="BD41" s="12">
        <f t="shared" si="29"/>
        <v>2347.7678072604003</v>
      </c>
      <c r="BF41" s="15">
        <f t="shared" si="30"/>
        <v>146.15675138406081</v>
      </c>
      <c r="BG41" s="16">
        <f t="shared" si="31"/>
        <v>2056.5161040871999</v>
      </c>
      <c r="BI41">
        <v>80</v>
      </c>
      <c r="BJ41" t="s">
        <v>74</v>
      </c>
      <c r="BK41" s="2">
        <v>45511.256203703706</v>
      </c>
      <c r="BL41">
        <v>194</v>
      </c>
      <c r="BM41" t="s">
        <v>13</v>
      </c>
      <c r="BN41">
        <v>0</v>
      </c>
      <c r="BO41">
        <v>2.8460000000000001</v>
      </c>
      <c r="BP41" s="3">
        <v>857770</v>
      </c>
      <c r="BQ41">
        <v>0</v>
      </c>
      <c r="BR41" t="s">
        <v>14</v>
      </c>
      <c r="BS41" t="s">
        <v>14</v>
      </c>
      <c r="BT41" t="s">
        <v>14</v>
      </c>
      <c r="BU41" t="s">
        <v>14</v>
      </c>
    </row>
    <row r="42" spans="1:73" x14ac:dyDescent="0.35">
      <c r="A42">
        <v>81</v>
      </c>
      <c r="B42" t="s">
        <v>75</v>
      </c>
      <c r="C42" s="2">
        <v>45511.277407407404</v>
      </c>
      <c r="D42">
        <v>322</v>
      </c>
      <c r="E42" t="s">
        <v>13</v>
      </c>
      <c r="F42">
        <v>0</v>
      </c>
      <c r="G42">
        <v>5.9720000000000004</v>
      </c>
      <c r="H42" s="3">
        <v>4450475</v>
      </c>
      <c r="I42">
        <v>11.321</v>
      </c>
      <c r="J42" t="s">
        <v>14</v>
      </c>
      <c r="K42" t="s">
        <v>14</v>
      </c>
      <c r="L42" t="s">
        <v>14</v>
      </c>
      <c r="M42" t="s">
        <v>14</v>
      </c>
      <c r="O42">
        <v>81</v>
      </c>
      <c r="P42" t="s">
        <v>75</v>
      </c>
      <c r="Q42" s="2">
        <v>45511.277407407404</v>
      </c>
      <c r="R42">
        <v>322</v>
      </c>
      <c r="S42" t="s">
        <v>13</v>
      </c>
      <c r="T42">
        <v>0</v>
      </c>
      <c r="U42">
        <v>5.923</v>
      </c>
      <c r="V42" s="3">
        <v>32945</v>
      </c>
      <c r="W42">
        <v>9.6560000000000006</v>
      </c>
      <c r="X42" t="s">
        <v>14</v>
      </c>
      <c r="Y42" t="s">
        <v>14</v>
      </c>
      <c r="Z42" t="s">
        <v>14</v>
      </c>
      <c r="AA42" t="s">
        <v>14</v>
      </c>
      <c r="AC42">
        <v>81</v>
      </c>
      <c r="AD42" t="s">
        <v>75</v>
      </c>
      <c r="AE42" s="2">
        <v>45511.277407407404</v>
      </c>
      <c r="AF42">
        <v>322</v>
      </c>
      <c r="AG42" t="s">
        <v>13</v>
      </c>
      <c r="AH42">
        <v>0</v>
      </c>
      <c r="AI42">
        <v>12.082000000000001</v>
      </c>
      <c r="AJ42" s="3">
        <v>60432</v>
      </c>
      <c r="AK42">
        <v>13.057</v>
      </c>
      <c r="AL42" t="s">
        <v>14</v>
      </c>
      <c r="AM42" t="s">
        <v>14</v>
      </c>
      <c r="AN42" t="s">
        <v>14</v>
      </c>
      <c r="AO42" t="s">
        <v>14</v>
      </c>
      <c r="AQ42">
        <v>1</v>
      </c>
      <c r="AS42" s="10">
        <v>81</v>
      </c>
      <c r="AT42" s="15">
        <f t="shared" ref="AT42:AT49" si="32">IF(H42&lt;10000,((H42^2*0.00000005714)+(H42*0.002453)+(-3.811)),(IF(H42&lt;200000,((H42^2*-0.0000000002888)+(H42*0.002899)+(-4.321)),(IF(H42&lt;8000000,((H42^2*-0.0000000000062)+(H42*0.002143)+(157)),((V42^2*-0.000000031)+(V42*0.2771)+(-709.5)))))))</f>
        <v>9571.566213101125</v>
      </c>
      <c r="AU42" s="16">
        <f t="shared" ref="AU42:AU49" si="33">IF(AJ42&lt;45000,((-0.0000000598*AJ42^2)+(0.205*AJ42)+(34.1)),((-0.00000002403*AJ42^2)+(0.2063*AJ42)+(-550.7)))</f>
        <v>11828.663400225279</v>
      </c>
      <c r="AW42" s="13">
        <f t="shared" ref="AW42:AW49" si="34">IF(H42&lt;10000,((-0.00000005795*H42^2)+(0.003823*H42)+(-6.715)),(IF(H42&lt;700000,((-0.0000000001209*H42^2)+(0.002635*H42)+(-0.4111)), ((-0.00000002007*V42^2)+(0.2564*V42)+(286.1)))))</f>
        <v>8711.4145633882508</v>
      </c>
      <c r="AX42" s="14">
        <f t="shared" ref="AX42:AX49" si="35">(-0.00000001626*AJ42^2)+(0.1912*AJ42)+(-3.858)</f>
        <v>11491.35844709376</v>
      </c>
      <c r="AZ42" s="6">
        <f t="shared" ref="AZ42:AZ49" si="36">IF(H42&lt;10000,((0.0000001453*H42^2)+(0.0008349*H42)+(-1.805)),(IF(H42&lt;700000,((-0.00000000008054*H42^2)+(0.002348*H42)+(-2.47)), ((-0.00000001938*V42^2)+(0.2471*V42)+(226.8)))))</f>
        <v>8346.4749707755</v>
      </c>
      <c r="BA42" s="7">
        <f t="shared" ref="BA42:BA49" si="37">(-0.00000002552*AJ42^2)+(0.2067*AJ42)+(-103.7)</f>
        <v>12294.394680555519</v>
      </c>
      <c r="BC42" s="11">
        <f t="shared" ref="BC42:BC49" si="38">IF(H42&lt;10000,((H42^2*0.00000054)+(H42*-0.004765)+(12.72)),(IF(H42&lt;200000,((H42^2*-0.000000001577)+(H42*0.003043)+(-10.42)),(IF(H42&lt;8000000,((H42^2*-0.0000000000186)+(H42*0.00194)+(154.1)),((V42^2*-0.00000002)+(V42*0.2565)+(-1032)))))))</f>
        <v>8419.616364303376</v>
      </c>
      <c r="BD42" s="12">
        <f t="shared" ref="BD42:BD49" si="39">IF(AJ42&lt;45000,((-0.0000004561*AJ42^2)+(0.244*AJ42)+(-21.72)),((-0.0000000409*AJ42^2)+(0.2477*AJ42)+(-1777)))</f>
        <v>13042.638511078399</v>
      </c>
      <c r="BF42" s="15">
        <f t="shared" ref="BF42:BF49" si="40">IF(H42&lt;10000,((H42^2*0.00000005714)+(H42*0.002453)+(-3.811)),(IF(H42&lt;200000,((H42^2*-0.0000000002888)+(H42*0.002899)+(-4.321)),(IF(H42&lt;8000000,((H42^2*-0.0000000000062)+(H42*0.002143)+(157)),((V42^2*-0.000000031)+(V42*0.2771)+(-709.5)))))))</f>
        <v>9571.566213101125</v>
      </c>
      <c r="BG42" s="16">
        <f t="shared" ref="BG42:BG49" si="41">IF(AJ42&lt;45000,((-0.0000000598*AJ42^2)+(0.205*AJ42)+(34.1)),((-0.00000002403*AJ42^2)+(0.2063*AJ42)+(-550.7)))</f>
        <v>11828.663400225279</v>
      </c>
      <c r="BI42">
        <v>81</v>
      </c>
      <c r="BJ42" t="s">
        <v>75</v>
      </c>
      <c r="BK42" s="2">
        <v>45511.277407407404</v>
      </c>
      <c r="BL42">
        <v>322</v>
      </c>
      <c r="BM42" t="s">
        <v>13</v>
      </c>
      <c r="BN42">
        <v>0</v>
      </c>
      <c r="BO42">
        <v>2.8530000000000002</v>
      </c>
      <c r="BP42" s="3">
        <v>677125</v>
      </c>
      <c r="BQ42">
        <v>0</v>
      </c>
      <c r="BR42" t="s">
        <v>14</v>
      </c>
      <c r="BS42" t="s">
        <v>14</v>
      </c>
      <c r="BT42" t="s">
        <v>14</v>
      </c>
      <c r="BU42" t="s">
        <v>14</v>
      </c>
    </row>
    <row r="43" spans="1:73" x14ac:dyDescent="0.35">
      <c r="A43">
        <v>82</v>
      </c>
      <c r="B43" t="s">
        <v>76</v>
      </c>
      <c r="C43" s="2">
        <v>45511.298622685186</v>
      </c>
      <c r="D43">
        <v>362</v>
      </c>
      <c r="E43" t="s">
        <v>13</v>
      </c>
      <c r="F43">
        <v>0</v>
      </c>
      <c r="G43">
        <v>5.992</v>
      </c>
      <c r="H43" s="3">
        <v>11371</v>
      </c>
      <c r="I43">
        <v>2.5000000000000001E-2</v>
      </c>
      <c r="J43" t="s">
        <v>14</v>
      </c>
      <c r="K43" t="s">
        <v>14</v>
      </c>
      <c r="L43" t="s">
        <v>14</v>
      </c>
      <c r="M43" t="s">
        <v>14</v>
      </c>
      <c r="O43">
        <v>82</v>
      </c>
      <c r="P43" t="s">
        <v>76</v>
      </c>
      <c r="Q43" s="2">
        <v>45511.298622685186</v>
      </c>
      <c r="R43">
        <v>362</v>
      </c>
      <c r="S43" t="s">
        <v>13</v>
      </c>
      <c r="T43">
        <v>0</v>
      </c>
      <c r="U43" t="s">
        <v>14</v>
      </c>
      <c r="V43" t="s">
        <v>14</v>
      </c>
      <c r="W43" t="s">
        <v>14</v>
      </c>
      <c r="X43" t="s">
        <v>14</v>
      </c>
      <c r="Y43" t="s">
        <v>14</v>
      </c>
      <c r="Z43" t="s">
        <v>14</v>
      </c>
      <c r="AA43" t="s">
        <v>14</v>
      </c>
      <c r="AC43">
        <v>82</v>
      </c>
      <c r="AD43" t="s">
        <v>76</v>
      </c>
      <c r="AE43" s="2">
        <v>45511.298622685186</v>
      </c>
      <c r="AF43">
        <v>362</v>
      </c>
      <c r="AG43" t="s">
        <v>13</v>
      </c>
      <c r="AH43">
        <v>0</v>
      </c>
      <c r="AI43">
        <v>12.129</v>
      </c>
      <c r="AJ43" s="3">
        <v>17484</v>
      </c>
      <c r="AK43">
        <v>3.7989999999999999</v>
      </c>
      <c r="AL43" t="s">
        <v>14</v>
      </c>
      <c r="AM43" t="s">
        <v>14</v>
      </c>
      <c r="AN43" t="s">
        <v>14</v>
      </c>
      <c r="AO43" t="s">
        <v>14</v>
      </c>
      <c r="AQ43">
        <v>1</v>
      </c>
      <c r="AS43" s="10">
        <v>82</v>
      </c>
      <c r="AT43" s="15">
        <f t="shared" si="32"/>
        <v>28.606187263679203</v>
      </c>
      <c r="AU43" s="16">
        <f t="shared" si="33"/>
        <v>3600.0397226911996</v>
      </c>
      <c r="AW43" s="13">
        <f t="shared" si="34"/>
        <v>29.535852673403099</v>
      </c>
      <c r="AX43" s="14">
        <f t="shared" si="35"/>
        <v>3334.11227643744</v>
      </c>
      <c r="AZ43" s="6">
        <f t="shared" si="36"/>
        <v>24.21869420691386</v>
      </c>
      <c r="BA43" s="7">
        <f t="shared" si="37"/>
        <v>3502.4415846668799</v>
      </c>
      <c r="BC43" s="11">
        <f t="shared" si="38"/>
        <v>23.978047466143003</v>
      </c>
      <c r="BD43" s="12">
        <f t="shared" si="39"/>
        <v>4104.9506742383992</v>
      </c>
      <c r="BF43" s="15">
        <f t="shared" si="40"/>
        <v>28.606187263679203</v>
      </c>
      <c r="BG43" s="16">
        <f t="shared" si="41"/>
        <v>3600.0397226911996</v>
      </c>
      <c r="BI43">
        <v>82</v>
      </c>
      <c r="BJ43" t="s">
        <v>76</v>
      </c>
      <c r="BK43" s="2">
        <v>45511.298622685186</v>
      </c>
      <c r="BL43">
        <v>362</v>
      </c>
      <c r="BM43" t="s">
        <v>13</v>
      </c>
      <c r="BN43">
        <v>0</v>
      </c>
      <c r="BO43">
        <v>2.847</v>
      </c>
      <c r="BP43" s="3">
        <v>816113</v>
      </c>
      <c r="BQ43">
        <v>0</v>
      </c>
      <c r="BR43" t="s">
        <v>14</v>
      </c>
      <c r="BS43" t="s">
        <v>14</v>
      </c>
      <c r="BT43" t="s">
        <v>14</v>
      </c>
      <c r="BU43" t="s">
        <v>14</v>
      </c>
    </row>
    <row r="44" spans="1:73" x14ac:dyDescent="0.35">
      <c r="A44">
        <v>83</v>
      </c>
      <c r="B44" t="s">
        <v>77</v>
      </c>
      <c r="C44" s="2">
        <v>45511.319837962961</v>
      </c>
      <c r="D44">
        <v>302</v>
      </c>
      <c r="E44" t="s">
        <v>13</v>
      </c>
      <c r="F44">
        <v>0</v>
      </c>
      <c r="G44">
        <v>5.992</v>
      </c>
      <c r="H44" s="3">
        <v>23979</v>
      </c>
      <c r="I44">
        <v>5.7000000000000002E-2</v>
      </c>
      <c r="J44" t="s">
        <v>14</v>
      </c>
      <c r="K44" t="s">
        <v>14</v>
      </c>
      <c r="L44" t="s">
        <v>14</v>
      </c>
      <c r="M44" t="s">
        <v>14</v>
      </c>
      <c r="O44">
        <v>83</v>
      </c>
      <c r="P44" t="s">
        <v>77</v>
      </c>
      <c r="Q44" s="2">
        <v>45511.319837962961</v>
      </c>
      <c r="R44">
        <v>302</v>
      </c>
      <c r="S44" t="s">
        <v>13</v>
      </c>
      <c r="T44">
        <v>0</v>
      </c>
      <c r="U44" t="s">
        <v>14</v>
      </c>
      <c r="V44" t="s">
        <v>14</v>
      </c>
      <c r="W44" t="s">
        <v>14</v>
      </c>
      <c r="X44" t="s">
        <v>14</v>
      </c>
      <c r="Y44" t="s">
        <v>14</v>
      </c>
      <c r="Z44" t="s">
        <v>14</v>
      </c>
      <c r="AA44" t="s">
        <v>14</v>
      </c>
      <c r="AC44">
        <v>83</v>
      </c>
      <c r="AD44" t="s">
        <v>77</v>
      </c>
      <c r="AE44" s="2">
        <v>45511.319837962961</v>
      </c>
      <c r="AF44">
        <v>302</v>
      </c>
      <c r="AG44" t="s">
        <v>13</v>
      </c>
      <c r="AH44">
        <v>0</v>
      </c>
      <c r="AI44">
        <v>12.154</v>
      </c>
      <c r="AJ44" s="3">
        <v>5222</v>
      </c>
      <c r="AK44">
        <v>1.1120000000000001</v>
      </c>
      <c r="AL44" t="s">
        <v>14</v>
      </c>
      <c r="AM44" t="s">
        <v>14</v>
      </c>
      <c r="AN44" t="s">
        <v>14</v>
      </c>
      <c r="AO44" t="s">
        <v>14</v>
      </c>
      <c r="AQ44">
        <v>1</v>
      </c>
      <c r="AS44" s="10">
        <v>83</v>
      </c>
      <c r="AT44" s="15">
        <f t="shared" si="32"/>
        <v>65.028063183039208</v>
      </c>
      <c r="AU44" s="16">
        <f t="shared" si="33"/>
        <v>1102.9792968167999</v>
      </c>
      <c r="AW44" s="13">
        <f t="shared" si="34"/>
        <v>62.704048413883108</v>
      </c>
      <c r="AX44" s="14">
        <f t="shared" si="35"/>
        <v>994.14500144216004</v>
      </c>
      <c r="AZ44" s="6">
        <f t="shared" si="36"/>
        <v>53.786382108801853</v>
      </c>
      <c r="BA44" s="7">
        <f t="shared" si="37"/>
        <v>974.99148787232002</v>
      </c>
      <c r="BC44" s="11">
        <f t="shared" si="38"/>
        <v>61.641333920543005</v>
      </c>
      <c r="BD44" s="12">
        <f t="shared" si="39"/>
        <v>1240.0104795675998</v>
      </c>
      <c r="BF44" s="15">
        <f t="shared" si="40"/>
        <v>65.028063183039208</v>
      </c>
      <c r="BG44" s="16">
        <f t="shared" si="41"/>
        <v>1102.9792968167999</v>
      </c>
      <c r="BI44">
        <v>83</v>
      </c>
      <c r="BJ44" t="s">
        <v>77</v>
      </c>
      <c r="BK44" s="2">
        <v>45511.319837962961</v>
      </c>
      <c r="BL44">
        <v>302</v>
      </c>
      <c r="BM44" t="s">
        <v>13</v>
      </c>
      <c r="BN44">
        <v>0</v>
      </c>
      <c r="BO44">
        <v>2.8519999999999999</v>
      </c>
      <c r="BP44" s="3">
        <v>807325</v>
      </c>
      <c r="BQ44">
        <v>0</v>
      </c>
      <c r="BR44" t="s">
        <v>14</v>
      </c>
      <c r="BS44" t="s">
        <v>14</v>
      </c>
      <c r="BT44" t="s">
        <v>14</v>
      </c>
      <c r="BU44" t="s">
        <v>14</v>
      </c>
    </row>
    <row r="45" spans="1:73" x14ac:dyDescent="0.35">
      <c r="A45">
        <v>84</v>
      </c>
      <c r="B45" t="s">
        <v>78</v>
      </c>
      <c r="C45" s="2">
        <v>45511.341064814813</v>
      </c>
      <c r="D45">
        <v>320</v>
      </c>
      <c r="E45" t="s">
        <v>13</v>
      </c>
      <c r="F45">
        <v>0</v>
      </c>
      <c r="G45">
        <v>5.9909999999999997</v>
      </c>
      <c r="H45" s="3">
        <v>17005</v>
      </c>
      <c r="I45">
        <v>3.9E-2</v>
      </c>
      <c r="J45" t="s">
        <v>14</v>
      </c>
      <c r="K45" t="s">
        <v>14</v>
      </c>
      <c r="L45" t="s">
        <v>14</v>
      </c>
      <c r="M45" t="s">
        <v>14</v>
      </c>
      <c r="O45">
        <v>84</v>
      </c>
      <c r="P45" t="s">
        <v>78</v>
      </c>
      <c r="Q45" s="2">
        <v>45511.341064814813</v>
      </c>
      <c r="R45">
        <v>320</v>
      </c>
      <c r="S45" t="s">
        <v>13</v>
      </c>
      <c r="T45">
        <v>0</v>
      </c>
      <c r="U45" t="s">
        <v>14</v>
      </c>
      <c r="V45" t="s">
        <v>14</v>
      </c>
      <c r="W45" t="s">
        <v>14</v>
      </c>
      <c r="X45" t="s">
        <v>14</v>
      </c>
      <c r="Y45" t="s">
        <v>14</v>
      </c>
      <c r="Z45" t="s">
        <v>14</v>
      </c>
      <c r="AA45" t="s">
        <v>14</v>
      </c>
      <c r="AC45">
        <v>84</v>
      </c>
      <c r="AD45" t="s">
        <v>78</v>
      </c>
      <c r="AE45" s="2">
        <v>45511.341064814813</v>
      </c>
      <c r="AF45">
        <v>320</v>
      </c>
      <c r="AG45" t="s">
        <v>13</v>
      </c>
      <c r="AH45">
        <v>0</v>
      </c>
      <c r="AI45">
        <v>12.132999999999999</v>
      </c>
      <c r="AJ45" s="3">
        <v>5740</v>
      </c>
      <c r="AK45">
        <v>1.226</v>
      </c>
      <c r="AL45" t="s">
        <v>14</v>
      </c>
      <c r="AM45" t="s">
        <v>14</v>
      </c>
      <c r="AN45" t="s">
        <v>14</v>
      </c>
      <c r="AO45" t="s">
        <v>14</v>
      </c>
      <c r="AQ45">
        <v>1</v>
      </c>
      <c r="AS45" s="10">
        <v>84</v>
      </c>
      <c r="AT45" s="15">
        <f t="shared" si="32"/>
        <v>44.89298269678001</v>
      </c>
      <c r="AU45" s="16">
        <f t="shared" si="33"/>
        <v>1208.8297335199998</v>
      </c>
      <c r="AW45" s="13">
        <f t="shared" si="34"/>
        <v>44.36211434397751</v>
      </c>
      <c r="AX45" s="14">
        <f t="shared" si="35"/>
        <v>1093.094272024</v>
      </c>
      <c r="AZ45" s="6">
        <f t="shared" si="36"/>
        <v>37.434450246186501</v>
      </c>
      <c r="BA45" s="7">
        <f t="shared" si="37"/>
        <v>1081.9171772480001</v>
      </c>
      <c r="BC45" s="11">
        <f t="shared" si="38"/>
        <v>40.870193870575001</v>
      </c>
      <c r="BD45" s="12">
        <f t="shared" si="39"/>
        <v>1363.8125996399999</v>
      </c>
      <c r="BF45" s="15">
        <f t="shared" si="40"/>
        <v>44.89298269678001</v>
      </c>
      <c r="BG45" s="16">
        <f t="shared" si="41"/>
        <v>1208.8297335199998</v>
      </c>
      <c r="BI45">
        <v>84</v>
      </c>
      <c r="BJ45" t="s">
        <v>78</v>
      </c>
      <c r="BK45" s="2">
        <v>45511.341064814813</v>
      </c>
      <c r="BL45">
        <v>320</v>
      </c>
      <c r="BM45" t="s">
        <v>13</v>
      </c>
      <c r="BN45">
        <v>0</v>
      </c>
      <c r="BO45">
        <v>2.847</v>
      </c>
      <c r="BP45" s="3">
        <v>842231</v>
      </c>
      <c r="BQ45">
        <v>0</v>
      </c>
      <c r="BR45" t="s">
        <v>14</v>
      </c>
      <c r="BS45" t="s">
        <v>14</v>
      </c>
      <c r="BT45" t="s">
        <v>14</v>
      </c>
      <c r="BU45" t="s">
        <v>14</v>
      </c>
    </row>
    <row r="46" spans="1:73" x14ac:dyDescent="0.35">
      <c r="A46">
        <v>85</v>
      </c>
      <c r="B46" t="s">
        <v>79</v>
      </c>
      <c r="C46" s="2">
        <v>45511.362291666665</v>
      </c>
      <c r="D46">
        <v>309</v>
      </c>
      <c r="E46" t="s">
        <v>13</v>
      </c>
      <c r="F46">
        <v>0</v>
      </c>
      <c r="G46">
        <v>5.9880000000000004</v>
      </c>
      <c r="H46" s="3">
        <v>20434</v>
      </c>
      <c r="I46">
        <v>4.8000000000000001E-2</v>
      </c>
      <c r="J46" t="s">
        <v>14</v>
      </c>
      <c r="K46" t="s">
        <v>14</v>
      </c>
      <c r="L46" t="s">
        <v>14</v>
      </c>
      <c r="M46" t="s">
        <v>14</v>
      </c>
      <c r="O46">
        <v>85</v>
      </c>
      <c r="P46" t="s">
        <v>79</v>
      </c>
      <c r="Q46" s="2">
        <v>45511.362291666665</v>
      </c>
      <c r="R46">
        <v>309</v>
      </c>
      <c r="S46" t="s">
        <v>13</v>
      </c>
      <c r="T46">
        <v>0</v>
      </c>
      <c r="U46" t="s">
        <v>14</v>
      </c>
      <c r="V46" t="s">
        <v>14</v>
      </c>
      <c r="W46" t="s">
        <v>14</v>
      </c>
      <c r="X46" t="s">
        <v>14</v>
      </c>
      <c r="Y46" t="s">
        <v>14</v>
      </c>
      <c r="Z46" t="s">
        <v>14</v>
      </c>
      <c r="AA46" t="s">
        <v>14</v>
      </c>
      <c r="AC46">
        <v>85</v>
      </c>
      <c r="AD46" t="s">
        <v>79</v>
      </c>
      <c r="AE46" s="2">
        <v>45511.362291666665</v>
      </c>
      <c r="AF46">
        <v>309</v>
      </c>
      <c r="AG46" t="s">
        <v>13</v>
      </c>
      <c r="AH46">
        <v>0</v>
      </c>
      <c r="AI46">
        <v>12.074</v>
      </c>
      <c r="AJ46" s="3">
        <v>72132</v>
      </c>
      <c r="AK46">
        <v>15.539</v>
      </c>
      <c r="AL46" t="s">
        <v>14</v>
      </c>
      <c r="AM46" t="s">
        <v>14</v>
      </c>
      <c r="AN46" t="s">
        <v>14</v>
      </c>
      <c r="AO46" t="s">
        <v>14</v>
      </c>
      <c r="AQ46">
        <v>1</v>
      </c>
      <c r="AS46" s="10">
        <v>85</v>
      </c>
      <c r="AT46" s="15">
        <f t="shared" si="32"/>
        <v>54.796578034787203</v>
      </c>
      <c r="AU46" s="16">
        <f t="shared" si="33"/>
        <v>14205.102899061281</v>
      </c>
      <c r="AW46" s="13">
        <f t="shared" si="34"/>
        <v>53.382008403759606</v>
      </c>
      <c r="AX46" s="14">
        <f t="shared" si="35"/>
        <v>13703.179206605759</v>
      </c>
      <c r="AZ46" s="6">
        <f t="shared" si="36"/>
        <v>45.475402655407756</v>
      </c>
      <c r="BA46" s="7">
        <f t="shared" si="37"/>
        <v>14673.20319117952</v>
      </c>
      <c r="BC46" s="11">
        <f t="shared" si="38"/>
        <v>51.102188242588007</v>
      </c>
      <c r="BD46" s="12">
        <f t="shared" si="39"/>
        <v>15877.292660158397</v>
      </c>
      <c r="BF46" s="15">
        <f t="shared" si="40"/>
        <v>54.796578034787203</v>
      </c>
      <c r="BG46" s="16">
        <f t="shared" si="41"/>
        <v>14205.102899061281</v>
      </c>
      <c r="BI46">
        <v>85</v>
      </c>
      <c r="BJ46" t="s">
        <v>79</v>
      </c>
      <c r="BK46" s="2">
        <v>45511.362291666665</v>
      </c>
      <c r="BL46">
        <v>309</v>
      </c>
      <c r="BM46" t="s">
        <v>13</v>
      </c>
      <c r="BN46">
        <v>0</v>
      </c>
      <c r="BO46">
        <v>2.8490000000000002</v>
      </c>
      <c r="BP46" s="3">
        <v>748840</v>
      </c>
      <c r="BQ46">
        <v>0</v>
      </c>
      <c r="BR46" t="s">
        <v>14</v>
      </c>
      <c r="BS46" t="s">
        <v>14</v>
      </c>
      <c r="BT46" t="s">
        <v>14</v>
      </c>
      <c r="BU46" t="s">
        <v>14</v>
      </c>
    </row>
    <row r="47" spans="1:73" x14ac:dyDescent="0.35">
      <c r="A47">
        <v>86</v>
      </c>
      <c r="B47" t="s">
        <v>80</v>
      </c>
      <c r="C47" s="2">
        <v>45511.383553240739</v>
      </c>
      <c r="D47">
        <v>108</v>
      </c>
      <c r="E47" t="s">
        <v>13</v>
      </c>
      <c r="F47">
        <v>0</v>
      </c>
      <c r="G47">
        <v>5.9850000000000003</v>
      </c>
      <c r="H47" s="3">
        <v>34152</v>
      </c>
      <c r="I47">
        <v>8.3000000000000004E-2</v>
      </c>
      <c r="J47" t="s">
        <v>14</v>
      </c>
      <c r="K47" t="s">
        <v>14</v>
      </c>
      <c r="L47" t="s">
        <v>14</v>
      </c>
      <c r="M47" t="s">
        <v>14</v>
      </c>
      <c r="O47">
        <v>86</v>
      </c>
      <c r="P47" t="s">
        <v>80</v>
      </c>
      <c r="Q47" s="2">
        <v>45511.383553240739</v>
      </c>
      <c r="R47">
        <v>108</v>
      </c>
      <c r="S47" t="s">
        <v>13</v>
      </c>
      <c r="T47">
        <v>0</v>
      </c>
      <c r="U47" t="s">
        <v>14</v>
      </c>
      <c r="V47" t="s">
        <v>14</v>
      </c>
      <c r="W47" t="s">
        <v>14</v>
      </c>
      <c r="X47" t="s">
        <v>14</v>
      </c>
      <c r="Y47" t="s">
        <v>14</v>
      </c>
      <c r="Z47" t="s">
        <v>14</v>
      </c>
      <c r="AA47" t="s">
        <v>14</v>
      </c>
      <c r="AC47">
        <v>86</v>
      </c>
      <c r="AD47" t="s">
        <v>80</v>
      </c>
      <c r="AE47" s="2">
        <v>45511.383553240739</v>
      </c>
      <c r="AF47">
        <v>108</v>
      </c>
      <c r="AG47" t="s">
        <v>13</v>
      </c>
      <c r="AH47">
        <v>0</v>
      </c>
      <c r="AI47">
        <v>12.007999999999999</v>
      </c>
      <c r="AJ47" s="3">
        <v>134082</v>
      </c>
      <c r="AK47">
        <v>28.419</v>
      </c>
      <c r="AL47" t="s">
        <v>14</v>
      </c>
      <c r="AM47" t="s">
        <v>14</v>
      </c>
      <c r="AN47" t="s">
        <v>14</v>
      </c>
      <c r="AO47" t="s">
        <v>14</v>
      </c>
      <c r="AQ47">
        <v>1</v>
      </c>
      <c r="AS47" s="10">
        <v>86</v>
      </c>
      <c r="AT47" s="15">
        <f t="shared" si="32"/>
        <v>94.348803490764794</v>
      </c>
      <c r="AU47" s="16">
        <f t="shared" si="33"/>
        <v>26678.40567514228</v>
      </c>
      <c r="AW47" s="13">
        <f t="shared" si="34"/>
        <v>89.438407184326394</v>
      </c>
      <c r="AX47" s="14">
        <f t="shared" si="35"/>
        <v>25340.298400907759</v>
      </c>
      <c r="AZ47" s="6">
        <f t="shared" si="36"/>
        <v>77.62495743776384</v>
      </c>
      <c r="BA47" s="7">
        <f t="shared" si="37"/>
        <v>27152.25128088352</v>
      </c>
      <c r="BC47" s="11">
        <f t="shared" si="38"/>
        <v>91.665187692992006</v>
      </c>
      <c r="BD47" s="12">
        <f t="shared" si="39"/>
        <v>30699.811906588402</v>
      </c>
      <c r="BF47" s="15">
        <f t="shared" si="40"/>
        <v>94.348803490764794</v>
      </c>
      <c r="BG47" s="16">
        <f t="shared" si="41"/>
        <v>26678.40567514228</v>
      </c>
      <c r="BI47">
        <v>86</v>
      </c>
      <c r="BJ47" t="s">
        <v>80</v>
      </c>
      <c r="BK47" s="2">
        <v>45511.383553240739</v>
      </c>
      <c r="BL47">
        <v>108</v>
      </c>
      <c r="BM47" t="s">
        <v>13</v>
      </c>
      <c r="BN47">
        <v>0</v>
      </c>
      <c r="BO47">
        <v>2.8460000000000001</v>
      </c>
      <c r="BP47" s="3">
        <v>807926</v>
      </c>
      <c r="BQ47">
        <v>0</v>
      </c>
      <c r="BR47" t="s">
        <v>14</v>
      </c>
      <c r="BS47" t="s">
        <v>14</v>
      </c>
      <c r="BT47" t="s">
        <v>14</v>
      </c>
      <c r="BU47" t="s">
        <v>14</v>
      </c>
    </row>
    <row r="48" spans="1:73" x14ac:dyDescent="0.35">
      <c r="A48">
        <v>87</v>
      </c>
      <c r="B48" t="s">
        <v>81</v>
      </c>
      <c r="C48" s="2">
        <v>45511.404756944445</v>
      </c>
      <c r="D48">
        <v>104</v>
      </c>
      <c r="E48" t="s">
        <v>13</v>
      </c>
      <c r="F48">
        <v>0</v>
      </c>
      <c r="G48">
        <v>5.9930000000000003</v>
      </c>
      <c r="H48" s="3">
        <v>253881</v>
      </c>
      <c r="I48">
        <v>0.63600000000000001</v>
      </c>
      <c r="J48" t="s">
        <v>14</v>
      </c>
      <c r="K48" t="s">
        <v>14</v>
      </c>
      <c r="L48" t="s">
        <v>14</v>
      </c>
      <c r="M48" t="s">
        <v>14</v>
      </c>
      <c r="O48">
        <v>87</v>
      </c>
      <c r="P48" t="s">
        <v>81</v>
      </c>
      <c r="Q48" s="2">
        <v>45511.404756944445</v>
      </c>
      <c r="R48">
        <v>104</v>
      </c>
      <c r="S48" t="s">
        <v>13</v>
      </c>
      <c r="T48">
        <v>0</v>
      </c>
      <c r="U48">
        <v>5.95</v>
      </c>
      <c r="V48" s="3">
        <v>1874</v>
      </c>
      <c r="W48">
        <v>0.58699999999999997</v>
      </c>
      <c r="X48" t="s">
        <v>14</v>
      </c>
      <c r="Y48" t="s">
        <v>14</v>
      </c>
      <c r="Z48" t="s">
        <v>14</v>
      </c>
      <c r="AA48" t="s">
        <v>14</v>
      </c>
      <c r="AC48">
        <v>87</v>
      </c>
      <c r="AD48" t="s">
        <v>81</v>
      </c>
      <c r="AE48" s="2">
        <v>45511.404756944445</v>
      </c>
      <c r="AF48">
        <v>104</v>
      </c>
      <c r="AG48" t="s">
        <v>13</v>
      </c>
      <c r="AH48">
        <v>0</v>
      </c>
      <c r="AI48">
        <v>12.13</v>
      </c>
      <c r="AJ48" s="3">
        <v>31089</v>
      </c>
      <c r="AK48">
        <v>6.7569999999999997</v>
      </c>
      <c r="AL48" t="s">
        <v>14</v>
      </c>
      <c r="AM48" t="s">
        <v>14</v>
      </c>
      <c r="AN48" t="s">
        <v>14</v>
      </c>
      <c r="AO48" t="s">
        <v>14</v>
      </c>
      <c r="AQ48">
        <v>1</v>
      </c>
      <c r="AS48" s="10">
        <v>87</v>
      </c>
      <c r="AT48" s="15">
        <f t="shared" si="32"/>
        <v>700.66735851460169</v>
      </c>
      <c r="AU48" s="16">
        <f t="shared" si="33"/>
        <v>6349.5467499242004</v>
      </c>
      <c r="AW48" s="13">
        <f t="shared" si="34"/>
        <v>660.77265753473512</v>
      </c>
      <c r="AX48" s="14">
        <f t="shared" si="35"/>
        <v>5924.64308852454</v>
      </c>
      <c r="AZ48" s="6">
        <f t="shared" si="36"/>
        <v>588.45133702355304</v>
      </c>
      <c r="BA48" s="7">
        <f t="shared" si="37"/>
        <v>6297.7305584960804</v>
      </c>
      <c r="BC48" s="11">
        <f t="shared" si="38"/>
        <v>645.43026654380549</v>
      </c>
      <c r="BD48" s="12">
        <f t="shared" si="39"/>
        <v>7123.1635274318987</v>
      </c>
      <c r="BF48" s="15">
        <f t="shared" si="40"/>
        <v>700.66735851460169</v>
      </c>
      <c r="BG48" s="16">
        <f t="shared" si="41"/>
        <v>6349.5467499242004</v>
      </c>
      <c r="BI48">
        <v>87</v>
      </c>
      <c r="BJ48" t="s">
        <v>81</v>
      </c>
      <c r="BK48" s="2">
        <v>45511.404756944445</v>
      </c>
      <c r="BL48">
        <v>104</v>
      </c>
      <c r="BM48" t="s">
        <v>13</v>
      </c>
      <c r="BN48">
        <v>0</v>
      </c>
      <c r="BO48">
        <v>2.8559999999999999</v>
      </c>
      <c r="BP48" s="3">
        <v>810830</v>
      </c>
      <c r="BQ48">
        <v>0</v>
      </c>
      <c r="BR48" t="s">
        <v>14</v>
      </c>
      <c r="BS48" t="s">
        <v>14</v>
      </c>
      <c r="BT48" t="s">
        <v>14</v>
      </c>
      <c r="BU48" t="s">
        <v>14</v>
      </c>
    </row>
    <row r="49" spans="1:73" x14ac:dyDescent="0.35">
      <c r="A49">
        <v>88</v>
      </c>
      <c r="B49" t="s">
        <v>82</v>
      </c>
      <c r="C49" s="2">
        <v>45511.425949074073</v>
      </c>
      <c r="D49">
        <v>400</v>
      </c>
      <c r="E49" t="s">
        <v>13</v>
      </c>
      <c r="F49">
        <v>0</v>
      </c>
      <c r="G49">
        <v>5.9950000000000001</v>
      </c>
      <c r="H49" s="3">
        <v>26425</v>
      </c>
      <c r="I49">
        <v>6.3E-2</v>
      </c>
      <c r="J49" t="s">
        <v>14</v>
      </c>
      <c r="K49" t="s">
        <v>14</v>
      </c>
      <c r="L49" t="s">
        <v>14</v>
      </c>
      <c r="M49" t="s">
        <v>14</v>
      </c>
      <c r="O49">
        <v>88</v>
      </c>
      <c r="P49" t="s">
        <v>82</v>
      </c>
      <c r="Q49" s="2">
        <v>45511.425949074073</v>
      </c>
      <c r="R49">
        <v>400</v>
      </c>
      <c r="S49" t="s">
        <v>13</v>
      </c>
      <c r="T49">
        <v>0</v>
      </c>
      <c r="U49" t="s">
        <v>14</v>
      </c>
      <c r="V49" t="s">
        <v>14</v>
      </c>
      <c r="W49" t="s">
        <v>14</v>
      </c>
      <c r="X49" t="s">
        <v>14</v>
      </c>
      <c r="Y49" t="s">
        <v>14</v>
      </c>
      <c r="Z49" t="s">
        <v>14</v>
      </c>
      <c r="AA49" t="s">
        <v>14</v>
      </c>
      <c r="AC49">
        <v>88</v>
      </c>
      <c r="AD49" t="s">
        <v>82</v>
      </c>
      <c r="AE49" s="2">
        <v>45511.425949074073</v>
      </c>
      <c r="AF49">
        <v>400</v>
      </c>
      <c r="AG49" t="s">
        <v>13</v>
      </c>
      <c r="AH49">
        <v>0</v>
      </c>
      <c r="AI49">
        <v>12.02</v>
      </c>
      <c r="AJ49" s="3">
        <v>128764</v>
      </c>
      <c r="AK49">
        <v>27.33</v>
      </c>
      <c r="AL49" t="s">
        <v>14</v>
      </c>
      <c r="AM49" t="s">
        <v>14</v>
      </c>
      <c r="AN49" t="s">
        <v>14</v>
      </c>
      <c r="AO49" t="s">
        <v>14</v>
      </c>
      <c r="AQ49">
        <v>1</v>
      </c>
      <c r="AS49" s="10">
        <v>88</v>
      </c>
      <c r="AT49" s="15">
        <f t="shared" si="32"/>
        <v>72.083411555500007</v>
      </c>
      <c r="AU49" s="16">
        <f t="shared" si="33"/>
        <v>25614.89177026512</v>
      </c>
      <c r="AW49" s="13">
        <f t="shared" si="34"/>
        <v>69.134352872437489</v>
      </c>
      <c r="AX49" s="14">
        <f t="shared" si="35"/>
        <v>24346.22527326304</v>
      </c>
      <c r="AZ49" s="6">
        <f t="shared" si="36"/>
        <v>59.519660478462498</v>
      </c>
      <c r="BA49" s="7">
        <f t="shared" si="37"/>
        <v>26088.692920398076</v>
      </c>
      <c r="BC49" s="11">
        <f t="shared" si="38"/>
        <v>68.890086454374995</v>
      </c>
      <c r="BD49" s="12">
        <f t="shared" si="39"/>
        <v>29439.713941233604</v>
      </c>
      <c r="BF49" s="15">
        <f t="shared" si="40"/>
        <v>72.083411555500007</v>
      </c>
      <c r="BG49" s="16">
        <f t="shared" si="41"/>
        <v>25614.89177026512</v>
      </c>
      <c r="BI49">
        <v>88</v>
      </c>
      <c r="BJ49" t="s">
        <v>82</v>
      </c>
      <c r="BK49" s="2">
        <v>45511.425949074073</v>
      </c>
      <c r="BL49">
        <v>400</v>
      </c>
      <c r="BM49" t="s">
        <v>13</v>
      </c>
      <c r="BN49">
        <v>0</v>
      </c>
      <c r="BO49">
        <v>2.8580000000000001</v>
      </c>
      <c r="BP49" s="3">
        <v>755346</v>
      </c>
      <c r="BQ49">
        <v>0</v>
      </c>
      <c r="BR49" t="s">
        <v>14</v>
      </c>
      <c r="BS49" t="s">
        <v>14</v>
      </c>
      <c r="BT49" t="s">
        <v>14</v>
      </c>
      <c r="BU49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Iannucci, Frances</cp:lastModifiedBy>
  <dcterms:created xsi:type="dcterms:W3CDTF">2020-10-28T13:32:09Z</dcterms:created>
  <dcterms:modified xsi:type="dcterms:W3CDTF">2024-08-08T14:02:50Z</dcterms:modified>
</cp:coreProperties>
</file>