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5 season misc analyses\GC 2025\"/>
    </mc:Choice>
  </mc:AlternateContent>
  <xr:revisionPtr revIDLastSave="0" documentId="8_{A97878F1-DA24-42DE-97DE-28F22D5E3711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erum CH4 C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41" i="1" l="1"/>
  <c r="AU41" i="1"/>
  <c r="AW41" i="1"/>
  <c r="AX41" i="1"/>
  <c r="AZ41" i="1"/>
  <c r="BA41" i="1"/>
  <c r="BC41" i="1"/>
  <c r="BD41" i="1"/>
  <c r="BF41" i="1"/>
  <c r="BG41" i="1"/>
  <c r="AT42" i="1"/>
  <c r="AU42" i="1"/>
  <c r="AW42" i="1"/>
  <c r="AX42" i="1"/>
  <c r="AZ42" i="1"/>
  <c r="BA42" i="1"/>
  <c r="BC42" i="1"/>
  <c r="BD42" i="1"/>
  <c r="BF42" i="1"/>
  <c r="BG42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  <c r="AT40" i="1"/>
  <c r="AU40" i="1"/>
  <c r="AW40" i="1"/>
  <c r="AX40" i="1"/>
  <c r="AZ40" i="1"/>
  <c r="BA40" i="1"/>
  <c r="BC40" i="1"/>
  <c r="BD40" i="1"/>
  <c r="BF40" i="1"/>
  <c r="BG40" i="1"/>
  <c r="AT9" i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</calcChain>
</file>

<file path=xl/sharedStrings.xml><?xml version="1.0" encoding="utf-8"?>
<sst xmlns="http://schemas.openxmlformats.org/spreadsheetml/2006/main" count="1029" uniqueCount="77">
  <si>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</si>
  <si>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</si>
  <si>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</si>
  <si>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</si>
  <si>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</si>
  <si>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</si>
  <si>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</si>
  <si>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</si>
  <si>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</si>
  <si>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</si>
  <si>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</si>
  <si>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</si>
  <si>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</si>
  <si>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</si>
  <si>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</si>
  <si>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</si>
  <si>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</si>
  <si>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</si>
  <si>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</si>
  <si>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</si>
  <si>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</si>
  <si>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</si>
  <si>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</si>
  <si>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</si>
  <si>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</si>
  <si>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</si>
  <si>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</si>
  <si>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</si>
  <si>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2021 ranged CAL Measured headspace CH4  in ppm from GC in ppm</t>
  </si>
  <si>
    <t>2021 CAL Measured headspace CO2 in ppm from GC in ppm</t>
  </si>
  <si>
    <t>2024 ranged CAL Measured headspace CH4  in ppm from GC in ppm</t>
  </si>
  <si>
    <t>QC reference tank</t>
  </si>
  <si>
    <t xml:space="preserve">QC spiked air </t>
  </si>
  <si>
    <t>QC outside air</t>
  </si>
  <si>
    <t>2024 CAL Measured headspace CO2 in ppm from GC in ppm</t>
  </si>
  <si>
    <t>FMI20250325_001.gcd</t>
  </si>
  <si>
    <t>FMI20250325_002.gcd</t>
  </si>
  <si>
    <t>FMI20250325_003.gcd</t>
  </si>
  <si>
    <t>FMI20250325_004.gcd</t>
  </si>
  <si>
    <t>FMI20250325_005.gcd</t>
  </si>
  <si>
    <t>FMI20250325_006.gcd</t>
  </si>
  <si>
    <t>FMI20250325_007.gcd</t>
  </si>
  <si>
    <t>FMI20250325_008.gcd</t>
  </si>
  <si>
    <t>FMI20250325_009.gcd</t>
  </si>
  <si>
    <t>FMI20250325_010.gcd</t>
  </si>
  <si>
    <t>FMI20250325_011.gcd</t>
  </si>
  <si>
    <t>FMI20250325_012.gcd</t>
  </si>
  <si>
    <t>FMI20250325_013.gcd</t>
  </si>
  <si>
    <t>FMI20250325_014.gcd</t>
  </si>
  <si>
    <t>FMI20250325_015.gcd</t>
  </si>
  <si>
    <t>FMI20250325_016.gcd</t>
  </si>
  <si>
    <t>FMI20250325_017.gcd</t>
  </si>
  <si>
    <t>FMI20250325_018.gcd</t>
  </si>
  <si>
    <t>FMI20250325_019.gcd</t>
  </si>
  <si>
    <t>FMI20250325_020.gcd</t>
  </si>
  <si>
    <t>FMI20250325_021.gcd</t>
  </si>
  <si>
    <t>FMI20250325_022.gcd</t>
  </si>
  <si>
    <t>FMI20250325_023.gcd</t>
  </si>
  <si>
    <t>FMI20250325_024.gcd</t>
  </si>
  <si>
    <t>FMI20250325_025.gcd</t>
  </si>
  <si>
    <t>FMI20250325_026.gcd</t>
  </si>
  <si>
    <t>FMI20250325_027.gcd</t>
  </si>
  <si>
    <t>FMI20250325_028.gcd</t>
  </si>
  <si>
    <t>FMI20250325_029.gcd</t>
  </si>
  <si>
    <t>FMI20250325_030.gcd</t>
  </si>
  <si>
    <t>303 reinjection</t>
  </si>
  <si>
    <t>FMI20250325_031.gcd</t>
  </si>
  <si>
    <t>241 reinjection</t>
  </si>
  <si>
    <t>FMI20250325_032.gcd</t>
  </si>
  <si>
    <t>066 reinjection</t>
  </si>
  <si>
    <t>FMI20250325_033.gcd</t>
  </si>
  <si>
    <t>288 reinjection</t>
  </si>
  <si>
    <t>FMI20250325_034.gcd</t>
  </si>
  <si>
    <t>062 reinjection</t>
  </si>
  <si>
    <t>Interference with CO2. Do not use CO2. Use CH4.</t>
  </si>
  <si>
    <t>Reinjection with different headspace conditions. Use CO2. Do not use CH4.</t>
  </si>
  <si>
    <t>Reinjection but CO2 is still bad. Do not use CO2. Do not use CH4.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</si>
</sst>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4" borderId="0" xfId="0" applyNumberFormat="1" applyFill="1"/>
    <xf numFmtId="3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  <xf numFmtId="2" fontId="0" fillId="36" borderId="0" xfId="0" applyNumberFormat="1" applyFill="1"/>
    <xf numFmtId="3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42"/>
  <sheetViews>
    <sheetView tabSelected="1" workbookViewId="0">
      <selection activeCell="AT9" sqref="AT9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9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26</v>
      </c>
      <c r="BA8" s="5" t="s">
        <v>27</v>
      </c>
      <c r="BC8" s="5" t="s">
        <v>23</v>
      </c>
      <c r="BD8" s="5" t="s">
        <v>24</v>
      </c>
      <c r="BF8" s="5" t="s">
        <v>30</v>
      </c>
      <c r="BG8" s="5" t="s">
        <v>34</v>
      </c>
      <c r="BH8" s="8"/>
      <c r="BI8" s="8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45</v>
      </c>
      <c r="B9" t="s">
        <v>35</v>
      </c>
      <c r="C9" s="2">
        <v>45741.569513888891</v>
      </c>
      <c r="D9" t="s">
        <v>33</v>
      </c>
      <c r="E9" t="s">
        <v>13</v>
      </c>
      <c r="F9">
        <v>0</v>
      </c>
      <c r="G9">
        <v>6.0629999999999997</v>
      </c>
      <c r="H9" s="3">
        <v>1312</v>
      </c>
      <c r="I9">
        <v>3.0000000000000001E-3</v>
      </c>
      <c r="J9" t="s">
        <v>14</v>
      </c>
      <c r="K9" t="s">
        <v>14</v>
      </c>
      <c r="L9" t="s">
        <v>14</v>
      </c>
      <c r="M9" t="s">
        <v>14</v>
      </c>
      <c r="O9">
        <v>45</v>
      </c>
      <c r="P9" t="s">
        <v>35</v>
      </c>
      <c r="Q9" s="2">
        <v>45741.569513888891</v>
      </c>
      <c r="R9" t="s">
        <v>33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45</v>
      </c>
      <c r="AD9" t="s">
        <v>35</v>
      </c>
      <c r="AE9" s="2">
        <v>45741.569513888891</v>
      </c>
      <c r="AF9" t="s">
        <v>33</v>
      </c>
      <c r="AG9" t="s">
        <v>13</v>
      </c>
      <c r="AH9">
        <v>0</v>
      </c>
      <c r="AI9">
        <v>12.276999999999999</v>
      </c>
      <c r="AJ9" s="3">
        <v>2752</v>
      </c>
      <c r="AK9">
        <v>0.50700000000000001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0">
        <v>45</v>
      </c>
      <c r="AT9" s="15">
        <f t="shared" ref="AT9:AT35" si="0">IF(H9&lt;10000,((H9^2*0.00000005714)+(H9*0.002453)+(-3.811)),(IF(H9&lt;200000,((H9^2*-0.0000000002888)+(H9*0.002899)+(-4.321)),(IF(H9&lt;8000000,((H9^2*-0.0000000000062)+(H9*0.002143)+(157)),((V9^2*-0.000000031)+(V9*0.2771)+(-709.5)))))))</f>
        <v>-0.49430640384000002</v>
      </c>
      <c r="AU9" s="16">
        <f t="shared" ref="AU9:AU35" si="1">IF(AJ9&lt;45000,((-0.0000000598*AJ9^2)+(0.205*AJ9)+(34.1)),((-0.00000002403*AJ9^2)+(0.2063*AJ9)+(-550.7)))</f>
        <v>597.80710446080002</v>
      </c>
      <c r="AW9" s="13">
        <f t="shared" ref="AW9:AW35" si="2">IF(H9&lt;10000,((-0.00000005795*H9^2)+(0.003823*H9)+(-6.715)),(IF(H9&lt;700000,((-0.0000000001209*H9^2)+(0.002635*H9)+(-0.4111)), ((-0.00000002007*V9^2)+(0.2564*V9)+(286.1)))))</f>
        <v>-1.7989758847999999</v>
      </c>
      <c r="AX9" s="14">
        <f t="shared" ref="AX9:AX35" si="3">(-0.00000001626*AJ9^2)+(0.1912*AJ9)+(-3.858)</f>
        <v>522.20125482496007</v>
      </c>
      <c r="AZ9" s="6">
        <f t="shared" ref="AZ9:AZ35" si="4">IF(H9&lt;10000,((0.0000001453*H9^2)+(0.0008349*H9)+(-1.805)),(IF(H9&lt;700000,((-0.00000000008054*H9^2)+(0.002348*H9)+(-2.47)), ((-0.00000001938*V9^2)+(0.2471*V9)+(226.8)))))</f>
        <v>-0.4594999167999998</v>
      </c>
      <c r="BA9" s="7">
        <f t="shared" ref="BA9:BA35" si="5">(-0.00000002552*AJ9^2)+(0.2067*AJ9)+(-103.7)</f>
        <v>464.94512417792004</v>
      </c>
      <c r="BC9" s="11">
        <f t="shared" ref="BC9:BC35" si="6">IF(H9&lt;10000,((H9^2*0.00000054)+(H9*-0.004765)+(12.72)),(IF(H9&lt;200000,((H9^2*-0.000000001577)+(H9*0.003043)+(-10.42)),(IF(H9&lt;8000000,((H9^2*-0.0000000000186)+(H9*0.00194)+(154.1)),((V9^2*-0.00000002)+(V9*0.2565)+(-1032)))))))</f>
        <v>7.39784576</v>
      </c>
      <c r="BD9" s="12">
        <f t="shared" ref="BD9:BD35" si="7">IF(AJ9&lt;45000,((-0.0000004561*AJ9^2)+(0.244*AJ9)+(-21.72)),((-0.0000000409*AJ9^2)+(0.2477*AJ9)+(-1777)))</f>
        <v>646.31372482559993</v>
      </c>
      <c r="BF9" s="15">
        <f t="shared" ref="BF9:BF35" si="8">IF(H9&lt;10000,((H9^2*0.00000005714)+(H9*0.002453)+(-3.811)),(IF(H9&lt;200000,((H9^2*-0.0000000002888)+(H9*0.002899)+(-4.321)),(IF(H9&lt;8000000,((H9^2*-0.0000000000062)+(H9*0.002143)+(157)),((V9^2*-0.000000031)+(V9*0.2771)+(-709.5)))))))</f>
        <v>-0.49430640384000002</v>
      </c>
      <c r="BG9" s="16">
        <f t="shared" ref="BG9:BG35" si="9">IF(AJ9&lt;45000,((-0.0000000598*AJ9^2)+(0.205*AJ9)+(34.1)),((-0.00000002403*AJ9^2)+(0.2063*AJ9)+(-550.7)))</f>
        <v>597.80710446080002</v>
      </c>
      <c r="BI9">
        <v>45</v>
      </c>
      <c r="BJ9" t="s">
        <v>35</v>
      </c>
      <c r="BK9" s="2">
        <v>45741.569513888891</v>
      </c>
      <c r="BL9" t="s">
        <v>33</v>
      </c>
      <c r="BM9" t="s">
        <v>13</v>
      </c>
      <c r="BN9">
        <v>0</v>
      </c>
      <c r="BO9">
        <v>2.7109999999999999</v>
      </c>
      <c r="BP9" s="3">
        <v>4957515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46</v>
      </c>
      <c r="B10" t="s">
        <v>36</v>
      </c>
      <c r="C10" s="2">
        <v>45741.59070601852</v>
      </c>
      <c r="D10" t="s">
        <v>32</v>
      </c>
      <c r="E10" t="s">
        <v>13</v>
      </c>
      <c r="F10">
        <v>0</v>
      </c>
      <c r="G10">
        <v>6.0110000000000001</v>
      </c>
      <c r="H10" s="3">
        <v>953125</v>
      </c>
      <c r="I10">
        <v>2.153</v>
      </c>
      <c r="J10" t="s">
        <v>14</v>
      </c>
      <c r="K10" t="s">
        <v>14</v>
      </c>
      <c r="L10" t="s">
        <v>14</v>
      </c>
      <c r="M10" t="s">
        <v>14</v>
      </c>
      <c r="O10">
        <v>46</v>
      </c>
      <c r="P10" t="s">
        <v>36</v>
      </c>
      <c r="Q10" s="2">
        <v>45741.59070601852</v>
      </c>
      <c r="R10" t="s">
        <v>32</v>
      </c>
      <c r="S10" t="s">
        <v>13</v>
      </c>
      <c r="T10">
        <v>0</v>
      </c>
      <c r="U10">
        <v>5.9640000000000004</v>
      </c>
      <c r="V10" s="3">
        <v>7831</v>
      </c>
      <c r="W10">
        <v>2.0270000000000001</v>
      </c>
      <c r="X10" t="s">
        <v>14</v>
      </c>
      <c r="Y10" t="s">
        <v>14</v>
      </c>
      <c r="Z10" t="s">
        <v>14</v>
      </c>
      <c r="AA10" t="s">
        <v>14</v>
      </c>
      <c r="AC10">
        <v>46</v>
      </c>
      <c r="AD10" t="s">
        <v>36</v>
      </c>
      <c r="AE10" s="2">
        <v>45741.59070601852</v>
      </c>
      <c r="AF10" t="s">
        <v>32</v>
      </c>
      <c r="AG10" t="s">
        <v>13</v>
      </c>
      <c r="AH10">
        <v>0</v>
      </c>
      <c r="AI10">
        <v>12.25</v>
      </c>
      <c r="AJ10" s="3">
        <v>9196</v>
      </c>
      <c r="AK10">
        <v>1.92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0">
        <v>46</v>
      </c>
      <c r="AT10" s="15">
        <f t="shared" si="0"/>
        <v>2193.9145019531252</v>
      </c>
      <c r="AU10" s="16">
        <f t="shared" si="1"/>
        <v>1914.2229283231998</v>
      </c>
      <c r="AW10" s="13">
        <f t="shared" si="2"/>
        <v>2292.73761606073</v>
      </c>
      <c r="AX10" s="14">
        <f t="shared" si="3"/>
        <v>1753.04215007584</v>
      </c>
      <c r="AZ10" s="6">
        <f t="shared" si="4"/>
        <v>2160.6516300078201</v>
      </c>
      <c r="BA10" s="7">
        <f t="shared" si="5"/>
        <v>1794.95506506368</v>
      </c>
      <c r="BC10" s="11">
        <f t="shared" si="6"/>
        <v>1986.265380859375</v>
      </c>
      <c r="BD10" s="12">
        <f t="shared" si="7"/>
        <v>2183.5332576624</v>
      </c>
      <c r="BF10" s="15">
        <f t="shared" si="8"/>
        <v>2193.9145019531252</v>
      </c>
      <c r="BG10" s="16">
        <f t="shared" si="9"/>
        <v>1914.2229283231998</v>
      </c>
      <c r="BI10">
        <v>46</v>
      </c>
      <c r="BJ10" t="s">
        <v>36</v>
      </c>
      <c r="BK10" s="2">
        <v>45741.59070601852</v>
      </c>
      <c r="BL10" t="s">
        <v>32</v>
      </c>
      <c r="BM10" t="s">
        <v>13</v>
      </c>
      <c r="BN10">
        <v>0</v>
      </c>
      <c r="BO10">
        <v>2.7050000000000001</v>
      </c>
      <c r="BP10" s="3">
        <v>5096007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47</v>
      </c>
      <c r="B11" t="s">
        <v>37</v>
      </c>
      <c r="C11" s="2">
        <v>45741.611932870372</v>
      </c>
      <c r="D11" t="s">
        <v>31</v>
      </c>
      <c r="E11" t="s">
        <v>13</v>
      </c>
      <c r="F11">
        <v>0</v>
      </c>
      <c r="G11">
        <v>6.032</v>
      </c>
      <c r="H11" s="3">
        <v>2422</v>
      </c>
      <c r="I11">
        <v>6.0000000000000001E-3</v>
      </c>
      <c r="J11" t="s">
        <v>14</v>
      </c>
      <c r="K11" t="s">
        <v>14</v>
      </c>
      <c r="L11" t="s">
        <v>14</v>
      </c>
      <c r="M11" t="s">
        <v>14</v>
      </c>
      <c r="O11">
        <v>47</v>
      </c>
      <c r="P11" t="s">
        <v>37</v>
      </c>
      <c r="Q11" s="2">
        <v>45741.611932870372</v>
      </c>
      <c r="R11" t="s">
        <v>31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47</v>
      </c>
      <c r="AD11" t="s">
        <v>37</v>
      </c>
      <c r="AE11" s="2">
        <v>45741.611932870372</v>
      </c>
      <c r="AF11" t="s">
        <v>31</v>
      </c>
      <c r="AG11" t="s">
        <v>13</v>
      </c>
      <c r="AH11">
        <v>0</v>
      </c>
      <c r="AI11">
        <v>12.276</v>
      </c>
      <c r="AJ11" s="3">
        <v>1273</v>
      </c>
      <c r="AK11">
        <v>0.183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0">
        <v>47</v>
      </c>
      <c r="AT11" s="15">
        <f t="shared" si="0"/>
        <v>2.4653540397600002</v>
      </c>
      <c r="AU11" s="16">
        <f t="shared" si="1"/>
        <v>294.96809236579998</v>
      </c>
      <c r="AW11" s="13">
        <f t="shared" si="2"/>
        <v>2.2043664322000005</v>
      </c>
      <c r="AX11" s="14">
        <f t="shared" si="3"/>
        <v>239.51325019846001</v>
      </c>
      <c r="AZ11" s="6">
        <f t="shared" si="4"/>
        <v>1.0694698052</v>
      </c>
      <c r="BA11" s="7">
        <f t="shared" si="5"/>
        <v>159.38774409991998</v>
      </c>
      <c r="BC11" s="11">
        <f t="shared" si="6"/>
        <v>4.3468553600000011</v>
      </c>
      <c r="BD11" s="12">
        <f t="shared" si="7"/>
        <v>288.15287672310001</v>
      </c>
      <c r="BF11" s="15">
        <f t="shared" si="8"/>
        <v>2.4653540397600002</v>
      </c>
      <c r="BG11" s="16">
        <f t="shared" si="9"/>
        <v>294.96809236579998</v>
      </c>
      <c r="BI11">
        <v>47</v>
      </c>
      <c r="BJ11" t="s">
        <v>37</v>
      </c>
      <c r="BK11" s="2">
        <v>45741.611932870372</v>
      </c>
      <c r="BL11" t="s">
        <v>31</v>
      </c>
      <c r="BM11" t="s">
        <v>13</v>
      </c>
      <c r="BN11">
        <v>0</v>
      </c>
      <c r="BO11">
        <v>2.7040000000000002</v>
      </c>
      <c r="BP11" s="3">
        <v>5115579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48</v>
      </c>
      <c r="B12" t="s">
        <v>38</v>
      </c>
      <c r="C12" s="2">
        <v>45741.633148148147</v>
      </c>
      <c r="D12">
        <v>303</v>
      </c>
      <c r="E12" t="s">
        <v>13</v>
      </c>
      <c r="F12">
        <v>0</v>
      </c>
      <c r="G12">
        <v>6.016</v>
      </c>
      <c r="H12" s="3">
        <v>14444</v>
      </c>
      <c r="I12">
        <v>3.3000000000000002E-2</v>
      </c>
      <c r="J12" t="s">
        <v>14</v>
      </c>
      <c r="K12" t="s">
        <v>14</v>
      </c>
      <c r="L12" t="s">
        <v>14</v>
      </c>
      <c r="M12" t="s">
        <v>14</v>
      </c>
      <c r="O12">
        <v>48</v>
      </c>
      <c r="P12" t="s">
        <v>38</v>
      </c>
      <c r="Q12" s="2">
        <v>45741.633148148147</v>
      </c>
      <c r="R12">
        <v>303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48</v>
      </c>
      <c r="AD12" t="s">
        <v>38</v>
      </c>
      <c r="AE12" s="2">
        <v>45741.633148148147</v>
      </c>
      <c r="AF12">
        <v>303</v>
      </c>
      <c r="AG12" t="s">
        <v>13</v>
      </c>
      <c r="AH12">
        <v>0</v>
      </c>
      <c r="AI12" t="s">
        <v>14</v>
      </c>
      <c r="AJ12" t="s">
        <v>14</v>
      </c>
      <c r="AK12" t="s">
        <v>14</v>
      </c>
      <c r="AL12" t="s">
        <v>14</v>
      </c>
      <c r="AM12" t="s">
        <v>14</v>
      </c>
      <c r="AN12" t="s">
        <v>14</v>
      </c>
      <c r="AO12" t="s">
        <v>14</v>
      </c>
      <c r="AQ12">
        <v>2</v>
      </c>
      <c r="AR12" t="s">
        <v>74</v>
      </c>
      <c r="AS12" s="10">
        <v>48</v>
      </c>
      <c r="AT12" s="15">
        <f t="shared" si="0"/>
        <v>37.491903905523202</v>
      </c>
      <c r="AU12" s="16" t="e">
        <f t="shared" si="1"/>
        <v>#VALUE!</v>
      </c>
      <c r="AW12" s="13">
        <f t="shared" si="2"/>
        <v>37.62361673745761</v>
      </c>
      <c r="AX12" s="14" t="e">
        <f t="shared" si="3"/>
        <v>#VALUE!</v>
      </c>
      <c r="AZ12" s="6">
        <f t="shared" si="4"/>
        <v>31.427709009386554</v>
      </c>
      <c r="BA12" s="7" t="e">
        <f t="shared" si="5"/>
        <v>#VALUE!</v>
      </c>
      <c r="BC12" s="11">
        <f t="shared" si="6"/>
        <v>33.204083852528001</v>
      </c>
      <c r="BD12" s="12" t="e">
        <f t="shared" si="7"/>
        <v>#VALUE!</v>
      </c>
      <c r="BF12" s="15">
        <f t="shared" si="8"/>
        <v>37.491903905523202</v>
      </c>
      <c r="BG12" s="16" t="e">
        <f t="shared" si="9"/>
        <v>#VALUE!</v>
      </c>
      <c r="BI12">
        <v>48</v>
      </c>
      <c r="BJ12" t="s">
        <v>38</v>
      </c>
      <c r="BK12" s="2">
        <v>45741.633148148147</v>
      </c>
      <c r="BL12">
        <v>303</v>
      </c>
      <c r="BM12" t="s">
        <v>13</v>
      </c>
      <c r="BN12">
        <v>0</v>
      </c>
      <c r="BO12">
        <v>2.859</v>
      </c>
      <c r="BP12" s="3">
        <v>833020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49</v>
      </c>
      <c r="B13" t="s">
        <v>39</v>
      </c>
      <c r="C13" s="2">
        <v>45741.654363425929</v>
      </c>
      <c r="D13">
        <v>241</v>
      </c>
      <c r="E13" t="s">
        <v>13</v>
      </c>
      <c r="F13">
        <v>0</v>
      </c>
      <c r="G13">
        <v>6.0190000000000001</v>
      </c>
      <c r="H13" s="3">
        <v>9430</v>
      </c>
      <c r="I13">
        <v>2.1999999999999999E-2</v>
      </c>
      <c r="J13" t="s">
        <v>14</v>
      </c>
      <c r="K13" t="s">
        <v>14</v>
      </c>
      <c r="L13" t="s">
        <v>14</v>
      </c>
      <c r="M13" t="s">
        <v>14</v>
      </c>
      <c r="O13">
        <v>49</v>
      </c>
      <c r="P13" t="s">
        <v>39</v>
      </c>
      <c r="Q13" s="2">
        <v>45741.654363425929</v>
      </c>
      <c r="R13">
        <v>241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49</v>
      </c>
      <c r="AD13" t="s">
        <v>39</v>
      </c>
      <c r="AE13" s="2">
        <v>45741.654363425929</v>
      </c>
      <c r="AF13">
        <v>241</v>
      </c>
      <c r="AG13" t="s">
        <v>13</v>
      </c>
      <c r="AH13">
        <v>0</v>
      </c>
      <c r="AI13">
        <v>12.2</v>
      </c>
      <c r="AJ13" s="3">
        <v>67248</v>
      </c>
      <c r="AK13">
        <v>14.59</v>
      </c>
      <c r="AL13" t="s">
        <v>14</v>
      </c>
      <c r="AM13" t="s">
        <v>14</v>
      </c>
      <c r="AN13" t="s">
        <v>14</v>
      </c>
      <c r="AO13" t="s">
        <v>14</v>
      </c>
      <c r="AQ13">
        <v>2</v>
      </c>
      <c r="AR13" t="s">
        <v>74</v>
      </c>
      <c r="AS13" s="10">
        <v>49</v>
      </c>
      <c r="AT13" s="15">
        <f t="shared" si="0"/>
        <v>24.401958785999998</v>
      </c>
      <c r="AU13" s="16">
        <f t="shared" si="1"/>
        <v>13213.891687098881</v>
      </c>
      <c r="AW13" s="13">
        <f t="shared" si="2"/>
        <v>24.182692045000003</v>
      </c>
      <c r="AX13" s="14">
        <f t="shared" si="3"/>
        <v>12780.427107624961</v>
      </c>
      <c r="AZ13" s="6">
        <f t="shared" si="4"/>
        <v>18.98889497</v>
      </c>
      <c r="BA13" s="7">
        <f t="shared" si="5"/>
        <v>13681.052669777919</v>
      </c>
      <c r="BC13" s="11">
        <f t="shared" si="6"/>
        <v>15.805496</v>
      </c>
      <c r="BD13" s="12">
        <f t="shared" si="7"/>
        <v>14695.367795686401</v>
      </c>
      <c r="BF13" s="15">
        <f t="shared" si="8"/>
        <v>24.401958785999998</v>
      </c>
      <c r="BG13" s="16">
        <f t="shared" si="9"/>
        <v>13213.891687098881</v>
      </c>
      <c r="BI13">
        <v>49</v>
      </c>
      <c r="BJ13" t="s">
        <v>39</v>
      </c>
      <c r="BK13" s="2">
        <v>45741.654363425929</v>
      </c>
      <c r="BL13">
        <v>241</v>
      </c>
      <c r="BM13" t="s">
        <v>13</v>
      </c>
      <c r="BN13">
        <v>0</v>
      </c>
      <c r="BO13">
        <v>2.8660000000000001</v>
      </c>
      <c r="BP13" s="3">
        <v>725058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50</v>
      </c>
      <c r="B14" t="s">
        <v>40</v>
      </c>
      <c r="C14" s="2">
        <v>45741.67560185185</v>
      </c>
      <c r="D14">
        <v>71</v>
      </c>
      <c r="E14" t="s">
        <v>13</v>
      </c>
      <c r="F14">
        <v>0</v>
      </c>
      <c r="G14">
        <v>6.0149999999999997</v>
      </c>
      <c r="H14" s="3">
        <v>13918</v>
      </c>
      <c r="I14">
        <v>3.2000000000000001E-2</v>
      </c>
      <c r="J14" t="s">
        <v>14</v>
      </c>
      <c r="K14" t="s">
        <v>14</v>
      </c>
      <c r="L14" t="s">
        <v>14</v>
      </c>
      <c r="M14" t="s">
        <v>14</v>
      </c>
      <c r="O14">
        <v>50</v>
      </c>
      <c r="P14" t="s">
        <v>40</v>
      </c>
      <c r="Q14" s="2">
        <v>45741.67560185185</v>
      </c>
      <c r="R14">
        <v>71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50</v>
      </c>
      <c r="AD14" t="s">
        <v>40</v>
      </c>
      <c r="AE14" s="2">
        <v>45741.67560185185</v>
      </c>
      <c r="AF14">
        <v>71</v>
      </c>
      <c r="AG14" t="s">
        <v>13</v>
      </c>
      <c r="AH14">
        <v>0</v>
      </c>
      <c r="AI14">
        <v>12.198</v>
      </c>
      <c r="AJ14" s="3">
        <v>4983</v>
      </c>
      <c r="AK14">
        <v>0.997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0">
        <v>50</v>
      </c>
      <c r="AT14" s="15">
        <f t="shared" si="0"/>
        <v>35.971338342908808</v>
      </c>
      <c r="AU14" s="16">
        <f t="shared" si="1"/>
        <v>1054.1301487178</v>
      </c>
      <c r="AW14" s="13">
        <f t="shared" si="2"/>
        <v>36.239410373468409</v>
      </c>
      <c r="AX14" s="14">
        <f t="shared" si="3"/>
        <v>948.48785950086017</v>
      </c>
      <c r="AZ14" s="6">
        <f t="shared" si="4"/>
        <v>30.193862538289039</v>
      </c>
      <c r="BA14" s="7">
        <f t="shared" si="5"/>
        <v>925.65243102472004</v>
      </c>
      <c r="BC14" s="11">
        <f t="shared" si="6"/>
        <v>31.626992188251997</v>
      </c>
      <c r="BD14" s="12">
        <f t="shared" si="7"/>
        <v>1182.8069051870998</v>
      </c>
      <c r="BF14" s="15">
        <f t="shared" si="8"/>
        <v>35.971338342908808</v>
      </c>
      <c r="BG14" s="16">
        <f t="shared" si="9"/>
        <v>1054.1301487178</v>
      </c>
      <c r="BI14">
        <v>50</v>
      </c>
      <c r="BJ14" t="s">
        <v>40</v>
      </c>
      <c r="BK14" s="2">
        <v>45741.67560185185</v>
      </c>
      <c r="BL14">
        <v>71</v>
      </c>
      <c r="BM14" t="s">
        <v>13</v>
      </c>
      <c r="BN14">
        <v>0</v>
      </c>
      <c r="BO14">
        <v>2.8690000000000002</v>
      </c>
      <c r="BP14" s="3">
        <v>686342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51</v>
      </c>
      <c r="B15" t="s">
        <v>41</v>
      </c>
      <c r="C15" s="2">
        <v>45741.696828703702</v>
      </c>
      <c r="D15">
        <v>328</v>
      </c>
      <c r="E15" t="s">
        <v>13</v>
      </c>
      <c r="F15">
        <v>0</v>
      </c>
      <c r="G15">
        <v>6.0279999999999996</v>
      </c>
      <c r="H15" s="3">
        <v>9930</v>
      </c>
      <c r="I15">
        <v>2.3E-2</v>
      </c>
      <c r="J15" t="s">
        <v>14</v>
      </c>
      <c r="K15" t="s">
        <v>14</v>
      </c>
      <c r="L15" t="s">
        <v>14</v>
      </c>
      <c r="M15" t="s">
        <v>14</v>
      </c>
      <c r="O15">
        <v>51</v>
      </c>
      <c r="P15" t="s">
        <v>41</v>
      </c>
      <c r="Q15" s="2">
        <v>45741.696828703702</v>
      </c>
      <c r="R15">
        <v>328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51</v>
      </c>
      <c r="AD15" t="s">
        <v>41</v>
      </c>
      <c r="AE15" s="2">
        <v>45741.696828703702</v>
      </c>
      <c r="AF15">
        <v>328</v>
      </c>
      <c r="AG15" t="s">
        <v>13</v>
      </c>
      <c r="AH15">
        <v>0</v>
      </c>
      <c r="AI15">
        <v>12.2</v>
      </c>
      <c r="AJ15" s="3">
        <v>7589</v>
      </c>
      <c r="AK15">
        <v>1.5680000000000001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0">
        <v>51</v>
      </c>
      <c r="AT15" s="15">
        <f t="shared" si="0"/>
        <v>26.181573986</v>
      </c>
      <c r="AU15" s="16">
        <f t="shared" si="1"/>
        <v>1586.4009433241997</v>
      </c>
      <c r="AW15" s="13">
        <f t="shared" si="2"/>
        <v>25.533236044999999</v>
      </c>
      <c r="AX15" s="14">
        <f t="shared" si="3"/>
        <v>1446.2223391045402</v>
      </c>
      <c r="AZ15" s="6">
        <f t="shared" si="4"/>
        <v>20.812848970000001</v>
      </c>
      <c r="BA15" s="7">
        <f t="shared" si="5"/>
        <v>1463.4765286560798</v>
      </c>
      <c r="BC15" s="11">
        <f t="shared" si="6"/>
        <v>18.650195999999994</v>
      </c>
      <c r="BD15" s="12">
        <f t="shared" si="7"/>
        <v>1803.7278687318999</v>
      </c>
      <c r="BF15" s="15">
        <f t="shared" si="8"/>
        <v>26.181573986</v>
      </c>
      <c r="BG15" s="16">
        <f t="shared" si="9"/>
        <v>1586.4009433241997</v>
      </c>
      <c r="BI15">
        <v>51</v>
      </c>
      <c r="BJ15" t="s">
        <v>41</v>
      </c>
      <c r="BK15" s="2">
        <v>45741.696828703702</v>
      </c>
      <c r="BL15">
        <v>328</v>
      </c>
      <c r="BM15" t="s">
        <v>13</v>
      </c>
      <c r="BN15">
        <v>0</v>
      </c>
      <c r="BO15">
        <v>2.875</v>
      </c>
      <c r="BP15" s="3">
        <v>760711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52</v>
      </c>
      <c r="B16" t="s">
        <v>42</v>
      </c>
      <c r="C16" s="2">
        <v>45741.718043981484</v>
      </c>
      <c r="D16">
        <v>267</v>
      </c>
      <c r="E16" t="s">
        <v>13</v>
      </c>
      <c r="F16">
        <v>0</v>
      </c>
      <c r="G16">
        <v>6.0209999999999999</v>
      </c>
      <c r="H16" s="3">
        <v>16352</v>
      </c>
      <c r="I16">
        <v>3.6999999999999998E-2</v>
      </c>
      <c r="J16" t="s">
        <v>14</v>
      </c>
      <c r="K16" t="s">
        <v>14</v>
      </c>
      <c r="L16" t="s">
        <v>14</v>
      </c>
      <c r="M16" t="s">
        <v>14</v>
      </c>
      <c r="O16">
        <v>52</v>
      </c>
      <c r="P16" t="s">
        <v>42</v>
      </c>
      <c r="Q16" s="2">
        <v>45741.718043981484</v>
      </c>
      <c r="R16">
        <v>267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52</v>
      </c>
      <c r="AD16" t="s">
        <v>42</v>
      </c>
      <c r="AE16" s="2">
        <v>45741.718043981484</v>
      </c>
      <c r="AF16">
        <v>267</v>
      </c>
      <c r="AG16" t="s">
        <v>13</v>
      </c>
      <c r="AH16">
        <v>0</v>
      </c>
      <c r="AI16">
        <v>12.189</v>
      </c>
      <c r="AJ16" s="3">
        <v>3968</v>
      </c>
      <c r="AK16">
        <v>0.77400000000000002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0">
        <v>52</v>
      </c>
      <c r="AT16" s="15">
        <f t="shared" si="0"/>
        <v>43.006226373324807</v>
      </c>
      <c r="AU16" s="16">
        <f t="shared" si="1"/>
        <v>846.59844756479993</v>
      </c>
      <c r="AW16" s="13">
        <f t="shared" si="2"/>
        <v>42.644092802406405</v>
      </c>
      <c r="AX16" s="14">
        <f t="shared" si="3"/>
        <v>754.56758590976006</v>
      </c>
      <c r="AZ16" s="6">
        <f t="shared" si="4"/>
        <v>35.90296057821184</v>
      </c>
      <c r="BA16" s="7">
        <f t="shared" si="5"/>
        <v>716.08378698751994</v>
      </c>
      <c r="BC16" s="11">
        <f t="shared" si="6"/>
        <v>38.917465275392004</v>
      </c>
      <c r="BD16" s="12">
        <f t="shared" si="7"/>
        <v>939.29069455360002</v>
      </c>
      <c r="BF16" s="15">
        <f t="shared" si="8"/>
        <v>43.006226373324807</v>
      </c>
      <c r="BG16" s="16">
        <f t="shared" si="9"/>
        <v>846.59844756479993</v>
      </c>
      <c r="BI16">
        <v>52</v>
      </c>
      <c r="BJ16" t="s">
        <v>42</v>
      </c>
      <c r="BK16" s="2">
        <v>45741.718043981484</v>
      </c>
      <c r="BL16">
        <v>267</v>
      </c>
      <c r="BM16" t="s">
        <v>13</v>
      </c>
      <c r="BN16">
        <v>0</v>
      </c>
      <c r="BO16">
        <v>2.8660000000000001</v>
      </c>
      <c r="BP16" s="3">
        <v>815897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53</v>
      </c>
      <c r="B17" t="s">
        <v>43</v>
      </c>
      <c r="C17" s="2">
        <v>45741.739270833335</v>
      </c>
      <c r="D17">
        <v>66</v>
      </c>
      <c r="E17" t="s">
        <v>13</v>
      </c>
      <c r="F17">
        <v>0</v>
      </c>
      <c r="G17">
        <v>6.016</v>
      </c>
      <c r="H17" s="3">
        <v>12265</v>
      </c>
      <c r="I17">
        <v>2.8000000000000001E-2</v>
      </c>
      <c r="J17" t="s">
        <v>14</v>
      </c>
      <c r="K17" t="s">
        <v>14</v>
      </c>
      <c r="L17" t="s">
        <v>14</v>
      </c>
      <c r="M17" t="s">
        <v>14</v>
      </c>
      <c r="O17">
        <v>53</v>
      </c>
      <c r="P17" t="s">
        <v>43</v>
      </c>
      <c r="Q17" s="2">
        <v>45741.739270833335</v>
      </c>
      <c r="R17">
        <v>66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53</v>
      </c>
      <c r="AD17" t="s">
        <v>43</v>
      </c>
      <c r="AE17" s="2">
        <v>45741.739270833335</v>
      </c>
      <c r="AF17">
        <v>66</v>
      </c>
      <c r="AG17" t="s">
        <v>13</v>
      </c>
      <c r="AH17">
        <v>0</v>
      </c>
      <c r="AI17">
        <v>11.521000000000001</v>
      </c>
      <c r="AJ17" s="3">
        <v>3128077</v>
      </c>
      <c r="AK17">
        <v>574.44399999999996</v>
      </c>
      <c r="AL17" t="s">
        <v>14</v>
      </c>
      <c r="AM17" t="s">
        <v>14</v>
      </c>
      <c r="AN17" t="s">
        <v>14</v>
      </c>
      <c r="AO17" t="s">
        <v>14</v>
      </c>
      <c r="AQ17">
        <v>2</v>
      </c>
      <c r="AR17" t="s">
        <v>74</v>
      </c>
      <c r="AS17" s="10">
        <v>53</v>
      </c>
      <c r="AT17" s="15">
        <f t="shared" si="0"/>
        <v>31.191790751020001</v>
      </c>
      <c r="AU17" s="16">
        <f t="shared" si="1"/>
        <v>409641.26189816609</v>
      </c>
      <c r="AW17" s="13">
        <f t="shared" si="2"/>
        <v>31.888987985797495</v>
      </c>
      <c r="AX17" s="14">
        <f t="shared" si="3"/>
        <v>438982.54782647453</v>
      </c>
      <c r="AZ17" s="6">
        <f t="shared" si="4"/>
        <v>26.316104349678497</v>
      </c>
      <c r="BA17" s="7">
        <f t="shared" si="5"/>
        <v>396760.04277845187</v>
      </c>
      <c r="BC17" s="11">
        <f t="shared" si="6"/>
        <v>26.665166535174997</v>
      </c>
      <c r="BD17" s="12">
        <f t="shared" si="7"/>
        <v>372846.66503670387</v>
      </c>
      <c r="BF17" s="15">
        <f t="shared" si="8"/>
        <v>31.191790751020001</v>
      </c>
      <c r="BG17" s="16">
        <f t="shared" si="9"/>
        <v>409641.26189816609</v>
      </c>
      <c r="BI17">
        <v>53</v>
      </c>
      <c r="BJ17" t="s">
        <v>43</v>
      </c>
      <c r="BK17" s="2">
        <v>45741.739270833335</v>
      </c>
      <c r="BL17">
        <v>66</v>
      </c>
      <c r="BM17" t="s">
        <v>13</v>
      </c>
      <c r="BN17">
        <v>0</v>
      </c>
      <c r="BO17">
        <v>2.8719999999999999</v>
      </c>
      <c r="BP17" s="3">
        <v>541201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54</v>
      </c>
      <c r="B18" t="s">
        <v>44</v>
      </c>
      <c r="C18" s="2">
        <v>45741.76048611111</v>
      </c>
      <c r="D18">
        <v>213</v>
      </c>
      <c r="E18" t="s">
        <v>13</v>
      </c>
      <c r="F18">
        <v>0</v>
      </c>
      <c r="G18">
        <v>6.0209999999999999</v>
      </c>
      <c r="H18" s="3">
        <v>6753</v>
      </c>
      <c r="I18">
        <v>1.6E-2</v>
      </c>
      <c r="J18" t="s">
        <v>14</v>
      </c>
      <c r="K18" t="s">
        <v>14</v>
      </c>
      <c r="L18" t="s">
        <v>14</v>
      </c>
      <c r="M18" t="s">
        <v>14</v>
      </c>
      <c r="O18">
        <v>54</v>
      </c>
      <c r="P18" t="s">
        <v>44</v>
      </c>
      <c r="Q18" s="2">
        <v>45741.76048611111</v>
      </c>
      <c r="R18">
        <v>213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54</v>
      </c>
      <c r="AD18" t="s">
        <v>44</v>
      </c>
      <c r="AE18" s="2">
        <v>45741.76048611111</v>
      </c>
      <c r="AF18">
        <v>213</v>
      </c>
      <c r="AG18" t="s">
        <v>13</v>
      </c>
      <c r="AH18">
        <v>0</v>
      </c>
      <c r="AI18">
        <v>12.14</v>
      </c>
      <c r="AJ18" s="3">
        <v>5866</v>
      </c>
      <c r="AK18">
        <v>1.19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0">
        <v>54</v>
      </c>
      <c r="AT18" s="15">
        <f t="shared" si="0"/>
        <v>15.359864934259999</v>
      </c>
      <c r="AU18" s="16">
        <f t="shared" si="1"/>
        <v>1234.5722846311999</v>
      </c>
      <c r="AW18" s="13">
        <f t="shared" si="2"/>
        <v>16.459024628449999</v>
      </c>
      <c r="AX18" s="14">
        <f t="shared" si="3"/>
        <v>1117.1616941154402</v>
      </c>
      <c r="AZ18" s="6">
        <f t="shared" si="4"/>
        <v>10.459196907700001</v>
      </c>
      <c r="BA18" s="7">
        <f t="shared" si="5"/>
        <v>1107.9240579228799</v>
      </c>
      <c r="BC18" s="11">
        <f t="shared" si="6"/>
        <v>5.1675798599999982</v>
      </c>
      <c r="BD18" s="12">
        <f t="shared" si="7"/>
        <v>1393.8896190683997</v>
      </c>
      <c r="BF18" s="15">
        <f t="shared" si="8"/>
        <v>15.359864934259999</v>
      </c>
      <c r="BG18" s="16">
        <f t="shared" si="9"/>
        <v>1234.5722846311999</v>
      </c>
      <c r="BI18">
        <v>54</v>
      </c>
      <c r="BJ18" t="s">
        <v>44</v>
      </c>
      <c r="BK18" s="2">
        <v>45741.76048611111</v>
      </c>
      <c r="BL18">
        <v>213</v>
      </c>
      <c r="BM18" t="s">
        <v>13</v>
      </c>
      <c r="BN18">
        <v>0</v>
      </c>
      <c r="BO18">
        <v>2.86</v>
      </c>
      <c r="BP18" s="3">
        <v>833618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55</v>
      </c>
      <c r="B19" t="s">
        <v>45</v>
      </c>
      <c r="C19" s="2">
        <v>45741.781712962962</v>
      </c>
      <c r="D19">
        <v>108</v>
      </c>
      <c r="E19" t="s">
        <v>13</v>
      </c>
      <c r="F19">
        <v>0</v>
      </c>
      <c r="G19">
        <v>6.016</v>
      </c>
      <c r="H19" s="3">
        <v>17937</v>
      </c>
      <c r="I19">
        <v>4.1000000000000002E-2</v>
      </c>
      <c r="J19" t="s">
        <v>14</v>
      </c>
      <c r="K19" t="s">
        <v>14</v>
      </c>
      <c r="L19" t="s">
        <v>14</v>
      </c>
      <c r="M19" t="s">
        <v>14</v>
      </c>
      <c r="O19">
        <v>55</v>
      </c>
      <c r="P19" t="s">
        <v>45</v>
      </c>
      <c r="Q19" s="2">
        <v>45741.781712962962</v>
      </c>
      <c r="R19">
        <v>108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55</v>
      </c>
      <c r="AD19" t="s">
        <v>45</v>
      </c>
      <c r="AE19" s="2">
        <v>45741.781712962962</v>
      </c>
      <c r="AF19">
        <v>108</v>
      </c>
      <c r="AG19" t="s">
        <v>13</v>
      </c>
      <c r="AH19">
        <v>0</v>
      </c>
      <c r="AI19">
        <v>12.186999999999999</v>
      </c>
      <c r="AJ19" s="3">
        <v>5163</v>
      </c>
      <c r="AK19">
        <v>1.036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0">
        <v>55</v>
      </c>
      <c r="AT19" s="15">
        <f t="shared" si="0"/>
        <v>47.585445652152806</v>
      </c>
      <c r="AU19" s="16">
        <f t="shared" si="1"/>
        <v>1090.9209371738</v>
      </c>
      <c r="AW19" s="13">
        <f t="shared" si="2"/>
        <v>46.813997121347903</v>
      </c>
      <c r="AX19" s="14">
        <f t="shared" si="3"/>
        <v>982.87416418806015</v>
      </c>
      <c r="AZ19" s="6">
        <f t="shared" si="4"/>
        <v>39.620163385056742</v>
      </c>
      <c r="BA19" s="7">
        <f t="shared" si="5"/>
        <v>962.81182435912001</v>
      </c>
      <c r="BC19" s="11">
        <f t="shared" si="6"/>
        <v>43.654913376887002</v>
      </c>
      <c r="BD19" s="12">
        <f t="shared" si="7"/>
        <v>1225.8939388791</v>
      </c>
      <c r="BF19" s="15">
        <f t="shared" si="8"/>
        <v>47.585445652152806</v>
      </c>
      <c r="BG19" s="16">
        <f t="shared" si="9"/>
        <v>1090.9209371738</v>
      </c>
      <c r="BI19">
        <v>55</v>
      </c>
      <c r="BJ19" t="s">
        <v>45</v>
      </c>
      <c r="BK19" s="2">
        <v>45741.781712962962</v>
      </c>
      <c r="BL19">
        <v>108</v>
      </c>
      <c r="BM19" t="s">
        <v>13</v>
      </c>
      <c r="BN19">
        <v>0</v>
      </c>
      <c r="BO19">
        <v>2.8540000000000001</v>
      </c>
      <c r="BP19" s="3">
        <v>937356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56</v>
      </c>
      <c r="B20" t="s">
        <v>46</v>
      </c>
      <c r="C20" s="2">
        <v>45741.802951388891</v>
      </c>
      <c r="D20">
        <v>277</v>
      </c>
      <c r="E20" t="s">
        <v>13</v>
      </c>
      <c r="F20">
        <v>0</v>
      </c>
      <c r="G20">
        <v>6.0140000000000002</v>
      </c>
      <c r="H20" s="3">
        <v>18045</v>
      </c>
      <c r="I20">
        <v>4.1000000000000002E-2</v>
      </c>
      <c r="J20" t="s">
        <v>14</v>
      </c>
      <c r="K20" t="s">
        <v>14</v>
      </c>
      <c r="L20" t="s">
        <v>14</v>
      </c>
      <c r="M20" t="s">
        <v>14</v>
      </c>
      <c r="O20">
        <v>56</v>
      </c>
      <c r="P20" t="s">
        <v>46</v>
      </c>
      <c r="Q20" s="2">
        <v>45741.802951388891</v>
      </c>
      <c r="R20">
        <v>277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56</v>
      </c>
      <c r="AD20" t="s">
        <v>46</v>
      </c>
      <c r="AE20" s="2">
        <v>45741.802951388891</v>
      </c>
      <c r="AF20">
        <v>277</v>
      </c>
      <c r="AG20" t="s">
        <v>13</v>
      </c>
      <c r="AH20">
        <v>0</v>
      </c>
      <c r="AI20">
        <v>12.192</v>
      </c>
      <c r="AJ20" s="3">
        <v>4421</v>
      </c>
      <c r="AK20">
        <v>0.874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0">
        <v>56</v>
      </c>
      <c r="AT20" s="15">
        <f t="shared" si="0"/>
        <v>47.897415359180002</v>
      </c>
      <c r="AU20" s="16">
        <f t="shared" si="1"/>
        <v>939.23619458819996</v>
      </c>
      <c r="AW20" s="13">
        <f t="shared" si="2"/>
        <v>47.098107297177506</v>
      </c>
      <c r="AX20" s="14">
        <f t="shared" si="3"/>
        <v>841.11939438134004</v>
      </c>
      <c r="AZ20" s="6">
        <f t="shared" si="4"/>
        <v>39.873434402106497</v>
      </c>
      <c r="BA20" s="7">
        <f t="shared" si="5"/>
        <v>809.62190544967996</v>
      </c>
      <c r="BC20" s="11">
        <f t="shared" si="6"/>
        <v>43.977429066574999</v>
      </c>
      <c r="BD20" s="12">
        <f t="shared" si="7"/>
        <v>1048.0894155798999</v>
      </c>
      <c r="BF20" s="15">
        <f t="shared" si="8"/>
        <v>47.897415359180002</v>
      </c>
      <c r="BG20" s="16">
        <f t="shared" si="9"/>
        <v>939.23619458819996</v>
      </c>
      <c r="BI20">
        <v>56</v>
      </c>
      <c r="BJ20" t="s">
        <v>46</v>
      </c>
      <c r="BK20" s="2">
        <v>45741.802951388891</v>
      </c>
      <c r="BL20">
        <v>277</v>
      </c>
      <c r="BM20" t="s">
        <v>13</v>
      </c>
      <c r="BN20">
        <v>0</v>
      </c>
      <c r="BO20">
        <v>2.859</v>
      </c>
      <c r="BP20" s="3">
        <v>851057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57</v>
      </c>
      <c r="B21" t="s">
        <v>47</v>
      </c>
      <c r="C21" s="2">
        <v>45741.824178240742</v>
      </c>
      <c r="D21">
        <v>322</v>
      </c>
      <c r="E21" t="s">
        <v>13</v>
      </c>
      <c r="F21">
        <v>0</v>
      </c>
      <c r="G21">
        <v>6.0129999999999999</v>
      </c>
      <c r="H21" s="3">
        <v>10964</v>
      </c>
      <c r="I21">
        <v>2.5000000000000001E-2</v>
      </c>
      <c r="J21" t="s">
        <v>14</v>
      </c>
      <c r="K21" t="s">
        <v>14</v>
      </c>
      <c r="L21" t="s">
        <v>14</v>
      </c>
      <c r="M21" t="s">
        <v>14</v>
      </c>
      <c r="O21">
        <v>57</v>
      </c>
      <c r="P21" t="s">
        <v>47</v>
      </c>
      <c r="Q21" s="2">
        <v>45741.824178240742</v>
      </c>
      <c r="R21">
        <v>322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57</v>
      </c>
      <c r="AD21" t="s">
        <v>47</v>
      </c>
      <c r="AE21" s="2">
        <v>45741.824178240742</v>
      </c>
      <c r="AF21">
        <v>322</v>
      </c>
      <c r="AG21" t="s">
        <v>13</v>
      </c>
      <c r="AH21">
        <v>0</v>
      </c>
      <c r="AI21">
        <v>12.201000000000001</v>
      </c>
      <c r="AJ21" s="3">
        <v>6272</v>
      </c>
      <c r="AK21">
        <v>1.2789999999999999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0">
        <v>57</v>
      </c>
      <c r="AT21" s="15">
        <f t="shared" si="0"/>
        <v>27.428919555315204</v>
      </c>
      <c r="AU21" s="16">
        <f t="shared" si="1"/>
        <v>1317.5075885567999</v>
      </c>
      <c r="AW21" s="13">
        <f t="shared" si="2"/>
        <v>28.464506696113602</v>
      </c>
      <c r="AX21" s="14">
        <f t="shared" si="3"/>
        <v>1194.7087643801601</v>
      </c>
      <c r="AZ21" s="6">
        <f t="shared" si="4"/>
        <v>23.263790343300158</v>
      </c>
      <c r="BA21" s="7">
        <f t="shared" si="5"/>
        <v>1191.7184946483198</v>
      </c>
      <c r="BC21" s="11">
        <f t="shared" si="6"/>
        <v>22.753881940208004</v>
      </c>
      <c r="BD21" s="12">
        <f t="shared" si="7"/>
        <v>1490.7059454975999</v>
      </c>
      <c r="BF21" s="15">
        <f t="shared" si="8"/>
        <v>27.428919555315204</v>
      </c>
      <c r="BG21" s="16">
        <f t="shared" si="9"/>
        <v>1317.5075885567999</v>
      </c>
      <c r="BI21">
        <v>57</v>
      </c>
      <c r="BJ21" t="s">
        <v>47</v>
      </c>
      <c r="BK21" s="2">
        <v>45741.824178240742</v>
      </c>
      <c r="BL21">
        <v>322</v>
      </c>
      <c r="BM21" t="s">
        <v>13</v>
      </c>
      <c r="BN21">
        <v>0</v>
      </c>
      <c r="BO21">
        <v>2.859</v>
      </c>
      <c r="BP21" s="3">
        <v>847167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58</v>
      </c>
      <c r="B22" t="s">
        <v>48</v>
      </c>
      <c r="C22" s="2">
        <v>45741.845370370371</v>
      </c>
      <c r="D22">
        <v>288</v>
      </c>
      <c r="E22" t="s">
        <v>13</v>
      </c>
      <c r="F22">
        <v>0</v>
      </c>
      <c r="G22">
        <v>6.0149999999999997</v>
      </c>
      <c r="H22" s="3">
        <v>9603</v>
      </c>
      <c r="I22">
        <v>2.1999999999999999E-2</v>
      </c>
      <c r="J22" t="s">
        <v>14</v>
      </c>
      <c r="K22" t="s">
        <v>14</v>
      </c>
      <c r="L22" t="s">
        <v>14</v>
      </c>
      <c r="M22" t="s">
        <v>14</v>
      </c>
      <c r="O22">
        <v>58</v>
      </c>
      <c r="P22" t="s">
        <v>48</v>
      </c>
      <c r="Q22" s="2">
        <v>45741.845370370371</v>
      </c>
      <c r="R22">
        <v>288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58</v>
      </c>
      <c r="AD22" t="s">
        <v>48</v>
      </c>
      <c r="AE22" s="2">
        <v>45741.845370370371</v>
      </c>
      <c r="AF22">
        <v>288</v>
      </c>
      <c r="AG22" t="s">
        <v>13</v>
      </c>
      <c r="AH22">
        <v>0</v>
      </c>
      <c r="AI22">
        <v>11.018000000000001</v>
      </c>
      <c r="AJ22" s="3">
        <v>1534174</v>
      </c>
      <c r="AK22">
        <v>305.03300000000002</v>
      </c>
      <c r="AL22" t="s">
        <v>14</v>
      </c>
      <c r="AM22" t="s">
        <v>14</v>
      </c>
      <c r="AN22" t="s">
        <v>14</v>
      </c>
      <c r="AO22" t="s">
        <v>14</v>
      </c>
      <c r="AQ22">
        <v>2</v>
      </c>
      <c r="AR22" t="s">
        <v>74</v>
      </c>
      <c r="AS22" s="10">
        <v>58</v>
      </c>
      <c r="AT22" s="15">
        <f t="shared" si="0"/>
        <v>25.014473178259998</v>
      </c>
      <c r="AU22" s="16">
        <f t="shared" si="1"/>
        <v>259390.22880950774</v>
      </c>
      <c r="AW22" s="13">
        <f t="shared" si="2"/>
        <v>24.653258558449998</v>
      </c>
      <c r="AX22" s="14">
        <f t="shared" si="3"/>
        <v>255059.21363939223</v>
      </c>
      <c r="AZ22" s="6">
        <f t="shared" si="4"/>
        <v>19.611763287700001</v>
      </c>
      <c r="BA22" s="7">
        <f t="shared" si="5"/>
        <v>256943.90051471646</v>
      </c>
      <c r="BC22" s="11">
        <f t="shared" si="6"/>
        <v>16.759213859999996</v>
      </c>
      <c r="BD22" s="12">
        <f t="shared" si="7"/>
        <v>281971.98443291162</v>
      </c>
      <c r="BF22" s="15">
        <f t="shared" si="8"/>
        <v>25.014473178259998</v>
      </c>
      <c r="BG22" s="16">
        <f t="shared" si="9"/>
        <v>259390.22880950774</v>
      </c>
      <c r="BI22">
        <v>58</v>
      </c>
      <c r="BJ22" t="s">
        <v>48</v>
      </c>
      <c r="BK22" s="2">
        <v>45741.845370370371</v>
      </c>
      <c r="BL22">
        <v>288</v>
      </c>
      <c r="BM22" t="s">
        <v>13</v>
      </c>
      <c r="BN22">
        <v>0</v>
      </c>
      <c r="BO22">
        <v>2.8570000000000002</v>
      </c>
      <c r="BP22" s="3">
        <v>813793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59</v>
      </c>
      <c r="B23" t="s">
        <v>49</v>
      </c>
      <c r="C23" s="2">
        <v>45741.866597222222</v>
      </c>
      <c r="D23">
        <v>147</v>
      </c>
      <c r="E23" t="s">
        <v>13</v>
      </c>
      <c r="F23">
        <v>0</v>
      </c>
      <c r="G23">
        <v>6.0140000000000002</v>
      </c>
      <c r="H23" s="3">
        <v>12584</v>
      </c>
      <c r="I23">
        <v>2.9000000000000001E-2</v>
      </c>
      <c r="J23" t="s">
        <v>14</v>
      </c>
      <c r="K23" t="s">
        <v>14</v>
      </c>
      <c r="L23" t="s">
        <v>14</v>
      </c>
      <c r="M23" t="s">
        <v>14</v>
      </c>
      <c r="O23">
        <v>59</v>
      </c>
      <c r="P23" t="s">
        <v>49</v>
      </c>
      <c r="Q23" s="2">
        <v>45741.866597222222</v>
      </c>
      <c r="R23">
        <v>147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59</v>
      </c>
      <c r="AD23" t="s">
        <v>49</v>
      </c>
      <c r="AE23" s="2">
        <v>45741.866597222222</v>
      </c>
      <c r="AF23">
        <v>147</v>
      </c>
      <c r="AG23" t="s">
        <v>13</v>
      </c>
      <c r="AH23">
        <v>0</v>
      </c>
      <c r="AI23">
        <v>12.153</v>
      </c>
      <c r="AJ23" s="3">
        <v>8794</v>
      </c>
      <c r="AK23">
        <v>1.8320000000000001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0">
        <v>59</v>
      </c>
      <c r="AT23" s="15">
        <f t="shared" si="0"/>
        <v>32.114282482227203</v>
      </c>
      <c r="AU23" s="16">
        <f t="shared" si="1"/>
        <v>1832.2454007271999</v>
      </c>
      <c r="AW23" s="13">
        <f t="shared" si="2"/>
        <v>32.72859463192961</v>
      </c>
      <c r="AX23" s="14">
        <f t="shared" si="3"/>
        <v>1676.2973420706401</v>
      </c>
      <c r="AZ23" s="6">
        <f t="shared" si="4"/>
        <v>27.064477922709759</v>
      </c>
      <c r="BA23" s="7">
        <f t="shared" si="5"/>
        <v>1712.0462251932797</v>
      </c>
      <c r="BC23" s="11">
        <f t="shared" si="6"/>
        <v>27.623382922688002</v>
      </c>
      <c r="BD23" s="12">
        <f t="shared" si="7"/>
        <v>2088.7437637404</v>
      </c>
      <c r="BF23" s="15">
        <f t="shared" si="8"/>
        <v>32.114282482227203</v>
      </c>
      <c r="BG23" s="16">
        <f t="shared" si="9"/>
        <v>1832.2454007271999</v>
      </c>
      <c r="BI23">
        <v>59</v>
      </c>
      <c r="BJ23" t="s">
        <v>49</v>
      </c>
      <c r="BK23" s="2">
        <v>45741.866597222222</v>
      </c>
      <c r="BL23">
        <v>147</v>
      </c>
      <c r="BM23" t="s">
        <v>13</v>
      </c>
      <c r="BN23">
        <v>0</v>
      </c>
      <c r="BO23">
        <v>2.859</v>
      </c>
      <c r="BP23" s="3">
        <v>838527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60</v>
      </c>
      <c r="B24" t="s">
        <v>50</v>
      </c>
      <c r="C24" s="2">
        <v>45741.887835648151</v>
      </c>
      <c r="D24">
        <v>335</v>
      </c>
      <c r="E24" t="s">
        <v>13</v>
      </c>
      <c r="F24">
        <v>0</v>
      </c>
      <c r="G24">
        <v>6.0140000000000002</v>
      </c>
      <c r="H24" s="3">
        <v>9747</v>
      </c>
      <c r="I24">
        <v>2.1999999999999999E-2</v>
      </c>
      <c r="J24" t="s">
        <v>14</v>
      </c>
      <c r="K24" t="s">
        <v>14</v>
      </c>
      <c r="L24" t="s">
        <v>14</v>
      </c>
      <c r="M24" t="s">
        <v>14</v>
      </c>
      <c r="O24">
        <v>60</v>
      </c>
      <c r="P24" t="s">
        <v>50</v>
      </c>
      <c r="Q24" s="2">
        <v>45741.887835648151</v>
      </c>
      <c r="R24">
        <v>335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60</v>
      </c>
      <c r="AD24" t="s">
        <v>50</v>
      </c>
      <c r="AE24" s="2">
        <v>45741.887835648151</v>
      </c>
      <c r="AF24">
        <v>335</v>
      </c>
      <c r="AG24" t="s">
        <v>13</v>
      </c>
      <c r="AH24">
        <v>0</v>
      </c>
      <c r="AI24">
        <v>12.166</v>
      </c>
      <c r="AJ24" s="3">
        <v>15458</v>
      </c>
      <c r="AK24">
        <v>3.2919999999999998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0">
        <v>60</v>
      </c>
      <c r="AT24" s="15">
        <f t="shared" si="0"/>
        <v>25.526920074259998</v>
      </c>
      <c r="AU24" s="16">
        <f t="shared" si="1"/>
        <v>3188.7008041127997</v>
      </c>
      <c r="AW24" s="13">
        <f t="shared" si="2"/>
        <v>25.042298678449999</v>
      </c>
      <c r="AX24" s="14">
        <f t="shared" si="3"/>
        <v>2947.8262768373602</v>
      </c>
      <c r="AZ24" s="6">
        <f t="shared" si="4"/>
        <v>20.136852807700002</v>
      </c>
      <c r="BA24" s="7">
        <f t="shared" si="5"/>
        <v>3085.37060202272</v>
      </c>
      <c r="BC24" s="11">
        <f t="shared" si="6"/>
        <v>17.577709860000006</v>
      </c>
      <c r="BD24" s="12">
        <f t="shared" si="7"/>
        <v>3641.0470126396003</v>
      </c>
      <c r="BF24" s="15">
        <f t="shared" si="8"/>
        <v>25.526920074259998</v>
      </c>
      <c r="BG24" s="16">
        <f t="shared" si="9"/>
        <v>3188.7008041127997</v>
      </c>
      <c r="BI24">
        <v>60</v>
      </c>
      <c r="BJ24" t="s">
        <v>50</v>
      </c>
      <c r="BK24" s="2">
        <v>45741.887835648151</v>
      </c>
      <c r="BL24">
        <v>335</v>
      </c>
      <c r="BM24" t="s">
        <v>13</v>
      </c>
      <c r="BN24">
        <v>0</v>
      </c>
      <c r="BO24">
        <v>2.8540000000000001</v>
      </c>
      <c r="BP24" s="3">
        <v>944054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61</v>
      </c>
      <c r="B25" t="s">
        <v>51</v>
      </c>
      <c r="C25" s="2">
        <v>45741.909062500003</v>
      </c>
      <c r="D25">
        <v>62</v>
      </c>
      <c r="E25" t="s">
        <v>13</v>
      </c>
      <c r="F25">
        <v>0</v>
      </c>
      <c r="G25">
        <v>6.0110000000000001</v>
      </c>
      <c r="H25" s="3">
        <v>68397</v>
      </c>
      <c r="I25">
        <v>0.155</v>
      </c>
      <c r="J25" t="s">
        <v>14</v>
      </c>
      <c r="K25" t="s">
        <v>14</v>
      </c>
      <c r="L25" t="s">
        <v>14</v>
      </c>
      <c r="M25" t="s">
        <v>14</v>
      </c>
      <c r="O25">
        <v>61</v>
      </c>
      <c r="P25" t="s">
        <v>51</v>
      </c>
      <c r="Q25" s="2">
        <v>45741.909062500003</v>
      </c>
      <c r="R25">
        <v>62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61</v>
      </c>
      <c r="AD25" t="s">
        <v>51</v>
      </c>
      <c r="AE25" s="2">
        <v>45741.909062500003</v>
      </c>
      <c r="AF25">
        <v>62</v>
      </c>
      <c r="AG25" t="s">
        <v>13</v>
      </c>
      <c r="AH25">
        <v>0</v>
      </c>
      <c r="AI25">
        <v>11.614000000000001</v>
      </c>
      <c r="AJ25" s="3">
        <v>3743965</v>
      </c>
      <c r="AK25">
        <v>669.49300000000005</v>
      </c>
      <c r="AL25" t="s">
        <v>14</v>
      </c>
      <c r="AM25" t="s">
        <v>14</v>
      </c>
      <c r="AN25" t="s">
        <v>14</v>
      </c>
      <c r="AO25" t="s">
        <v>14</v>
      </c>
      <c r="AQ25">
        <v>2</v>
      </c>
      <c r="AR25" t="s">
        <v>74</v>
      </c>
      <c r="AS25" s="10">
        <v>61</v>
      </c>
      <c r="AT25" s="15">
        <f t="shared" si="0"/>
        <v>192.6108533929208</v>
      </c>
      <c r="AU25" s="16">
        <f t="shared" si="1"/>
        <v>434994.18717296323</v>
      </c>
      <c r="AW25" s="13">
        <f t="shared" si="2"/>
        <v>179.24940671227191</v>
      </c>
      <c r="AX25" s="14">
        <f t="shared" si="3"/>
        <v>487921.3760408815</v>
      </c>
      <c r="AZ25" s="6">
        <f t="shared" si="4"/>
        <v>157.74937783049111</v>
      </c>
      <c r="BA25" s="7">
        <f t="shared" si="5"/>
        <v>416053.03503033804</v>
      </c>
      <c r="BC25" s="11">
        <f t="shared" si="6"/>
        <v>190.33462906660702</v>
      </c>
      <c r="BD25" s="12">
        <f t="shared" si="7"/>
        <v>352296.62712189741</v>
      </c>
      <c r="BF25" s="15">
        <f t="shared" si="8"/>
        <v>192.6108533929208</v>
      </c>
      <c r="BG25" s="16">
        <f t="shared" si="9"/>
        <v>434994.18717296323</v>
      </c>
      <c r="BI25">
        <v>61</v>
      </c>
      <c r="BJ25" t="s">
        <v>51</v>
      </c>
      <c r="BK25" s="2">
        <v>45741.909062500003</v>
      </c>
      <c r="BL25">
        <v>62</v>
      </c>
      <c r="BM25" t="s">
        <v>13</v>
      </c>
      <c r="BN25">
        <v>0</v>
      </c>
      <c r="BO25">
        <v>2.8650000000000002</v>
      </c>
      <c r="BP25" s="3">
        <v>633362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62</v>
      </c>
      <c r="B26" t="s">
        <v>52</v>
      </c>
      <c r="C26" s="2">
        <v>45741.930312500001</v>
      </c>
      <c r="D26">
        <v>232</v>
      </c>
      <c r="E26" t="s">
        <v>13</v>
      </c>
      <c r="F26">
        <v>0</v>
      </c>
      <c r="G26">
        <v>6.0149999999999997</v>
      </c>
      <c r="H26" s="3">
        <v>10721</v>
      </c>
      <c r="I26">
        <v>2.5000000000000001E-2</v>
      </c>
      <c r="J26" t="s">
        <v>14</v>
      </c>
      <c r="K26" t="s">
        <v>14</v>
      </c>
      <c r="L26" t="s">
        <v>14</v>
      </c>
      <c r="M26" t="s">
        <v>14</v>
      </c>
      <c r="O26">
        <v>62</v>
      </c>
      <c r="P26" t="s">
        <v>52</v>
      </c>
      <c r="Q26" s="2">
        <v>45741.930312500001</v>
      </c>
      <c r="R26">
        <v>232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62</v>
      </c>
      <c r="AD26" t="s">
        <v>52</v>
      </c>
      <c r="AE26" s="2">
        <v>45741.930312500001</v>
      </c>
      <c r="AF26">
        <v>232</v>
      </c>
      <c r="AG26" t="s">
        <v>13</v>
      </c>
      <c r="AH26">
        <v>0</v>
      </c>
      <c r="AI26">
        <v>12.2</v>
      </c>
      <c r="AJ26" s="3">
        <v>31834</v>
      </c>
      <c r="AK26">
        <v>6.8739999999999997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0">
        <v>62</v>
      </c>
      <c r="AT26" s="15">
        <f t="shared" si="0"/>
        <v>26.725984373919204</v>
      </c>
      <c r="AU26" s="16">
        <f t="shared" si="1"/>
        <v>6499.4684673512002</v>
      </c>
      <c r="AW26" s="13">
        <f t="shared" si="2"/>
        <v>27.8248387732231</v>
      </c>
      <c r="AX26" s="14">
        <f t="shared" si="3"/>
        <v>6066.3248581794405</v>
      </c>
      <c r="AZ26" s="6">
        <f t="shared" si="4"/>
        <v>22.693650745205861</v>
      </c>
      <c r="BA26" s="7">
        <f t="shared" si="5"/>
        <v>6450.5257412508809</v>
      </c>
      <c r="BC26" s="11">
        <f t="shared" si="6"/>
        <v>22.022742870743002</v>
      </c>
      <c r="BD26" s="12">
        <f t="shared" si="7"/>
        <v>7283.5626381083994</v>
      </c>
      <c r="BF26" s="15">
        <f t="shared" si="8"/>
        <v>26.725984373919204</v>
      </c>
      <c r="BG26" s="16">
        <f t="shared" si="9"/>
        <v>6499.4684673512002</v>
      </c>
      <c r="BI26">
        <v>62</v>
      </c>
      <c r="BJ26" t="s">
        <v>52</v>
      </c>
      <c r="BK26" s="2">
        <v>45741.930312500001</v>
      </c>
      <c r="BL26">
        <v>232</v>
      </c>
      <c r="BM26" t="s">
        <v>13</v>
      </c>
      <c r="BN26">
        <v>0</v>
      </c>
      <c r="BO26">
        <v>2.8519999999999999</v>
      </c>
      <c r="BP26" s="3">
        <v>963682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63</v>
      </c>
      <c r="B27" t="s">
        <v>53</v>
      </c>
      <c r="C27" s="2">
        <v>45741.951574074075</v>
      </c>
      <c r="D27">
        <v>68</v>
      </c>
      <c r="E27" t="s">
        <v>13</v>
      </c>
      <c r="F27">
        <v>0</v>
      </c>
      <c r="G27">
        <v>6.0140000000000002</v>
      </c>
      <c r="H27" s="3">
        <v>12445</v>
      </c>
      <c r="I27">
        <v>2.8000000000000001E-2</v>
      </c>
      <c r="J27" t="s">
        <v>14</v>
      </c>
      <c r="K27" t="s">
        <v>14</v>
      </c>
      <c r="L27" t="s">
        <v>14</v>
      </c>
      <c r="M27" t="s">
        <v>14</v>
      </c>
      <c r="O27">
        <v>63</v>
      </c>
      <c r="P27" t="s">
        <v>53</v>
      </c>
      <c r="Q27" s="2">
        <v>45741.951574074075</v>
      </c>
      <c r="R27">
        <v>68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63</v>
      </c>
      <c r="AD27" t="s">
        <v>53</v>
      </c>
      <c r="AE27" s="2">
        <v>45741.951574074075</v>
      </c>
      <c r="AF27">
        <v>68</v>
      </c>
      <c r="AG27" t="s">
        <v>13</v>
      </c>
      <c r="AH27">
        <v>0</v>
      </c>
      <c r="AI27">
        <v>12.16</v>
      </c>
      <c r="AJ27" s="3">
        <v>7013</v>
      </c>
      <c r="AK27">
        <v>1.4419999999999999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0">
        <v>63</v>
      </c>
      <c r="AT27" s="15">
        <f t="shared" si="0"/>
        <v>31.71232622638</v>
      </c>
      <c r="AU27" s="16">
        <f t="shared" si="1"/>
        <v>1468.8239062937998</v>
      </c>
      <c r="AW27" s="13">
        <f t="shared" si="2"/>
        <v>32.362750246777502</v>
      </c>
      <c r="AX27" s="14">
        <f t="shared" si="3"/>
        <v>1336.2278979320602</v>
      </c>
      <c r="AZ27" s="6">
        <f t="shared" si="4"/>
        <v>26.738386123866498</v>
      </c>
      <c r="BA27" s="7">
        <f t="shared" si="5"/>
        <v>1344.6319710471198</v>
      </c>
      <c r="BC27" s="11">
        <f t="shared" si="6"/>
        <v>27.205892354575006</v>
      </c>
      <c r="BD27" s="12">
        <f t="shared" si="7"/>
        <v>1667.0200127190999</v>
      </c>
      <c r="BF27" s="15">
        <f t="shared" si="8"/>
        <v>31.71232622638</v>
      </c>
      <c r="BG27" s="16">
        <f t="shared" si="9"/>
        <v>1468.8239062937998</v>
      </c>
      <c r="BI27">
        <v>63</v>
      </c>
      <c r="BJ27" t="s">
        <v>53</v>
      </c>
      <c r="BK27" s="2">
        <v>45741.951574074075</v>
      </c>
      <c r="BL27">
        <v>68</v>
      </c>
      <c r="BM27" t="s">
        <v>13</v>
      </c>
      <c r="BN27">
        <v>0</v>
      </c>
      <c r="BO27">
        <v>2.8580000000000001</v>
      </c>
      <c r="BP27" s="3">
        <v>855145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64</v>
      </c>
      <c r="B28" t="s">
        <v>54</v>
      </c>
      <c r="C28" s="2">
        <v>45741.972812499997</v>
      </c>
      <c r="D28">
        <v>219</v>
      </c>
      <c r="E28" t="s">
        <v>13</v>
      </c>
      <c r="F28">
        <v>0</v>
      </c>
      <c r="G28">
        <v>6.016</v>
      </c>
      <c r="H28" s="3">
        <v>10281</v>
      </c>
      <c r="I28">
        <v>2.4E-2</v>
      </c>
      <c r="J28" t="s">
        <v>14</v>
      </c>
      <c r="K28" t="s">
        <v>14</v>
      </c>
      <c r="L28" t="s">
        <v>14</v>
      </c>
      <c r="M28" t="s">
        <v>14</v>
      </c>
      <c r="O28">
        <v>64</v>
      </c>
      <c r="P28" t="s">
        <v>54</v>
      </c>
      <c r="Q28" s="2">
        <v>45741.972812499997</v>
      </c>
      <c r="R28">
        <v>219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64</v>
      </c>
      <c r="AD28" t="s">
        <v>54</v>
      </c>
      <c r="AE28" s="2">
        <v>45741.972812499997</v>
      </c>
      <c r="AF28">
        <v>219</v>
      </c>
      <c r="AG28" t="s">
        <v>13</v>
      </c>
      <c r="AH28">
        <v>0</v>
      </c>
      <c r="AI28">
        <v>12.15</v>
      </c>
      <c r="AJ28" s="3">
        <v>12404</v>
      </c>
      <c r="AK28">
        <v>2.6230000000000002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0">
        <v>64</v>
      </c>
      <c r="AT28" s="15">
        <f t="shared" si="0"/>
        <v>25.453093140063203</v>
      </c>
      <c r="AU28" s="16">
        <f t="shared" si="1"/>
        <v>2567.7192188831996</v>
      </c>
      <c r="AW28" s="13">
        <f t="shared" si="2"/>
        <v>26.666555995615102</v>
      </c>
      <c r="AX28" s="14">
        <f t="shared" si="3"/>
        <v>2365.2850491478398</v>
      </c>
      <c r="AZ28" s="6">
        <f t="shared" si="4"/>
        <v>21.661275005681059</v>
      </c>
      <c r="BA28" s="7">
        <f t="shared" si="5"/>
        <v>2456.2803128076798</v>
      </c>
      <c r="BC28" s="11">
        <f t="shared" si="6"/>
        <v>20.698395738503002</v>
      </c>
      <c r="BD28" s="12">
        <f t="shared" si="7"/>
        <v>2934.6808115824001</v>
      </c>
      <c r="BF28" s="15">
        <f t="shared" si="8"/>
        <v>25.453093140063203</v>
      </c>
      <c r="BG28" s="16">
        <f t="shared" si="9"/>
        <v>2567.7192188831996</v>
      </c>
      <c r="BI28">
        <v>64</v>
      </c>
      <c r="BJ28" t="s">
        <v>54</v>
      </c>
      <c r="BK28" s="2">
        <v>45741.972812499997</v>
      </c>
      <c r="BL28">
        <v>219</v>
      </c>
      <c r="BM28" t="s">
        <v>13</v>
      </c>
      <c r="BN28">
        <v>0</v>
      </c>
      <c r="BO28">
        <v>2.85</v>
      </c>
      <c r="BP28" s="3">
        <v>1004282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65</v>
      </c>
      <c r="B29" t="s">
        <v>55</v>
      </c>
      <c r="C29" s="2">
        <v>45741.994062500002</v>
      </c>
      <c r="D29">
        <v>270</v>
      </c>
      <c r="E29" t="s">
        <v>13</v>
      </c>
      <c r="F29">
        <v>0</v>
      </c>
      <c r="G29">
        <v>6.0229999999999997</v>
      </c>
      <c r="H29" s="3">
        <v>9846</v>
      </c>
      <c r="I29">
        <v>2.3E-2</v>
      </c>
      <c r="J29" t="s">
        <v>14</v>
      </c>
      <c r="K29" t="s">
        <v>14</v>
      </c>
      <c r="L29" t="s">
        <v>14</v>
      </c>
      <c r="M29" t="s">
        <v>14</v>
      </c>
      <c r="O29">
        <v>65</v>
      </c>
      <c r="P29" t="s">
        <v>55</v>
      </c>
      <c r="Q29" s="2">
        <v>45741.994062500002</v>
      </c>
      <c r="R29">
        <v>270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65</v>
      </c>
      <c r="AD29" t="s">
        <v>55</v>
      </c>
      <c r="AE29" s="2">
        <v>45741.994062500002</v>
      </c>
      <c r="AF29">
        <v>270</v>
      </c>
      <c r="AG29" t="s">
        <v>13</v>
      </c>
      <c r="AH29">
        <v>0</v>
      </c>
      <c r="AI29">
        <v>12.185</v>
      </c>
      <c r="AJ29" s="3">
        <v>14412</v>
      </c>
      <c r="AK29">
        <v>3.0630000000000002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0">
        <v>65</v>
      </c>
      <c r="AT29" s="15">
        <f t="shared" si="0"/>
        <v>25.880601932240001</v>
      </c>
      <c r="AU29" s="16">
        <f t="shared" si="1"/>
        <v>2976.1391965088001</v>
      </c>
      <c r="AW29" s="13">
        <f t="shared" si="2"/>
        <v>25.308369657800004</v>
      </c>
      <c r="AX29" s="14">
        <f t="shared" si="3"/>
        <v>2748.3391046025599</v>
      </c>
      <c r="AZ29" s="6">
        <f t="shared" si="4"/>
        <v>20.501347334800002</v>
      </c>
      <c r="BA29" s="7">
        <f t="shared" si="5"/>
        <v>2869.9597494131203</v>
      </c>
      <c r="BC29" s="11">
        <f t="shared" si="6"/>
        <v>18.153416640000003</v>
      </c>
      <c r="BD29" s="12">
        <f t="shared" si="7"/>
        <v>3400.0734101615999</v>
      </c>
      <c r="BF29" s="15">
        <f t="shared" si="8"/>
        <v>25.880601932240001</v>
      </c>
      <c r="BG29" s="16">
        <f t="shared" si="9"/>
        <v>2976.1391965088001</v>
      </c>
      <c r="BI29">
        <v>65</v>
      </c>
      <c r="BJ29" t="s">
        <v>55</v>
      </c>
      <c r="BK29" s="2">
        <v>45741.994062500002</v>
      </c>
      <c r="BL29">
        <v>270</v>
      </c>
      <c r="BM29" t="s">
        <v>13</v>
      </c>
      <c r="BN29">
        <v>0</v>
      </c>
      <c r="BO29">
        <v>2.8610000000000002</v>
      </c>
      <c r="BP29" s="3">
        <v>937738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66</v>
      </c>
      <c r="B30" t="s">
        <v>56</v>
      </c>
      <c r="C30" s="2">
        <v>45742.015289351853</v>
      </c>
      <c r="D30">
        <v>238</v>
      </c>
      <c r="E30" t="s">
        <v>13</v>
      </c>
      <c r="F30">
        <v>0</v>
      </c>
      <c r="G30">
        <v>6.0140000000000002</v>
      </c>
      <c r="H30" s="3">
        <v>11248</v>
      </c>
      <c r="I30">
        <v>2.5999999999999999E-2</v>
      </c>
      <c r="J30" t="s">
        <v>14</v>
      </c>
      <c r="K30" t="s">
        <v>14</v>
      </c>
      <c r="L30" t="s">
        <v>14</v>
      </c>
      <c r="M30" t="s">
        <v>14</v>
      </c>
      <c r="O30">
        <v>66</v>
      </c>
      <c r="P30" t="s">
        <v>56</v>
      </c>
      <c r="Q30" s="2">
        <v>45742.015289351853</v>
      </c>
      <c r="R30">
        <v>238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66</v>
      </c>
      <c r="AD30" t="s">
        <v>56</v>
      </c>
      <c r="AE30" s="2">
        <v>45742.015289351853</v>
      </c>
      <c r="AF30">
        <v>238</v>
      </c>
      <c r="AG30" t="s">
        <v>13</v>
      </c>
      <c r="AH30">
        <v>0</v>
      </c>
      <c r="AI30">
        <v>12.177</v>
      </c>
      <c r="AJ30" s="3">
        <v>7642</v>
      </c>
      <c r="AK30">
        <v>1.58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0">
        <v>66</v>
      </c>
      <c r="AT30" s="15">
        <f t="shared" si="0"/>
        <v>28.250413744844806</v>
      </c>
      <c r="AU30" s="16">
        <f t="shared" si="1"/>
        <v>1597.2176701927999</v>
      </c>
      <c r="AW30" s="13">
        <f t="shared" si="2"/>
        <v>29.212084033766399</v>
      </c>
      <c r="AX30" s="14">
        <f t="shared" si="3"/>
        <v>1456.34281333336</v>
      </c>
      <c r="AZ30" s="6">
        <f t="shared" si="4"/>
        <v>23.930114280227837</v>
      </c>
      <c r="BA30" s="7">
        <f t="shared" si="5"/>
        <v>1474.41102781472</v>
      </c>
      <c r="BC30" s="11">
        <f t="shared" si="6"/>
        <v>23.608145896191999</v>
      </c>
      <c r="BD30" s="12">
        <f t="shared" si="7"/>
        <v>1816.2916851995999</v>
      </c>
      <c r="BF30" s="15">
        <f t="shared" si="8"/>
        <v>28.250413744844806</v>
      </c>
      <c r="BG30" s="16">
        <f t="shared" si="9"/>
        <v>1597.2176701927999</v>
      </c>
      <c r="BI30">
        <v>66</v>
      </c>
      <c r="BJ30" t="s">
        <v>56</v>
      </c>
      <c r="BK30" s="2">
        <v>45742.015289351853</v>
      </c>
      <c r="BL30">
        <v>238</v>
      </c>
      <c r="BM30" t="s">
        <v>13</v>
      </c>
      <c r="BN30">
        <v>0</v>
      </c>
      <c r="BO30">
        <v>2.8530000000000002</v>
      </c>
      <c r="BP30" s="3">
        <v>951803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67</v>
      </c>
      <c r="B31" t="s">
        <v>57</v>
      </c>
      <c r="C31" s="2">
        <v>45742.036527777775</v>
      </c>
      <c r="D31">
        <v>180</v>
      </c>
      <c r="E31" t="s">
        <v>13</v>
      </c>
      <c r="F31">
        <v>0</v>
      </c>
      <c r="G31">
        <v>6.0170000000000003</v>
      </c>
      <c r="H31" s="3">
        <v>10268</v>
      </c>
      <c r="I31">
        <v>2.4E-2</v>
      </c>
      <c r="J31" t="s">
        <v>14</v>
      </c>
      <c r="K31" t="s">
        <v>14</v>
      </c>
      <c r="L31" t="s">
        <v>14</v>
      </c>
      <c r="M31" t="s">
        <v>14</v>
      </c>
      <c r="O31">
        <v>67</v>
      </c>
      <c r="P31" t="s">
        <v>57</v>
      </c>
      <c r="Q31" s="2">
        <v>45742.036527777775</v>
      </c>
      <c r="R31">
        <v>180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67</v>
      </c>
      <c r="AD31" t="s">
        <v>57</v>
      </c>
      <c r="AE31" s="2">
        <v>45742.036527777775</v>
      </c>
      <c r="AF31">
        <v>180</v>
      </c>
      <c r="AG31" t="s">
        <v>13</v>
      </c>
      <c r="AH31">
        <v>0</v>
      </c>
      <c r="AI31">
        <v>12.186</v>
      </c>
      <c r="AJ31" s="3">
        <v>11422</v>
      </c>
      <c r="AK31">
        <v>2.4079999999999999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0">
        <v>67</v>
      </c>
      <c r="AT31" s="15">
        <f t="shared" si="0"/>
        <v>25.415483289228803</v>
      </c>
      <c r="AU31" s="16">
        <f t="shared" si="1"/>
        <v>2367.8083673767997</v>
      </c>
      <c r="AW31" s="13">
        <f t="shared" si="2"/>
        <v>26.6323332924784</v>
      </c>
      <c r="AX31" s="14">
        <f t="shared" si="3"/>
        <v>2177.9070865141603</v>
      </c>
      <c r="AZ31" s="6">
        <f t="shared" si="4"/>
        <v>21.630772520895039</v>
      </c>
      <c r="BA31" s="7">
        <f t="shared" si="5"/>
        <v>2253.8980076163202</v>
      </c>
      <c r="BC31" s="11">
        <f t="shared" si="6"/>
        <v>20.659258013551998</v>
      </c>
      <c r="BD31" s="12">
        <f t="shared" si="7"/>
        <v>2705.7442434876002</v>
      </c>
      <c r="BF31" s="15">
        <f t="shared" si="8"/>
        <v>25.415483289228803</v>
      </c>
      <c r="BG31" s="16">
        <f t="shared" si="9"/>
        <v>2367.8083673767997</v>
      </c>
      <c r="BI31">
        <v>67</v>
      </c>
      <c r="BJ31" t="s">
        <v>57</v>
      </c>
      <c r="BK31" s="2">
        <v>45742.036527777775</v>
      </c>
      <c r="BL31">
        <v>180</v>
      </c>
      <c r="BM31" t="s">
        <v>13</v>
      </c>
      <c r="BN31">
        <v>0</v>
      </c>
      <c r="BO31">
        <v>2.8490000000000002</v>
      </c>
      <c r="BP31" s="3">
        <v>1013677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68</v>
      </c>
      <c r="B32" t="s">
        <v>58</v>
      </c>
      <c r="C32" s="2">
        <v>45742.057766203703</v>
      </c>
      <c r="D32">
        <v>318</v>
      </c>
      <c r="E32" t="s">
        <v>13</v>
      </c>
      <c r="F32">
        <v>0</v>
      </c>
      <c r="G32">
        <v>6.0270000000000001</v>
      </c>
      <c r="H32" s="3">
        <v>10404</v>
      </c>
      <c r="I32">
        <v>2.4E-2</v>
      </c>
      <c r="J32" t="s">
        <v>14</v>
      </c>
      <c r="K32" t="s">
        <v>14</v>
      </c>
      <c r="L32" t="s">
        <v>14</v>
      </c>
      <c r="M32" t="s">
        <v>14</v>
      </c>
      <c r="O32">
        <v>68</v>
      </c>
      <c r="P32" t="s">
        <v>58</v>
      </c>
      <c r="Q32" s="2">
        <v>45742.057766203703</v>
      </c>
      <c r="R32">
        <v>318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68</v>
      </c>
      <c r="AD32" t="s">
        <v>58</v>
      </c>
      <c r="AE32" s="2">
        <v>45742.057766203703</v>
      </c>
      <c r="AF32">
        <v>318</v>
      </c>
      <c r="AG32" t="s">
        <v>13</v>
      </c>
      <c r="AH32">
        <v>0</v>
      </c>
      <c r="AI32">
        <v>12.204000000000001</v>
      </c>
      <c r="AJ32" s="3">
        <v>5110</v>
      </c>
      <c r="AK32">
        <v>1.0249999999999999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0">
        <v>68</v>
      </c>
      <c r="AT32" s="15">
        <f t="shared" si="0"/>
        <v>25.808935359219198</v>
      </c>
      <c r="AU32" s="16">
        <f t="shared" si="1"/>
        <v>1080.08849642</v>
      </c>
      <c r="AW32" s="13">
        <f t="shared" si="2"/>
        <v>26.990353395185601</v>
      </c>
      <c r="AX32" s="14">
        <f t="shared" si="3"/>
        <v>972.74941725400004</v>
      </c>
      <c r="AZ32" s="6">
        <f t="shared" si="4"/>
        <v>21.949874091383361</v>
      </c>
      <c r="BA32" s="7">
        <f t="shared" si="5"/>
        <v>951.87061920800011</v>
      </c>
      <c r="BC32" s="11">
        <f t="shared" si="6"/>
        <v>21.068672448367998</v>
      </c>
      <c r="BD32" s="12">
        <f t="shared" si="7"/>
        <v>1213.21027119</v>
      </c>
      <c r="BF32" s="15">
        <f t="shared" si="8"/>
        <v>25.808935359219198</v>
      </c>
      <c r="BG32" s="16">
        <f t="shared" si="9"/>
        <v>1080.08849642</v>
      </c>
      <c r="BI32">
        <v>68</v>
      </c>
      <c r="BJ32" t="s">
        <v>58</v>
      </c>
      <c r="BK32" s="2">
        <v>45742.057766203703</v>
      </c>
      <c r="BL32">
        <v>318</v>
      </c>
      <c r="BM32" t="s">
        <v>13</v>
      </c>
      <c r="BN32">
        <v>0</v>
      </c>
      <c r="BO32">
        <v>2.863</v>
      </c>
      <c r="BP32" s="3">
        <v>942733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69</v>
      </c>
      <c r="B33" t="s">
        <v>59</v>
      </c>
      <c r="C33" s="2">
        <v>45742.079027777778</v>
      </c>
      <c r="D33">
        <v>123</v>
      </c>
      <c r="E33" t="s">
        <v>13</v>
      </c>
      <c r="F33">
        <v>0</v>
      </c>
      <c r="G33">
        <v>6.016</v>
      </c>
      <c r="H33" s="3">
        <v>11416</v>
      </c>
      <c r="I33">
        <v>2.5999999999999999E-2</v>
      </c>
      <c r="J33" t="s">
        <v>14</v>
      </c>
      <c r="K33" t="s">
        <v>14</v>
      </c>
      <c r="L33" t="s">
        <v>14</v>
      </c>
      <c r="M33" t="s">
        <v>14</v>
      </c>
      <c r="O33">
        <v>69</v>
      </c>
      <c r="P33" t="s">
        <v>59</v>
      </c>
      <c r="Q33" s="2">
        <v>45742.079027777778</v>
      </c>
      <c r="R33">
        <v>123</v>
      </c>
      <c r="S33" t="s">
        <v>13</v>
      </c>
      <c r="T33">
        <v>0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69</v>
      </c>
      <c r="AD33" t="s">
        <v>59</v>
      </c>
      <c r="AE33" s="2">
        <v>45742.079027777778</v>
      </c>
      <c r="AF33">
        <v>123</v>
      </c>
      <c r="AG33" t="s">
        <v>13</v>
      </c>
      <c r="AH33">
        <v>0</v>
      </c>
      <c r="AI33">
        <v>12.195</v>
      </c>
      <c r="AJ33" s="3">
        <v>6314</v>
      </c>
      <c r="AK33">
        <v>1.2889999999999999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0">
        <v>69</v>
      </c>
      <c r="AT33" s="15">
        <f t="shared" si="0"/>
        <v>28.736346123827204</v>
      </c>
      <c r="AU33" s="16">
        <f t="shared" si="1"/>
        <v>1326.0859775591998</v>
      </c>
      <c r="AW33" s="13">
        <f t="shared" si="2"/>
        <v>29.654303700729599</v>
      </c>
      <c r="AX33" s="14">
        <f t="shared" si="3"/>
        <v>1202.7305691490401</v>
      </c>
      <c r="AZ33" s="6">
        <f t="shared" si="4"/>
        <v>24.324271619989762</v>
      </c>
      <c r="BA33" s="7">
        <f t="shared" si="5"/>
        <v>1200.3864044700799</v>
      </c>
      <c r="BC33" s="11">
        <f t="shared" si="6"/>
        <v>24.113365386688002</v>
      </c>
      <c r="BD33" s="12">
        <f t="shared" si="7"/>
        <v>1500.7128455643999</v>
      </c>
      <c r="BF33" s="15">
        <f t="shared" si="8"/>
        <v>28.736346123827204</v>
      </c>
      <c r="BG33" s="16">
        <f t="shared" si="9"/>
        <v>1326.0859775591998</v>
      </c>
      <c r="BI33">
        <v>69</v>
      </c>
      <c r="BJ33" t="s">
        <v>59</v>
      </c>
      <c r="BK33" s="2">
        <v>45742.079027777778</v>
      </c>
      <c r="BL33">
        <v>123</v>
      </c>
      <c r="BM33" t="s">
        <v>13</v>
      </c>
      <c r="BN33">
        <v>0</v>
      </c>
      <c r="BO33">
        <v>2.851</v>
      </c>
      <c r="BP33" s="3">
        <v>973563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70</v>
      </c>
      <c r="B34" t="s">
        <v>60</v>
      </c>
      <c r="C34" s="2">
        <v>45742.100254629629</v>
      </c>
      <c r="D34">
        <v>44</v>
      </c>
      <c r="E34" t="s">
        <v>13</v>
      </c>
      <c r="F34">
        <v>0</v>
      </c>
      <c r="G34">
        <v>6.0149999999999997</v>
      </c>
      <c r="H34" s="3">
        <v>10819</v>
      </c>
      <c r="I34">
        <v>2.5000000000000001E-2</v>
      </c>
      <c r="J34" t="s">
        <v>14</v>
      </c>
      <c r="K34" t="s">
        <v>14</v>
      </c>
      <c r="L34" t="s">
        <v>14</v>
      </c>
      <c r="M34" t="s">
        <v>14</v>
      </c>
      <c r="O34">
        <v>70</v>
      </c>
      <c r="P34" t="s">
        <v>60</v>
      </c>
      <c r="Q34" s="2">
        <v>45742.100254629629</v>
      </c>
      <c r="R34">
        <v>44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70</v>
      </c>
      <c r="AD34" t="s">
        <v>60</v>
      </c>
      <c r="AE34" s="2">
        <v>45742.100254629629</v>
      </c>
      <c r="AF34">
        <v>44</v>
      </c>
      <c r="AG34" t="s">
        <v>13</v>
      </c>
      <c r="AH34">
        <v>0</v>
      </c>
      <c r="AI34">
        <v>12.183999999999999</v>
      </c>
      <c r="AJ34" s="3">
        <v>7138</v>
      </c>
      <c r="AK34">
        <v>1.4690000000000001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0">
        <v>70</v>
      </c>
      <c r="AT34" s="15">
        <f t="shared" si="0"/>
        <v>27.009476740223199</v>
      </c>
      <c r="AU34" s="16">
        <f t="shared" si="1"/>
        <v>1494.3431275687999</v>
      </c>
      <c r="AW34" s="13">
        <f t="shared" si="2"/>
        <v>28.082813562995099</v>
      </c>
      <c r="AX34" s="14">
        <f t="shared" si="3"/>
        <v>1360.0991360245603</v>
      </c>
      <c r="AZ34" s="6">
        <f t="shared" si="4"/>
        <v>22.92358473170906</v>
      </c>
      <c r="BA34" s="7">
        <f t="shared" si="5"/>
        <v>1370.4243293571201</v>
      </c>
      <c r="BC34" s="11">
        <f t="shared" si="6"/>
        <v>22.317627949902999</v>
      </c>
      <c r="BD34" s="12">
        <f t="shared" si="7"/>
        <v>1696.7132288316</v>
      </c>
      <c r="BF34" s="15">
        <f t="shared" si="8"/>
        <v>27.009476740223199</v>
      </c>
      <c r="BG34" s="16">
        <f t="shared" si="9"/>
        <v>1494.3431275687999</v>
      </c>
      <c r="BI34">
        <v>70</v>
      </c>
      <c r="BJ34" t="s">
        <v>60</v>
      </c>
      <c r="BK34" s="2">
        <v>45742.100254629629</v>
      </c>
      <c r="BL34">
        <v>44</v>
      </c>
      <c r="BM34" t="s">
        <v>13</v>
      </c>
      <c r="BN34">
        <v>0</v>
      </c>
      <c r="BO34">
        <v>2.8540000000000001</v>
      </c>
      <c r="BP34" s="3">
        <v>942325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71</v>
      </c>
      <c r="B35" t="s">
        <v>61</v>
      </c>
      <c r="C35" s="2">
        <v>45742.121516203704</v>
      </c>
      <c r="D35">
        <v>273</v>
      </c>
      <c r="E35" t="s">
        <v>13</v>
      </c>
      <c r="F35">
        <v>0</v>
      </c>
      <c r="G35">
        <v>6.0110000000000001</v>
      </c>
      <c r="H35" s="3">
        <v>90136</v>
      </c>
      <c r="I35">
        <v>0.20399999999999999</v>
      </c>
      <c r="J35" t="s">
        <v>14</v>
      </c>
      <c r="K35" t="s">
        <v>14</v>
      </c>
      <c r="L35" t="s">
        <v>14</v>
      </c>
      <c r="M35" t="s">
        <v>14</v>
      </c>
      <c r="O35">
        <v>71</v>
      </c>
      <c r="P35" t="s">
        <v>61</v>
      </c>
      <c r="Q35" s="2">
        <v>45742.121516203704</v>
      </c>
      <c r="R35">
        <v>273</v>
      </c>
      <c r="S35" t="s">
        <v>13</v>
      </c>
      <c r="T35">
        <v>0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71</v>
      </c>
      <c r="AD35" t="s">
        <v>61</v>
      </c>
      <c r="AE35" s="2">
        <v>45742.121516203704</v>
      </c>
      <c r="AF35">
        <v>273</v>
      </c>
      <c r="AG35" t="s">
        <v>13</v>
      </c>
      <c r="AH35">
        <v>0</v>
      </c>
      <c r="AI35">
        <v>12.105</v>
      </c>
      <c r="AJ35" s="3">
        <v>90440</v>
      </c>
      <c r="AK35">
        <v>19.620999999999999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0">
        <v>71</v>
      </c>
      <c r="AT35" s="15">
        <f t="shared" si="0"/>
        <v>254.63690883435518</v>
      </c>
      <c r="AU35" s="16">
        <f t="shared" si="1"/>
        <v>17910.521171791999</v>
      </c>
      <c r="AW35" s="13">
        <f t="shared" si="2"/>
        <v>236.1150081318336</v>
      </c>
      <c r="AX35" s="14">
        <f t="shared" si="3"/>
        <v>17155.273060063999</v>
      </c>
      <c r="AZ35" s="6">
        <f t="shared" si="4"/>
        <v>208.51498089113213</v>
      </c>
      <c r="BA35" s="7">
        <f t="shared" si="5"/>
        <v>18381.509875328</v>
      </c>
      <c r="BC35" s="11">
        <f t="shared" si="6"/>
        <v>251.05151387180806</v>
      </c>
      <c r="BD35" s="12">
        <f t="shared" si="7"/>
        <v>20290.450801760002</v>
      </c>
      <c r="BF35" s="15">
        <f t="shared" si="8"/>
        <v>254.63690883435518</v>
      </c>
      <c r="BG35" s="16">
        <f t="shared" si="9"/>
        <v>17910.521171791999</v>
      </c>
      <c r="BI35">
        <v>71</v>
      </c>
      <c r="BJ35" t="s">
        <v>61</v>
      </c>
      <c r="BK35" s="2">
        <v>45742.121516203704</v>
      </c>
      <c r="BL35">
        <v>273</v>
      </c>
      <c r="BM35" t="s">
        <v>13</v>
      </c>
      <c r="BN35">
        <v>0</v>
      </c>
      <c r="BO35">
        <v>2.8519999999999999</v>
      </c>
      <c r="BP35" s="3">
        <v>940104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72</v>
      </c>
      <c r="B36" t="s">
        <v>62</v>
      </c>
      <c r="C36" s="2">
        <v>45742.142743055556</v>
      </c>
      <c r="D36">
        <v>370</v>
      </c>
      <c r="E36" t="s">
        <v>13</v>
      </c>
      <c r="F36">
        <v>0</v>
      </c>
      <c r="G36">
        <v>6.0170000000000003</v>
      </c>
      <c r="H36" s="3">
        <v>11000</v>
      </c>
      <c r="I36">
        <v>2.5000000000000001E-2</v>
      </c>
      <c r="J36" t="s">
        <v>14</v>
      </c>
      <c r="K36" t="s">
        <v>14</v>
      </c>
      <c r="L36" t="s">
        <v>14</v>
      </c>
      <c r="M36" t="s">
        <v>14</v>
      </c>
      <c r="O36">
        <v>72</v>
      </c>
      <c r="P36" t="s">
        <v>62</v>
      </c>
      <c r="Q36" s="2">
        <v>45742.142743055556</v>
      </c>
      <c r="R36">
        <v>370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72</v>
      </c>
      <c r="AD36" t="s">
        <v>62</v>
      </c>
      <c r="AE36" s="2">
        <v>45742.142743055556</v>
      </c>
      <c r="AF36">
        <v>370</v>
      </c>
      <c r="AG36" t="s">
        <v>13</v>
      </c>
      <c r="AH36">
        <v>0</v>
      </c>
      <c r="AI36">
        <v>12.189</v>
      </c>
      <c r="AJ36" s="3">
        <v>4891</v>
      </c>
      <c r="AK36">
        <v>0.97699999999999998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0">
        <v>72</v>
      </c>
      <c r="AT36" s="15">
        <f t="shared" ref="AT36:AT40" si="10">IF(H36&lt;10000,((H36^2*0.00000005714)+(H36*0.002453)+(-3.811)),(IF(H36&lt;200000,((H36^2*-0.0000000002888)+(H36*0.002899)+(-4.321)),(IF(H36&lt;8000000,((H36^2*-0.0000000000062)+(H36*0.002143)+(157)),((V36^2*-0.000000031)+(V36*0.2771)+(-709.5)))))))</f>
        <v>27.5330552</v>
      </c>
      <c r="AU36" s="16">
        <f t="shared" ref="AU36:AU40" si="11">IF(AJ36&lt;45000,((-0.0000000598*AJ36^2)+(0.205*AJ36)+(34.1)),((-0.00000002403*AJ36^2)+(0.2063*AJ36)+(-550.7)))</f>
        <v>1035.3244715162</v>
      </c>
      <c r="AW36" s="13">
        <f t="shared" ref="AW36:AW40" si="12">IF(H36&lt;10000,((-0.00000005795*H36^2)+(0.003823*H36)+(-6.715)),(IF(H36&lt;700000,((-0.0000000001209*H36^2)+(0.002635*H36)+(-0.4111)), ((-0.00000002007*V36^2)+(0.2564*V36)+(286.1)))))</f>
        <v>28.5592711</v>
      </c>
      <c r="AX36" s="14">
        <f t="shared" ref="AX36:AX40" si="13">(-0.00000001626*AJ36^2)+(0.1912*AJ36)+(-3.858)</f>
        <v>930.91223021494011</v>
      </c>
      <c r="AZ36" s="6">
        <f t="shared" ref="AZ36:AZ40" si="14">IF(H36&lt;10000,((0.0000001453*H36^2)+(0.0008349*H36)+(-1.805)),(IF(H36&lt;700000,((-0.00000000008054*H36^2)+(0.002348*H36)+(-2.47)), ((-0.00000001938*V36^2)+(0.2471*V36)+(226.8)))))</f>
        <v>23.348254660000002</v>
      </c>
      <c r="BA36" s="7">
        <f t="shared" ref="BA36:BA40" si="15">(-0.00000002552*AJ36^2)+(0.2067*AJ36)+(-103.7)</f>
        <v>906.65921359687991</v>
      </c>
      <c r="BC36" s="11">
        <f t="shared" ref="BC36:BC40" si="16">IF(H36&lt;10000,((H36^2*0.00000054)+(H36*-0.004765)+(12.72)),(IF(H36&lt;200000,((H36^2*-0.000000001577)+(H36*0.003043)+(-10.42)),(IF(H36&lt;8000000,((H36^2*-0.0000000000186)+(H36*0.00194)+(154.1)),((V36^2*-0.00000002)+(V36*0.2565)+(-1032)))))))</f>
        <v>22.862182999999995</v>
      </c>
      <c r="BD36" s="12">
        <f t="shared" ref="BD36:BD40" si="17">IF(AJ36&lt;45000,((-0.0000004561*AJ36^2)+(0.244*AJ36)+(-21.72)),((-0.0000000409*AJ36^2)+(0.2477*AJ36)+(-1777)))</f>
        <v>1160.7732300759001</v>
      </c>
      <c r="BF36" s="15">
        <f t="shared" ref="BF36:BF40" si="18">IF(H36&lt;10000,((H36^2*0.00000005714)+(H36*0.002453)+(-3.811)),(IF(H36&lt;200000,((H36^2*-0.0000000002888)+(H36*0.002899)+(-4.321)),(IF(H36&lt;8000000,((H36^2*-0.0000000000062)+(H36*0.002143)+(157)),((V36^2*-0.000000031)+(V36*0.2771)+(-709.5)))))))</f>
        <v>27.5330552</v>
      </c>
      <c r="BG36" s="16">
        <f t="shared" ref="BG36:BG40" si="19">IF(AJ36&lt;45000,((-0.0000000598*AJ36^2)+(0.205*AJ36)+(34.1)),((-0.00000002403*AJ36^2)+(0.2063*AJ36)+(-550.7)))</f>
        <v>1035.3244715162</v>
      </c>
      <c r="BI36">
        <v>72</v>
      </c>
      <c r="BJ36" t="s">
        <v>62</v>
      </c>
      <c r="BK36" s="2">
        <v>45742.142743055556</v>
      </c>
      <c r="BL36">
        <v>370</v>
      </c>
      <c r="BM36" t="s">
        <v>13</v>
      </c>
      <c r="BN36">
        <v>0</v>
      </c>
      <c r="BO36">
        <v>2.847</v>
      </c>
      <c r="BP36" s="3">
        <v>1060816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73</v>
      </c>
      <c r="B37" t="s">
        <v>63</v>
      </c>
      <c r="C37" s="2">
        <v>45742.163969907408</v>
      </c>
      <c r="D37">
        <v>92</v>
      </c>
      <c r="E37" t="s">
        <v>13</v>
      </c>
      <c r="F37">
        <v>0</v>
      </c>
      <c r="G37">
        <v>6.016</v>
      </c>
      <c r="H37" s="3">
        <v>7784</v>
      </c>
      <c r="I37">
        <v>1.7999999999999999E-2</v>
      </c>
      <c r="J37" t="s">
        <v>14</v>
      </c>
      <c r="K37" t="s">
        <v>14</v>
      </c>
      <c r="L37" t="s">
        <v>14</v>
      </c>
      <c r="M37" t="s">
        <v>14</v>
      </c>
      <c r="O37">
        <v>73</v>
      </c>
      <c r="P37" t="s">
        <v>63</v>
      </c>
      <c r="Q37" s="2">
        <v>45742.163969907408</v>
      </c>
      <c r="R37">
        <v>92</v>
      </c>
      <c r="S37" t="s">
        <v>13</v>
      </c>
      <c r="T37">
        <v>0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73</v>
      </c>
      <c r="AD37" t="s">
        <v>63</v>
      </c>
      <c r="AE37" s="2">
        <v>45742.163969907408</v>
      </c>
      <c r="AF37">
        <v>92</v>
      </c>
      <c r="AG37" t="s">
        <v>13</v>
      </c>
      <c r="AH37">
        <v>0</v>
      </c>
      <c r="AI37">
        <v>12.195</v>
      </c>
      <c r="AJ37" s="3">
        <v>5904</v>
      </c>
      <c r="AK37">
        <v>1.1990000000000001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0">
        <v>73</v>
      </c>
      <c r="AT37" s="15">
        <f t="shared" si="10"/>
        <v>18.745302083839999</v>
      </c>
      <c r="AU37" s="16">
        <f t="shared" si="11"/>
        <v>1242.3355384831998</v>
      </c>
      <c r="AW37" s="13">
        <f t="shared" si="12"/>
        <v>19.532003484800001</v>
      </c>
      <c r="AX37" s="14">
        <f t="shared" si="13"/>
        <v>1124.42002166784</v>
      </c>
      <c r="AZ37" s="6">
        <f t="shared" si="14"/>
        <v>13.4976839168</v>
      </c>
      <c r="BA37" s="7">
        <f t="shared" si="15"/>
        <v>1115.76724384768</v>
      </c>
      <c r="BC37" s="11">
        <f t="shared" si="16"/>
        <v>8.3481942399999998</v>
      </c>
      <c r="BD37" s="12">
        <f t="shared" si="17"/>
        <v>1402.9576237824001</v>
      </c>
      <c r="BF37" s="15">
        <f t="shared" si="18"/>
        <v>18.745302083839999</v>
      </c>
      <c r="BG37" s="16">
        <f t="shared" si="19"/>
        <v>1242.3355384831998</v>
      </c>
      <c r="BI37">
        <v>73</v>
      </c>
      <c r="BJ37" t="s">
        <v>63</v>
      </c>
      <c r="BK37" s="2">
        <v>45742.163969907408</v>
      </c>
      <c r="BL37">
        <v>92</v>
      </c>
      <c r="BM37" t="s">
        <v>13</v>
      </c>
      <c r="BN37">
        <v>0</v>
      </c>
      <c r="BO37">
        <v>2.85</v>
      </c>
      <c r="BP37" s="3">
        <v>1004766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74</v>
      </c>
      <c r="B38" t="s">
        <v>64</v>
      </c>
      <c r="C38" s="2">
        <v>45742.433182870373</v>
      </c>
      <c r="D38" t="s">
        <v>65</v>
      </c>
      <c r="E38" t="s">
        <v>13</v>
      </c>
      <c r="F38">
        <v>0</v>
      </c>
      <c r="G38">
        <v>6.0289999999999999</v>
      </c>
      <c r="H38" s="3">
        <v>17594</v>
      </c>
      <c r="I38">
        <v>0.04</v>
      </c>
      <c r="J38" t="s">
        <v>14</v>
      </c>
      <c r="K38" t="s">
        <v>14</v>
      </c>
      <c r="L38" t="s">
        <v>14</v>
      </c>
      <c r="M38" t="s">
        <v>14</v>
      </c>
      <c r="O38">
        <v>74</v>
      </c>
      <c r="P38" t="s">
        <v>64</v>
      </c>
      <c r="Q38" s="2">
        <v>45742.433182870373</v>
      </c>
      <c r="R38" t="s">
        <v>65</v>
      </c>
      <c r="S38" t="s">
        <v>13</v>
      </c>
      <c r="T38">
        <v>0</v>
      </c>
      <c r="U38" t="s">
        <v>14</v>
      </c>
      <c r="V38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74</v>
      </c>
      <c r="AD38" t="s">
        <v>64</v>
      </c>
      <c r="AE38" s="2">
        <v>45742.433182870373</v>
      </c>
      <c r="AF38" t="s">
        <v>65</v>
      </c>
      <c r="AG38" t="s">
        <v>13</v>
      </c>
      <c r="AH38">
        <v>0</v>
      </c>
      <c r="AI38">
        <v>12.227</v>
      </c>
      <c r="AJ38" s="3">
        <v>5598</v>
      </c>
      <c r="AK38">
        <v>1.1319999999999999</v>
      </c>
      <c r="AL38" t="s">
        <v>14</v>
      </c>
      <c r="AM38" t="s">
        <v>14</v>
      </c>
      <c r="AN38" t="s">
        <v>14</v>
      </c>
      <c r="AO38" t="s">
        <v>14</v>
      </c>
      <c r="AQ38">
        <v>2</v>
      </c>
      <c r="AR38" t="s">
        <v>75</v>
      </c>
      <c r="AS38" s="10">
        <v>74</v>
      </c>
      <c r="AT38" s="15">
        <f t="shared" si="10"/>
        <v>46.594608296163202</v>
      </c>
      <c r="AU38" s="16">
        <f t="shared" si="11"/>
        <v>1179.8160112807998</v>
      </c>
      <c r="AW38" s="13">
        <f t="shared" si="12"/>
        <v>45.911665545727608</v>
      </c>
      <c r="AX38" s="14">
        <f t="shared" si="13"/>
        <v>1065.9700505589601</v>
      </c>
      <c r="AZ38" s="6">
        <f t="shared" si="14"/>
        <v>38.81578093674856</v>
      </c>
      <c r="BA38" s="7">
        <f t="shared" si="15"/>
        <v>1052.60686434592</v>
      </c>
      <c r="BC38" s="11">
        <f t="shared" si="16"/>
        <v>42.630383485627995</v>
      </c>
      <c r="BD38" s="12">
        <f t="shared" si="17"/>
        <v>1329.8989188155999</v>
      </c>
      <c r="BF38" s="15">
        <f t="shared" si="18"/>
        <v>46.594608296163202</v>
      </c>
      <c r="BG38" s="16">
        <f t="shared" si="19"/>
        <v>1179.8160112807998</v>
      </c>
      <c r="BI38">
        <v>74</v>
      </c>
      <c r="BJ38" t="s">
        <v>64</v>
      </c>
      <c r="BK38" s="2">
        <v>45742.433182870373</v>
      </c>
      <c r="BL38" t="s">
        <v>65</v>
      </c>
      <c r="BM38" t="s">
        <v>13</v>
      </c>
      <c r="BN38">
        <v>0</v>
      </c>
      <c r="BO38">
        <v>2.8210000000000002</v>
      </c>
      <c r="BP38" s="3">
        <v>1682098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5">
      <c r="A39">
        <v>75</v>
      </c>
      <c r="B39" t="s">
        <v>66</v>
      </c>
      <c r="C39" s="2">
        <v>45742.454432870371</v>
      </c>
      <c r="D39" t="s">
        <v>67</v>
      </c>
      <c r="E39" t="s">
        <v>13</v>
      </c>
      <c r="F39">
        <v>0</v>
      </c>
      <c r="G39">
        <v>6.0170000000000003</v>
      </c>
      <c r="H39" s="3">
        <v>11786</v>
      </c>
      <c r="I39">
        <v>2.7E-2</v>
      </c>
      <c r="J39" t="s">
        <v>14</v>
      </c>
      <c r="K39" t="s">
        <v>14</v>
      </c>
      <c r="L39" t="s">
        <v>14</v>
      </c>
      <c r="M39" t="s">
        <v>14</v>
      </c>
      <c r="O39">
        <v>75</v>
      </c>
      <c r="P39" t="s">
        <v>66</v>
      </c>
      <c r="Q39" s="2">
        <v>45742.454432870371</v>
      </c>
      <c r="R39" t="s">
        <v>67</v>
      </c>
      <c r="S39" t="s">
        <v>13</v>
      </c>
      <c r="T39">
        <v>0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75</v>
      </c>
      <c r="AD39" t="s">
        <v>66</v>
      </c>
      <c r="AE39" s="2">
        <v>45742.454432870371</v>
      </c>
      <c r="AF39" t="s">
        <v>67</v>
      </c>
      <c r="AG39" t="s">
        <v>13</v>
      </c>
      <c r="AH39">
        <v>0</v>
      </c>
      <c r="AI39">
        <v>12.192</v>
      </c>
      <c r="AJ39" s="3">
        <v>5463</v>
      </c>
      <c r="AK39">
        <v>1.1020000000000001</v>
      </c>
      <c r="AL39" t="s">
        <v>14</v>
      </c>
      <c r="AM39" t="s">
        <v>14</v>
      </c>
      <c r="AN39" t="s">
        <v>14</v>
      </c>
      <c r="AO39" t="s">
        <v>14</v>
      </c>
      <c r="AQ39">
        <v>2</v>
      </c>
      <c r="AR39" t="s">
        <v>75</v>
      </c>
      <c r="AS39" s="10">
        <v>75</v>
      </c>
      <c r="AT39" s="15">
        <f t="shared" si="10"/>
        <v>29.806496850915202</v>
      </c>
      <c r="AU39" s="16">
        <f t="shared" si="11"/>
        <v>1152.2303067337998</v>
      </c>
      <c r="AW39" s="13">
        <f t="shared" si="12"/>
        <v>30.628215805663604</v>
      </c>
      <c r="AX39" s="14">
        <f t="shared" si="13"/>
        <v>1040.1823305600599</v>
      </c>
      <c r="AZ39" s="6">
        <f t="shared" si="14"/>
        <v>25.19234020503016</v>
      </c>
      <c r="BA39" s="7">
        <f t="shared" si="15"/>
        <v>1024.74047170312</v>
      </c>
      <c r="BC39" s="11">
        <f t="shared" si="16"/>
        <v>25.225737251707997</v>
      </c>
      <c r="BD39" s="12">
        <f t="shared" si="17"/>
        <v>1297.6399832990999</v>
      </c>
      <c r="BF39" s="15">
        <f t="shared" si="18"/>
        <v>29.806496850915202</v>
      </c>
      <c r="BG39" s="16">
        <f t="shared" si="19"/>
        <v>1152.2303067337998</v>
      </c>
      <c r="BI39">
        <v>75</v>
      </c>
      <c r="BJ39" t="s">
        <v>66</v>
      </c>
      <c r="BK39" s="2">
        <v>45742.454432870371</v>
      </c>
      <c r="BL39" t="s">
        <v>67</v>
      </c>
      <c r="BM39" t="s">
        <v>13</v>
      </c>
      <c r="BN39">
        <v>0</v>
      </c>
      <c r="BO39">
        <v>2.827</v>
      </c>
      <c r="BP39" s="3">
        <v>1477618</v>
      </c>
      <c r="BQ39">
        <v>0</v>
      </c>
      <c r="BR39" t="s">
        <v>14</v>
      </c>
      <c r="BS39" t="s">
        <v>14</v>
      </c>
      <c r="BT39" t="s">
        <v>14</v>
      </c>
      <c r="BU39" t="s">
        <v>14</v>
      </c>
    </row>
    <row r="40" spans="1:73" x14ac:dyDescent="0.35">
      <c r="A40">
        <v>76</v>
      </c>
      <c r="B40" t="s">
        <v>68</v>
      </c>
      <c r="C40" s="2">
        <v>45742.475671296299</v>
      </c>
      <c r="D40" t="s">
        <v>69</v>
      </c>
      <c r="E40" t="s">
        <v>13</v>
      </c>
      <c r="F40">
        <v>0</v>
      </c>
      <c r="G40">
        <v>6.0149999999999997</v>
      </c>
      <c r="H40" s="3">
        <v>19094</v>
      </c>
      <c r="I40">
        <v>4.2999999999999997E-2</v>
      </c>
      <c r="J40" t="s">
        <v>14</v>
      </c>
      <c r="K40" t="s">
        <v>14</v>
      </c>
      <c r="L40" t="s">
        <v>14</v>
      </c>
      <c r="M40" t="s">
        <v>14</v>
      </c>
      <c r="O40">
        <v>76</v>
      </c>
      <c r="P40" t="s">
        <v>68</v>
      </c>
      <c r="Q40" s="2">
        <v>45742.475671296299</v>
      </c>
      <c r="R40" t="s">
        <v>69</v>
      </c>
      <c r="S40" t="s">
        <v>13</v>
      </c>
      <c r="T40">
        <v>0</v>
      </c>
      <c r="U40" t="s">
        <v>14</v>
      </c>
      <c r="V40" t="s">
        <v>14</v>
      </c>
      <c r="W40" t="s">
        <v>14</v>
      </c>
      <c r="X40" t="s">
        <v>14</v>
      </c>
      <c r="Y40" t="s">
        <v>14</v>
      </c>
      <c r="Z40" t="s">
        <v>14</v>
      </c>
      <c r="AA40" t="s">
        <v>14</v>
      </c>
      <c r="AC40">
        <v>76</v>
      </c>
      <c r="AD40" t="s">
        <v>68</v>
      </c>
      <c r="AE40" s="2">
        <v>45742.475671296299</v>
      </c>
      <c r="AF40" t="s">
        <v>69</v>
      </c>
      <c r="AG40" t="s">
        <v>13</v>
      </c>
      <c r="AH40">
        <v>0</v>
      </c>
      <c r="AI40">
        <v>12.204000000000001</v>
      </c>
      <c r="AJ40" s="3">
        <v>4686</v>
      </c>
      <c r="AK40">
        <v>0.93200000000000005</v>
      </c>
      <c r="AL40" t="s">
        <v>14</v>
      </c>
      <c r="AM40" t="s">
        <v>14</v>
      </c>
      <c r="AN40" t="s">
        <v>14</v>
      </c>
      <c r="AO40" t="s">
        <v>14</v>
      </c>
      <c r="AQ40">
        <v>2</v>
      </c>
      <c r="AR40" t="s">
        <v>75</v>
      </c>
      <c r="AS40" s="10">
        <v>76</v>
      </c>
      <c r="AT40" s="15">
        <f t="shared" si="10"/>
        <v>50.927215054563206</v>
      </c>
      <c r="AU40" s="16">
        <f t="shared" si="11"/>
        <v>993.41687595920007</v>
      </c>
      <c r="AW40" s="13">
        <f t="shared" si="12"/>
        <v>49.857512176927607</v>
      </c>
      <c r="AX40" s="14">
        <f t="shared" si="13"/>
        <v>891.7481532290401</v>
      </c>
      <c r="AZ40" s="6">
        <f t="shared" si="14"/>
        <v>42.333348659468555</v>
      </c>
      <c r="BA40" s="7">
        <f t="shared" si="15"/>
        <v>864.33581663007988</v>
      </c>
      <c r="BC40" s="11">
        <f t="shared" si="16"/>
        <v>47.108098021628003</v>
      </c>
      <c r="BD40" s="12">
        <f t="shared" si="17"/>
        <v>1111.6486843644</v>
      </c>
      <c r="BF40" s="15">
        <f t="shared" si="18"/>
        <v>50.927215054563206</v>
      </c>
      <c r="BG40" s="16">
        <f t="shared" si="19"/>
        <v>993.41687595920007</v>
      </c>
      <c r="BI40">
        <v>76</v>
      </c>
      <c r="BJ40" t="s">
        <v>68</v>
      </c>
      <c r="BK40" s="2">
        <v>45742.475671296299</v>
      </c>
      <c r="BL40" t="s">
        <v>69</v>
      </c>
      <c r="BM40" t="s">
        <v>13</v>
      </c>
      <c r="BN40">
        <v>0</v>
      </c>
      <c r="BO40">
        <v>2.8239999999999998</v>
      </c>
      <c r="BP40" s="3">
        <v>1554447</v>
      </c>
      <c r="BQ40">
        <v>0</v>
      </c>
      <c r="BR40" t="s">
        <v>14</v>
      </c>
      <c r="BS40" t="s">
        <v>14</v>
      </c>
      <c r="BT40" t="s">
        <v>14</v>
      </c>
      <c r="BU40" t="s">
        <v>14</v>
      </c>
    </row>
    <row r="41" spans="1:73" x14ac:dyDescent="0.35">
      <c r="A41">
        <v>77</v>
      </c>
      <c r="B41" t="s">
        <v>70</v>
      </c>
      <c r="C41" s="2">
        <v>45742.496863425928</v>
      </c>
      <c r="D41" t="s">
        <v>71</v>
      </c>
      <c r="E41" t="s">
        <v>13</v>
      </c>
      <c r="F41">
        <v>0</v>
      </c>
      <c r="G41">
        <v>6.0170000000000003</v>
      </c>
      <c r="H41" s="3">
        <v>11565</v>
      </c>
      <c r="I41">
        <v>2.5999999999999999E-2</v>
      </c>
      <c r="J41" t="s">
        <v>14</v>
      </c>
      <c r="K41" t="s">
        <v>14</v>
      </c>
      <c r="L41" t="s">
        <v>14</v>
      </c>
      <c r="M41" t="s">
        <v>14</v>
      </c>
      <c r="O41">
        <v>77</v>
      </c>
      <c r="P41" t="s">
        <v>70</v>
      </c>
      <c r="Q41" s="2">
        <v>45742.496863425928</v>
      </c>
      <c r="R41" t="s">
        <v>71</v>
      </c>
      <c r="S41" t="s">
        <v>13</v>
      </c>
      <c r="T41">
        <v>0</v>
      </c>
      <c r="U41" t="s">
        <v>14</v>
      </c>
      <c r="V41" t="s">
        <v>14</v>
      </c>
      <c r="W41" t="s">
        <v>14</v>
      </c>
      <c r="X41" t="s">
        <v>14</v>
      </c>
      <c r="Y41" t="s">
        <v>14</v>
      </c>
      <c r="Z41" t="s">
        <v>14</v>
      </c>
      <c r="AA41" t="s">
        <v>14</v>
      </c>
      <c r="AC41">
        <v>77</v>
      </c>
      <c r="AD41" t="s">
        <v>70</v>
      </c>
      <c r="AE41" s="2">
        <v>45742.496863425928</v>
      </c>
      <c r="AF41" t="s">
        <v>71</v>
      </c>
      <c r="AG41" t="s">
        <v>13</v>
      </c>
      <c r="AH41">
        <v>0</v>
      </c>
      <c r="AI41">
        <v>12.2</v>
      </c>
      <c r="AJ41" s="3">
        <v>4916</v>
      </c>
      <c r="AK41">
        <v>0.98199999999999998</v>
      </c>
      <c r="AL41" t="s">
        <v>14</v>
      </c>
      <c r="AM41" t="s">
        <v>14</v>
      </c>
      <c r="AN41" t="s">
        <v>14</v>
      </c>
      <c r="AO41" t="s">
        <v>14</v>
      </c>
      <c r="AQ41">
        <v>2</v>
      </c>
      <c r="AR41" t="s">
        <v>75</v>
      </c>
      <c r="AS41" s="10">
        <v>77</v>
      </c>
      <c r="AT41" s="15">
        <f t="shared" ref="AT41:AT42" si="20">IF(H41&lt;10000,((H41^2*0.00000005714)+(H41*0.002453)+(-3.811)),(IF(H41&lt;200000,((H41^2*-0.0000000002888)+(H41*0.002899)+(-4.321)),(IF(H41&lt;8000000,((H41^2*-0.0000000000062)+(H41*0.002143)+(157)),((V41^2*-0.000000031)+(V41*0.2771)+(-709.5)))))))</f>
        <v>29.167308223820001</v>
      </c>
      <c r="AU41" s="16">
        <f t="shared" ref="AU41:AU42" si="21">IF(AJ41&lt;45000,((-0.0000000598*AJ41^2)+(0.205*AJ41)+(34.1)),((-0.00000002403*AJ41^2)+(0.2063*AJ41)+(-550.7)))</f>
        <v>1040.4348100512</v>
      </c>
      <c r="AW41" s="13">
        <f t="shared" ref="AW41:AW42" si="22">IF(H41&lt;10000,((-0.00000005795*H41^2)+(0.003823*H41)+(-6.715)),(IF(H41&lt;700000,((-0.0000000001209*H41^2)+(0.002635*H41)+(-0.4111)), ((-0.00000002007*V41^2)+(0.2564*V41)+(286.1)))))</f>
        <v>30.046504718697502</v>
      </c>
      <c r="AX41" s="14">
        <f t="shared" ref="AX41:AX42" si="23">(-0.00000001626*AJ41^2)+(0.1912*AJ41)+(-3.858)</f>
        <v>935.68824366944011</v>
      </c>
      <c r="AZ41" s="6">
        <f t="shared" ref="AZ41:AZ42" si="24">IF(H41&lt;10000,((0.0000001453*H41^2)+(0.0008349*H41)+(-1.805)),(IF(H41&lt;700000,((-0.00000000008054*H41^2)+(0.002348*H41)+(-2.47)), ((-0.00000001938*V41^2)+(0.2471*V41)+(226.8)))))</f>
        <v>24.673847837418499</v>
      </c>
      <c r="BA41" s="7">
        <f t="shared" ref="BA41:BA42" si="25">(-0.00000002552*AJ41^2)+(0.2067*AJ41)+(-103.7)</f>
        <v>911.82045673087998</v>
      </c>
      <c r="BC41" s="11">
        <f t="shared" ref="BC41:BC42" si="26">IF(H41&lt;10000,((H41^2*0.00000054)+(H41*-0.004765)+(12.72)),(IF(H41&lt;200000,((H41^2*-0.000000001577)+(H41*0.003043)+(-10.42)),(IF(H41&lt;8000000,((H41^2*-0.0000000000186)+(H41*0.00194)+(154.1)),((V41^2*-0.00000002)+(V41*0.2565)+(-1032)))))))</f>
        <v>24.561372472175002</v>
      </c>
      <c r="BD41" s="12">
        <f t="shared" ref="BD41:BD42" si="27">IF(AJ41&lt;45000,((-0.0000004561*AJ41^2)+(0.244*AJ41)+(-21.72)),((-0.0000000409*AJ41^2)+(0.2477*AJ41)+(-1777)))</f>
        <v>1166.7614057583999</v>
      </c>
      <c r="BF41" s="15">
        <f t="shared" ref="BF41:BF42" si="28">IF(H41&lt;10000,((H41^2*0.00000005714)+(H41*0.002453)+(-3.811)),(IF(H41&lt;200000,((H41^2*-0.0000000002888)+(H41*0.002899)+(-4.321)),(IF(H41&lt;8000000,((H41^2*-0.0000000000062)+(H41*0.002143)+(157)),((V41^2*-0.000000031)+(V41*0.2771)+(-709.5)))))))</f>
        <v>29.167308223820001</v>
      </c>
      <c r="BG41" s="16">
        <f t="shared" ref="BG41:BG42" si="29">IF(AJ41&lt;45000,((-0.0000000598*AJ41^2)+(0.205*AJ41)+(34.1)),((-0.00000002403*AJ41^2)+(0.2063*AJ41)+(-550.7)))</f>
        <v>1040.4348100512</v>
      </c>
      <c r="BI41">
        <v>77</v>
      </c>
      <c r="BJ41" t="s">
        <v>70</v>
      </c>
      <c r="BK41" s="2">
        <v>45742.496863425928</v>
      </c>
      <c r="BL41" t="s">
        <v>71</v>
      </c>
      <c r="BM41" t="s">
        <v>13</v>
      </c>
      <c r="BN41">
        <v>0</v>
      </c>
      <c r="BO41">
        <v>2.8170000000000002</v>
      </c>
      <c r="BP41" s="3">
        <v>1701297</v>
      </c>
      <c r="BQ41">
        <v>0</v>
      </c>
      <c r="BR41" t="s">
        <v>14</v>
      </c>
      <c r="BS41" t="s">
        <v>14</v>
      </c>
      <c r="BT41" t="s">
        <v>14</v>
      </c>
      <c r="BU41" t="s">
        <v>14</v>
      </c>
    </row>
    <row r="42" spans="1:73" x14ac:dyDescent="0.35">
      <c r="A42">
        <v>78</v>
      </c>
      <c r="B42" t="s">
        <v>72</v>
      </c>
      <c r="C42" s="2">
        <v>45742.518067129633</v>
      </c>
      <c r="D42" t="s">
        <v>73</v>
      </c>
      <c r="E42" t="s">
        <v>13</v>
      </c>
      <c r="F42">
        <v>0</v>
      </c>
      <c r="G42">
        <v>6.0110000000000001</v>
      </c>
      <c r="H42" s="3">
        <v>73256</v>
      </c>
      <c r="I42">
        <v>0.16600000000000001</v>
      </c>
      <c r="J42" t="s">
        <v>14</v>
      </c>
      <c r="K42" t="s">
        <v>14</v>
      </c>
      <c r="L42" t="s">
        <v>14</v>
      </c>
      <c r="M42" t="s">
        <v>14</v>
      </c>
      <c r="O42">
        <v>78</v>
      </c>
      <c r="P42" t="s">
        <v>72</v>
      </c>
      <c r="Q42" s="2">
        <v>45742.518067129633</v>
      </c>
      <c r="R42" t="s">
        <v>73</v>
      </c>
      <c r="S42" t="s">
        <v>13</v>
      </c>
      <c r="T42">
        <v>0</v>
      </c>
      <c r="U42" t="s">
        <v>14</v>
      </c>
      <c r="V42" t="s">
        <v>14</v>
      </c>
      <c r="W42" t="s">
        <v>14</v>
      </c>
      <c r="X42" t="s">
        <v>14</v>
      </c>
      <c r="Y42" t="s">
        <v>14</v>
      </c>
      <c r="Z42" t="s">
        <v>14</v>
      </c>
      <c r="AA42" t="s">
        <v>14</v>
      </c>
      <c r="AC42">
        <v>78</v>
      </c>
      <c r="AD42" t="s">
        <v>72</v>
      </c>
      <c r="AE42" s="2">
        <v>45742.518067129633</v>
      </c>
      <c r="AF42" t="s">
        <v>73</v>
      </c>
      <c r="AG42" t="s">
        <v>13</v>
      </c>
      <c r="AH42">
        <v>0</v>
      </c>
      <c r="AI42">
        <v>12.2</v>
      </c>
      <c r="AJ42" s="3">
        <v>346267</v>
      </c>
      <c r="AK42">
        <v>74.037999999999997</v>
      </c>
      <c r="AL42" t="s">
        <v>14</v>
      </c>
      <c r="AM42" t="s">
        <v>14</v>
      </c>
      <c r="AN42" t="s">
        <v>14</v>
      </c>
      <c r="AO42" t="s">
        <v>14</v>
      </c>
      <c r="AQ42">
        <v>3</v>
      </c>
      <c r="AR42" t="s">
        <v>76</v>
      </c>
      <c r="AS42" s="10">
        <v>78</v>
      </c>
      <c r="AT42" s="15">
        <f t="shared" si="20"/>
        <v>206.4983156844032</v>
      </c>
      <c r="AU42" s="16">
        <f t="shared" si="21"/>
        <v>68002.965028005332</v>
      </c>
      <c r="AW42" s="13">
        <f t="shared" si="22"/>
        <v>191.96965721829761</v>
      </c>
      <c r="AX42" s="14">
        <f t="shared" si="23"/>
        <v>64252.804818200864</v>
      </c>
      <c r="AZ42" s="6">
        <f t="shared" si="24"/>
        <v>169.10287479869055</v>
      </c>
      <c r="BA42" s="7">
        <f t="shared" si="25"/>
        <v>68409.819583424731</v>
      </c>
      <c r="BC42" s="11">
        <f t="shared" si="26"/>
        <v>204.03512969772802</v>
      </c>
      <c r="BD42" s="12">
        <f t="shared" si="27"/>
        <v>79089.3917366799</v>
      </c>
      <c r="BF42" s="15">
        <f t="shared" si="28"/>
        <v>206.4983156844032</v>
      </c>
      <c r="BG42" s="16">
        <f t="shared" si="29"/>
        <v>68002.965028005332</v>
      </c>
      <c r="BI42">
        <v>78</v>
      </c>
      <c r="BJ42" t="s">
        <v>72</v>
      </c>
      <c r="BK42" s="2">
        <v>45742.518067129633</v>
      </c>
      <c r="BL42" t="s">
        <v>73</v>
      </c>
      <c r="BM42" t="s">
        <v>13</v>
      </c>
      <c r="BN42">
        <v>0</v>
      </c>
      <c r="BO42">
        <v>2.8250000000000002</v>
      </c>
      <c r="BP42" s="3">
        <v>1471710</v>
      </c>
      <c r="BQ42">
        <v>0</v>
      </c>
      <c r="BR42" t="s">
        <v>14</v>
      </c>
      <c r="BS42" t="s">
        <v>14</v>
      </c>
      <c r="BT42" t="s">
        <v>14</v>
      </c>
      <c r="BU42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Iannucci, Frances</cp:lastModifiedBy>
  <dcterms:created xsi:type="dcterms:W3CDTF">2020-10-28T13:32:09Z</dcterms:created>
  <dcterms:modified xsi:type="dcterms:W3CDTF">2025-03-26T18:24:02Z</dcterms:modified>
</cp:coreProperties>
</file>