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ACL Data\GC\"/>
    </mc:Choice>
  </mc:AlternateContent>
  <xr:revisionPtr revIDLastSave="0" documentId="13_ncr:1_{A2EEC3CD-D41F-4C7A-B590-B4B2B5CCD33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5" i="1" l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9" i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</calcChain>
</file>

<file path=xl/sharedStrings.xml><?xml version="1.0" encoding="utf-8"?>
<sst xmlns="http://schemas.openxmlformats.org/spreadsheetml/2006/main" count="849" uniqueCount="66">
  <si>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</si>
  <si>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</si>
  <si>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</si>
  <si>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</si>
  <si>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</si>
  <si>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</si>
  <si>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</si>
  <si>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</si>
  <si>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</si>
  <si>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</si>
  <si>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</si>
  <si>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</si>
  <si>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</si>
  <si>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</si>
  <si>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</si>
  <si>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</si>
  <si>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</si>
  <si>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</si>
  <si>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</si>
  <si>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</si>
  <si>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</si>
  <si>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</si>
  <si>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</si>
  <si>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</si>
  <si>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</si>
  <si>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</si>
  <si>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</si>
  <si>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</si>
  <si>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</si>
  <si>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</si>
  <si>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</si>
  <si>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</si>
  <si>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</si>
  <si>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</si>
  <si>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2024 CAL Measured headspace CO2 in ppm from GC in ppm</t>
  </si>
  <si>
    <t>FMI20240827_001.gcd</t>
  </si>
  <si>
    <t>FMI20240827_002.gcd</t>
  </si>
  <si>
    <t>FMI20240827_003.gcd</t>
  </si>
  <si>
    <t>FMI20240827_021.gcd</t>
  </si>
  <si>
    <t>FMI20240827_022.gcd</t>
  </si>
  <si>
    <t>FMI20240827_023.gcd</t>
  </si>
  <si>
    <t>FMI20240827_024.gcd</t>
  </si>
  <si>
    <t>FMI20240827_025.gcd</t>
  </si>
  <si>
    <t>FMI20240827_026.gcd</t>
  </si>
  <si>
    <t>FMI20240827_027.gcd</t>
  </si>
  <si>
    <t>FMI20240827_028.gcd</t>
  </si>
  <si>
    <t>FMI20240827_029.gcd</t>
  </si>
  <si>
    <t>FMI20240827_030.gcd</t>
  </si>
  <si>
    <t>FMI20240827_031.gcd</t>
  </si>
  <si>
    <t>FMI20240827_032.gcd</t>
  </si>
  <si>
    <t>FMI20240827_033.gcd</t>
  </si>
  <si>
    <t>FMI20240827_034.gcd</t>
  </si>
  <si>
    <t>FMI20240827_035.gcd</t>
  </si>
  <si>
    <t>FMI20240827_036.gcd</t>
  </si>
  <si>
    <t>FMI20240827_037.gcd</t>
  </si>
  <si>
    <t>FMI20240827_038.gcd</t>
  </si>
  <si>
    <t>FMI20240827_039.gcd</t>
  </si>
  <si>
    <t>FMI20240827_040.gcd</t>
  </si>
  <si>
    <t>FMI20240827_041.gcd</t>
  </si>
  <si>
    <t>FMI20240827_042.gcd</t>
  </si>
  <si>
    <t>FMI20240827_043.gcd</t>
  </si>
  <si>
    <t>FMI20240827_044.gcd</t>
  </si>
  <si>
    <t>FMI20240827_045.gcd</t>
  </si>
  <si>
    <t>FMI20240827_046.gcd</t>
  </si>
  <si>
    <t>CO2 value is wrong- moisture problems. CH4 is safe to use.</t>
  </si>
  <si>
    <t>no CO2 peak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</si>
</sst>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7"/>
  <sheetViews>
    <sheetView tabSelected="1" workbookViewId="0">
      <selection activeCell="X43" sqref="X43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9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26</v>
      </c>
      <c r="BA8" s="5" t="s">
        <v>27</v>
      </c>
      <c r="BC8" s="5" t="s">
        <v>23</v>
      </c>
      <c r="BD8" s="5" t="s">
        <v>24</v>
      </c>
      <c r="BF8" s="5" t="s">
        <v>30</v>
      </c>
      <c r="BG8" s="5" t="s">
        <v>34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48</v>
      </c>
      <c r="B9" t="s">
        <v>35</v>
      </c>
      <c r="C9" s="2">
        <v>45531.485601851855</v>
      </c>
      <c r="D9" t="s">
        <v>33</v>
      </c>
      <c r="E9" t="s">
        <v>13</v>
      </c>
      <c r="F9">
        <v>0</v>
      </c>
      <c r="G9">
        <v>6.03</v>
      </c>
      <c r="H9" s="3">
        <v>1143</v>
      </c>
      <c r="I9">
        <v>-1E-3</v>
      </c>
      <c r="J9" t="s">
        <v>14</v>
      </c>
      <c r="K9" t="s">
        <v>14</v>
      </c>
      <c r="L9" t="s">
        <v>14</v>
      </c>
      <c r="M9" t="s">
        <v>14</v>
      </c>
      <c r="O9">
        <v>48</v>
      </c>
      <c r="P9" t="s">
        <v>35</v>
      </c>
      <c r="Q9" s="2">
        <v>45531.485601851855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48</v>
      </c>
      <c r="AD9" t="s">
        <v>35</v>
      </c>
      <c r="AE9" s="2">
        <v>45531.485601851855</v>
      </c>
      <c r="AF9" t="s">
        <v>33</v>
      </c>
      <c r="AG9" t="s">
        <v>13</v>
      </c>
      <c r="AH9">
        <v>0</v>
      </c>
      <c r="AI9">
        <v>12.211</v>
      </c>
      <c r="AJ9" s="3">
        <v>2233</v>
      </c>
      <c r="AK9">
        <v>0.45400000000000001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48</v>
      </c>
      <c r="AT9" s="15">
        <f t="shared" ref="AT9:AT15" si="0">IF(H9&lt;10000,((H9^2*0.00000005714)+(H9*0.002453)+(-3.811)),(IF(H9&lt;200000,((H9^2*-0.0000000002888)+(H9*0.002899)+(-4.321)),(IF(H9&lt;8000000,((H9^2*-0.0000000000062)+(H9*0.002143)+(157)),((V9^2*-0.000000031)+(V9*0.2771)+(-709.5)))))))</f>
        <v>-0.93257050414000009</v>
      </c>
      <c r="AU9" s="16">
        <f t="shared" ref="AU9:AU15" si="1">IF(AJ9&lt;45000,((-0.0000000598*AJ9^2)+(0.205*AJ9)+(34.1)),((-0.00000002403*AJ9^2)+(0.2063*AJ9)+(-550.7)))</f>
        <v>491.56681991779999</v>
      </c>
      <c r="AW9" s="13">
        <f t="shared" ref="AW9:AW15" si="2">IF(H9&lt;10000,((-0.00000005795*H9^2)+(0.003823*H9)+(-6.715)),(IF(H9&lt;700000,((-0.0000000001209*H9^2)+(0.002635*H9)+(-0.4111)), ((-0.00000002007*V9^2)+(0.2564*V9)+(286.1)))))</f>
        <v>-2.4210197195499994</v>
      </c>
      <c r="AX9" s="14">
        <f t="shared" ref="AX9:AX15" si="3">(-0.00000001626*AJ9^2)+(0.1912*AJ9)+(-3.858)</f>
        <v>423.01052294086003</v>
      </c>
      <c r="AZ9" s="6">
        <f t="shared" ref="AZ9:AZ15" si="4">IF(H9&lt;10000,((0.0000001453*H9^2)+(0.0008349*H9)+(-1.805)),(IF(H9&lt;700000,((-0.00000000008054*H9^2)+(0.002348*H9)+(-2.47)), ((-0.00000001938*V9^2)+(0.2471*V9)+(226.8)))))</f>
        <v>-0.66088226029999997</v>
      </c>
      <c r="BA9" s="7">
        <f t="shared" ref="BA9:BA15" si="5">(-0.00000002552*AJ9^2)+(0.2067*AJ9)+(-103.7)</f>
        <v>357.73384990472005</v>
      </c>
      <c r="BC9" s="11">
        <f t="shared" ref="BC9:BC15" si="6">IF(H9&lt;10000,((H9^2*0.00000054)+(H9*-0.004765)+(12.72)),(IF(H9&lt;200000,((H9^2*-0.000000001577)+(H9*0.003043)+(-10.42)),(IF(H9&lt;8000000,((H9^2*-0.0000000000186)+(H9*0.00194)+(154.1)),((V9^2*-0.00000002)+(V9*0.2565)+(-1032)))))))</f>
        <v>7.9790874600000006</v>
      </c>
      <c r="BD9" s="12">
        <f t="shared" ref="BD9:BD15" si="7">IF(AJ9&lt;45000,((-0.0000004561*AJ9^2)+(0.244*AJ9)+(-21.72)),((-0.0000000409*AJ9^2)+(0.2477*AJ9)+(-1777)))</f>
        <v>520.85775358709998</v>
      </c>
      <c r="BF9" s="15">
        <f t="shared" ref="BF9:BF15" si="8">IF(H9&lt;10000,((H9^2*0.00000005714)+(H9*0.002453)+(-3.811)),(IF(H9&lt;200000,((H9^2*-0.0000000002888)+(H9*0.002899)+(-4.321)),(IF(H9&lt;8000000,((H9^2*-0.0000000000062)+(H9*0.002143)+(157)),((V9^2*-0.000000031)+(V9*0.2771)+(-709.5)))))))</f>
        <v>-0.93257050414000009</v>
      </c>
      <c r="BG9" s="16">
        <f t="shared" ref="BG9:BG15" si="9">IF(AJ9&lt;45000,((-0.0000000598*AJ9^2)+(0.205*AJ9)+(34.1)),((-0.00000002403*AJ9^2)+(0.2063*AJ9)+(-550.7)))</f>
        <v>491.56681991779999</v>
      </c>
      <c r="BI9">
        <v>48</v>
      </c>
      <c r="BJ9" t="s">
        <v>35</v>
      </c>
      <c r="BK9" s="2">
        <v>45531.485601851855</v>
      </c>
      <c r="BL9" t="s">
        <v>33</v>
      </c>
      <c r="BM9" t="s">
        <v>13</v>
      </c>
      <c r="BN9">
        <v>0</v>
      </c>
      <c r="BO9">
        <v>2.6949999999999998</v>
      </c>
      <c r="BP9" s="3">
        <v>5283690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49</v>
      </c>
      <c r="B10" t="s">
        <v>36</v>
      </c>
      <c r="C10" s="2">
        <v>45531.506840277776</v>
      </c>
      <c r="D10" t="s">
        <v>32</v>
      </c>
      <c r="E10" t="s">
        <v>13</v>
      </c>
      <c r="F10">
        <v>0</v>
      </c>
      <c r="G10">
        <v>5.9950000000000001</v>
      </c>
      <c r="H10" s="3">
        <v>1101132</v>
      </c>
      <c r="I10">
        <v>2.7759999999999998</v>
      </c>
      <c r="J10" t="s">
        <v>14</v>
      </c>
      <c r="K10" t="s">
        <v>14</v>
      </c>
      <c r="L10" t="s">
        <v>14</v>
      </c>
      <c r="M10" t="s">
        <v>14</v>
      </c>
      <c r="O10">
        <v>49</v>
      </c>
      <c r="P10" t="s">
        <v>36</v>
      </c>
      <c r="Q10" s="2">
        <v>45531.506840277776</v>
      </c>
      <c r="R10" t="s">
        <v>32</v>
      </c>
      <c r="S10" t="s">
        <v>13</v>
      </c>
      <c r="T10">
        <v>0</v>
      </c>
      <c r="U10">
        <v>5.9459999999999997</v>
      </c>
      <c r="V10" s="3">
        <v>8313</v>
      </c>
      <c r="W10">
        <v>2.4790000000000001</v>
      </c>
      <c r="X10" t="s">
        <v>14</v>
      </c>
      <c r="Y10" t="s">
        <v>14</v>
      </c>
      <c r="Z10" t="s">
        <v>14</v>
      </c>
      <c r="AA10" t="s">
        <v>14</v>
      </c>
      <c r="AC10">
        <v>49</v>
      </c>
      <c r="AD10" t="s">
        <v>36</v>
      </c>
      <c r="AE10" s="2">
        <v>45531.506840277776</v>
      </c>
      <c r="AF10" t="s">
        <v>32</v>
      </c>
      <c r="AG10" t="s">
        <v>13</v>
      </c>
      <c r="AH10">
        <v>0</v>
      </c>
      <c r="AI10">
        <v>12.192</v>
      </c>
      <c r="AJ10" s="3">
        <v>10198</v>
      </c>
      <c r="AK10">
        <v>2.2050000000000001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49</v>
      </c>
      <c r="AT10" s="15">
        <f t="shared" si="0"/>
        <v>2509.2084275751713</v>
      </c>
      <c r="AU10" s="16">
        <f t="shared" si="1"/>
        <v>2118.4708476007995</v>
      </c>
      <c r="AW10" s="13">
        <f t="shared" si="2"/>
        <v>2416.1662432021699</v>
      </c>
      <c r="AX10" s="14">
        <f t="shared" si="3"/>
        <v>1944.3085729429602</v>
      </c>
      <c r="AZ10" s="6">
        <f t="shared" si="4"/>
        <v>2279.6030263207804</v>
      </c>
      <c r="BA10" s="7">
        <f t="shared" si="5"/>
        <v>2001.5725403139197</v>
      </c>
      <c r="BC10" s="11">
        <f t="shared" si="6"/>
        <v>2267.7437347255136</v>
      </c>
      <c r="BD10" s="12">
        <f t="shared" si="7"/>
        <v>2419.1579630556002</v>
      </c>
      <c r="BF10" s="15">
        <f t="shared" si="8"/>
        <v>2509.2084275751713</v>
      </c>
      <c r="BG10" s="16">
        <f t="shared" si="9"/>
        <v>2118.4708476007995</v>
      </c>
      <c r="BI10">
        <v>49</v>
      </c>
      <c r="BJ10" t="s">
        <v>36</v>
      </c>
      <c r="BK10" s="2">
        <v>45531.506840277776</v>
      </c>
      <c r="BL10" t="s">
        <v>32</v>
      </c>
      <c r="BM10" t="s">
        <v>13</v>
      </c>
      <c r="BN10">
        <v>0</v>
      </c>
      <c r="BO10">
        <v>2.7029999999999998</v>
      </c>
      <c r="BP10" s="3">
        <v>5002439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50</v>
      </c>
      <c r="B11" t="s">
        <v>37</v>
      </c>
      <c r="C11" s="2">
        <v>45531.528090277781</v>
      </c>
      <c r="D11" t="s">
        <v>31</v>
      </c>
      <c r="E11" t="s">
        <v>13</v>
      </c>
      <c r="F11">
        <v>0</v>
      </c>
      <c r="G11">
        <v>6.0209999999999999</v>
      </c>
      <c r="H11" s="3">
        <v>2966</v>
      </c>
      <c r="I11">
        <v>4.0000000000000001E-3</v>
      </c>
      <c r="J11" t="s">
        <v>14</v>
      </c>
      <c r="K11" t="s">
        <v>14</v>
      </c>
      <c r="L11" t="s">
        <v>14</v>
      </c>
      <c r="M11" t="s">
        <v>14</v>
      </c>
      <c r="O11">
        <v>50</v>
      </c>
      <c r="P11" t="s">
        <v>37</v>
      </c>
      <c r="Q11" s="2">
        <v>45531.528090277781</v>
      </c>
      <c r="R11" t="s">
        <v>31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50</v>
      </c>
      <c r="AD11" t="s">
        <v>37</v>
      </c>
      <c r="AE11" s="2">
        <v>45531.528090277781</v>
      </c>
      <c r="AF11" t="s">
        <v>31</v>
      </c>
      <c r="AG11" t="s">
        <v>13</v>
      </c>
      <c r="AH11">
        <v>0</v>
      </c>
      <c r="AI11">
        <v>12.228999999999999</v>
      </c>
      <c r="AJ11" s="3">
        <v>1599</v>
      </c>
      <c r="AK11">
        <v>0.314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50</v>
      </c>
      <c r="AT11" s="15">
        <f t="shared" si="0"/>
        <v>3.9672674938399997</v>
      </c>
      <c r="AU11" s="16">
        <f t="shared" si="1"/>
        <v>361.74210330019997</v>
      </c>
      <c r="AW11" s="13">
        <f t="shared" si="2"/>
        <v>4.1142228097999993</v>
      </c>
      <c r="AX11" s="14">
        <f t="shared" si="3"/>
        <v>301.82922641574004</v>
      </c>
      <c r="AZ11" s="6">
        <f t="shared" si="4"/>
        <v>1.9495401668000001</v>
      </c>
      <c r="BA11" s="7">
        <f t="shared" si="5"/>
        <v>226.74805043848005</v>
      </c>
      <c r="BC11" s="11">
        <f t="shared" si="6"/>
        <v>3.3374742400000006</v>
      </c>
      <c r="BD11" s="12">
        <f t="shared" si="7"/>
        <v>367.2698430639</v>
      </c>
      <c r="BF11" s="15">
        <f t="shared" si="8"/>
        <v>3.9672674938399997</v>
      </c>
      <c r="BG11" s="16">
        <f t="shared" si="9"/>
        <v>361.74210330019997</v>
      </c>
      <c r="BI11">
        <v>50</v>
      </c>
      <c r="BJ11" t="s">
        <v>37</v>
      </c>
      <c r="BK11" s="2">
        <v>45531.528090277781</v>
      </c>
      <c r="BL11" t="s">
        <v>31</v>
      </c>
      <c r="BM11" t="s">
        <v>13</v>
      </c>
      <c r="BN11">
        <v>0</v>
      </c>
      <c r="BO11">
        <v>2.6930000000000001</v>
      </c>
      <c r="BP11" s="3">
        <v>5209457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68</v>
      </c>
      <c r="B12" t="s">
        <v>38</v>
      </c>
      <c r="C12" s="2">
        <v>45531.921226851853</v>
      </c>
      <c r="D12">
        <v>348</v>
      </c>
      <c r="E12" t="s">
        <v>13</v>
      </c>
      <c r="F12">
        <v>0</v>
      </c>
      <c r="G12">
        <v>5.9740000000000002</v>
      </c>
      <c r="H12" s="3">
        <v>7898831</v>
      </c>
      <c r="I12">
        <v>20.265999999999998</v>
      </c>
      <c r="J12" t="s">
        <v>14</v>
      </c>
      <c r="K12" t="s">
        <v>14</v>
      </c>
      <c r="L12" t="s">
        <v>14</v>
      </c>
      <c r="M12" t="s">
        <v>14</v>
      </c>
      <c r="O12">
        <v>68</v>
      </c>
      <c r="P12" t="s">
        <v>38</v>
      </c>
      <c r="Q12" s="2">
        <v>45531.921226851853</v>
      </c>
      <c r="R12">
        <v>348</v>
      </c>
      <c r="S12" t="s">
        <v>13</v>
      </c>
      <c r="T12">
        <v>0</v>
      </c>
      <c r="U12">
        <v>5.9260000000000002</v>
      </c>
      <c r="V12" s="3">
        <v>57508</v>
      </c>
      <c r="W12">
        <v>16.722999999999999</v>
      </c>
      <c r="X12" t="s">
        <v>14</v>
      </c>
      <c r="Y12" t="s">
        <v>14</v>
      </c>
      <c r="Z12" t="s">
        <v>14</v>
      </c>
      <c r="AA12" t="s">
        <v>14</v>
      </c>
      <c r="AC12">
        <v>68</v>
      </c>
      <c r="AD12" t="s">
        <v>38</v>
      </c>
      <c r="AE12" s="2">
        <v>45531.921226851853</v>
      </c>
      <c r="AF12">
        <v>348</v>
      </c>
      <c r="AG12" t="s">
        <v>13</v>
      </c>
      <c r="AH12">
        <v>0</v>
      </c>
      <c r="AI12">
        <v>12.09</v>
      </c>
      <c r="AJ12" s="3">
        <v>71090</v>
      </c>
      <c r="AK12">
        <v>15.319000000000001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68</v>
      </c>
      <c r="AT12" s="15">
        <f t="shared" si="0"/>
        <v>16697.367339767319</v>
      </c>
      <c r="AU12" s="16">
        <f t="shared" si="1"/>
        <v>13993.724471956999</v>
      </c>
      <c r="AW12" s="13">
        <f t="shared" si="2"/>
        <v>14964.776296815522</v>
      </c>
      <c r="AX12" s="14">
        <f t="shared" si="3"/>
        <v>13506.375405494002</v>
      </c>
      <c r="AZ12" s="6">
        <f t="shared" si="4"/>
        <v>14372.933844159677</v>
      </c>
      <c r="BA12" s="7">
        <f t="shared" si="5"/>
        <v>14461.630327687999</v>
      </c>
      <c r="BC12" s="11">
        <f t="shared" si="6"/>
        <v>14317.349660301967</v>
      </c>
      <c r="BD12" s="12">
        <f t="shared" si="7"/>
        <v>15625.293066709997</v>
      </c>
      <c r="BF12" s="15">
        <f t="shared" si="8"/>
        <v>16697.367339767319</v>
      </c>
      <c r="BG12" s="16">
        <f t="shared" si="9"/>
        <v>13993.724471956999</v>
      </c>
      <c r="BI12">
        <v>68</v>
      </c>
      <c r="BJ12" t="s">
        <v>38</v>
      </c>
      <c r="BK12" s="2">
        <v>45531.921226851853</v>
      </c>
      <c r="BL12">
        <v>348</v>
      </c>
      <c r="BM12" t="s">
        <v>13</v>
      </c>
      <c r="BN12">
        <v>0</v>
      </c>
      <c r="BO12">
        <v>2.851</v>
      </c>
      <c r="BP12" s="3">
        <v>802440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69</v>
      </c>
      <c r="B13" t="s">
        <v>39</v>
      </c>
      <c r="C13" s="2">
        <v>45531.942499999997</v>
      </c>
      <c r="D13">
        <v>111</v>
      </c>
      <c r="E13" t="s">
        <v>13</v>
      </c>
      <c r="F13">
        <v>0</v>
      </c>
      <c r="G13">
        <v>5.992</v>
      </c>
      <c r="H13" s="3">
        <v>695546</v>
      </c>
      <c r="I13">
        <v>1.7509999999999999</v>
      </c>
      <c r="J13" t="s">
        <v>14</v>
      </c>
      <c r="K13" t="s">
        <v>14</v>
      </c>
      <c r="L13" t="s">
        <v>14</v>
      </c>
      <c r="M13" t="s">
        <v>14</v>
      </c>
      <c r="O13">
        <v>69</v>
      </c>
      <c r="P13" t="s">
        <v>39</v>
      </c>
      <c r="Q13" s="2">
        <v>45531.942499999997</v>
      </c>
      <c r="R13">
        <v>111</v>
      </c>
      <c r="S13" t="s">
        <v>13</v>
      </c>
      <c r="T13">
        <v>0</v>
      </c>
      <c r="U13">
        <v>5.9409999999999998</v>
      </c>
      <c r="V13" s="3">
        <v>6618</v>
      </c>
      <c r="W13">
        <v>1.982</v>
      </c>
      <c r="X13" t="s">
        <v>14</v>
      </c>
      <c r="Y13" t="s">
        <v>14</v>
      </c>
      <c r="Z13" t="s">
        <v>14</v>
      </c>
      <c r="AA13" t="s">
        <v>14</v>
      </c>
      <c r="AC13">
        <v>69</v>
      </c>
      <c r="AD13" t="s">
        <v>39</v>
      </c>
      <c r="AE13" s="2">
        <v>45531.942499999997</v>
      </c>
      <c r="AF13">
        <v>111</v>
      </c>
      <c r="AG13" t="s">
        <v>13</v>
      </c>
      <c r="AH13">
        <v>0</v>
      </c>
      <c r="AI13">
        <v>12.17</v>
      </c>
      <c r="AJ13" s="3">
        <v>3073</v>
      </c>
      <c r="AK13">
        <v>0.63900000000000001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69</v>
      </c>
      <c r="AT13" s="15">
        <f t="shared" si="0"/>
        <v>1644.5556157236806</v>
      </c>
      <c r="AU13" s="16">
        <f t="shared" si="1"/>
        <v>663.50028892579996</v>
      </c>
      <c r="AW13" s="13">
        <f t="shared" si="2"/>
        <v>1773.8630956117756</v>
      </c>
      <c r="AX13" s="14">
        <f t="shared" si="3"/>
        <v>583.54605147046004</v>
      </c>
      <c r="AZ13" s="6">
        <f t="shared" si="4"/>
        <v>1591.7080254621371</v>
      </c>
      <c r="BA13" s="7">
        <f t="shared" si="5"/>
        <v>531.24810624391989</v>
      </c>
      <c r="BC13" s="11">
        <f t="shared" si="6"/>
        <v>1494.4608531710423</v>
      </c>
      <c r="BD13" s="12">
        <f t="shared" si="7"/>
        <v>723.78489764309995</v>
      </c>
      <c r="BF13" s="15">
        <f t="shared" si="8"/>
        <v>1644.5556157236806</v>
      </c>
      <c r="BG13" s="16">
        <f t="shared" si="9"/>
        <v>663.50028892579996</v>
      </c>
      <c r="BI13">
        <v>69</v>
      </c>
      <c r="BJ13" t="s">
        <v>39</v>
      </c>
      <c r="BK13" s="2">
        <v>45531.942499999997</v>
      </c>
      <c r="BL13">
        <v>111</v>
      </c>
      <c r="BM13" t="s">
        <v>13</v>
      </c>
      <c r="BN13">
        <v>0</v>
      </c>
      <c r="BO13">
        <v>2.8410000000000002</v>
      </c>
      <c r="BP13" s="3">
        <v>1015076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70</v>
      </c>
      <c r="B14" t="s">
        <v>40</v>
      </c>
      <c r="C14" s="2">
        <v>45531.963750000003</v>
      </c>
      <c r="D14">
        <v>122</v>
      </c>
      <c r="E14" t="s">
        <v>13</v>
      </c>
      <c r="F14">
        <v>0</v>
      </c>
      <c r="G14">
        <v>5.8819999999999997</v>
      </c>
      <c r="H14" s="3">
        <v>41329055</v>
      </c>
      <c r="I14">
        <v>116.717</v>
      </c>
      <c r="J14" t="s">
        <v>14</v>
      </c>
      <c r="K14" t="s">
        <v>14</v>
      </c>
      <c r="L14" t="s">
        <v>14</v>
      </c>
      <c r="M14" t="s">
        <v>14</v>
      </c>
      <c r="O14">
        <v>70</v>
      </c>
      <c r="P14" t="s">
        <v>40</v>
      </c>
      <c r="Q14" s="2">
        <v>45531.963750000003</v>
      </c>
      <c r="R14">
        <v>122</v>
      </c>
      <c r="S14" t="s">
        <v>13</v>
      </c>
      <c r="T14">
        <v>0</v>
      </c>
      <c r="U14">
        <v>5.8419999999999996</v>
      </c>
      <c r="V14" s="3">
        <v>337662</v>
      </c>
      <c r="W14">
        <v>91.781999999999996</v>
      </c>
      <c r="X14" t="s">
        <v>14</v>
      </c>
      <c r="Y14" t="s">
        <v>14</v>
      </c>
      <c r="Z14" t="s">
        <v>14</v>
      </c>
      <c r="AA14" t="s">
        <v>14</v>
      </c>
      <c r="AC14">
        <v>70</v>
      </c>
      <c r="AD14" t="s">
        <v>40</v>
      </c>
      <c r="AE14" s="2">
        <v>45531.963750000003</v>
      </c>
      <c r="AF14">
        <v>122</v>
      </c>
      <c r="AG14" t="s">
        <v>13</v>
      </c>
      <c r="AH14">
        <v>0</v>
      </c>
      <c r="AI14">
        <v>12.096</v>
      </c>
      <c r="AJ14" s="3">
        <v>61433</v>
      </c>
      <c r="AK14">
        <v>13.27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70</v>
      </c>
      <c r="AT14" s="15">
        <f t="shared" si="0"/>
        <v>89322.155786436007</v>
      </c>
      <c r="AU14" s="16">
        <f t="shared" si="1"/>
        <v>12032.23835585933</v>
      </c>
      <c r="AW14" s="13">
        <f t="shared" si="2"/>
        <v>84574.343181282922</v>
      </c>
      <c r="AX14" s="14">
        <f t="shared" si="3"/>
        <v>11680.76614066886</v>
      </c>
      <c r="AZ14" s="6">
        <f t="shared" si="4"/>
        <v>81453.457363391281</v>
      </c>
      <c r="BA14" s="7">
        <f t="shared" si="5"/>
        <v>12498.18827576072</v>
      </c>
      <c r="BC14" s="11">
        <f t="shared" si="6"/>
        <v>83297.990475119994</v>
      </c>
      <c r="BD14" s="12">
        <f t="shared" si="7"/>
        <v>13285.596948299901</v>
      </c>
      <c r="BF14" s="15">
        <f t="shared" si="8"/>
        <v>89322.155786436007</v>
      </c>
      <c r="BG14" s="16">
        <f t="shared" si="9"/>
        <v>12032.23835585933</v>
      </c>
      <c r="BI14">
        <v>70</v>
      </c>
      <c r="BJ14" t="s">
        <v>40</v>
      </c>
      <c r="BK14" s="2">
        <v>45531.963750000003</v>
      </c>
      <c r="BL14">
        <v>122</v>
      </c>
      <c r="BM14" t="s">
        <v>13</v>
      </c>
      <c r="BN14">
        <v>0</v>
      </c>
      <c r="BO14">
        <v>2.859</v>
      </c>
      <c r="BP14" s="3">
        <v>625170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71</v>
      </c>
      <c r="B15" t="s">
        <v>41</v>
      </c>
      <c r="C15" s="2">
        <v>45531.985000000001</v>
      </c>
      <c r="D15">
        <v>393</v>
      </c>
      <c r="E15" t="s">
        <v>13</v>
      </c>
      <c r="F15">
        <v>0</v>
      </c>
      <c r="G15">
        <v>5.9930000000000003</v>
      </c>
      <c r="H15" s="3">
        <v>740339</v>
      </c>
      <c r="I15">
        <v>1.8640000000000001</v>
      </c>
      <c r="J15" t="s">
        <v>14</v>
      </c>
      <c r="K15" t="s">
        <v>14</v>
      </c>
      <c r="L15" t="s">
        <v>14</v>
      </c>
      <c r="M15" t="s">
        <v>14</v>
      </c>
      <c r="O15">
        <v>71</v>
      </c>
      <c r="P15" t="s">
        <v>41</v>
      </c>
      <c r="Q15" s="2">
        <v>45531.985000000001</v>
      </c>
      <c r="R15">
        <v>393</v>
      </c>
      <c r="S15" t="s">
        <v>13</v>
      </c>
      <c r="T15">
        <v>0</v>
      </c>
      <c r="U15">
        <v>5.9420000000000002</v>
      </c>
      <c r="V15" s="3">
        <v>6203</v>
      </c>
      <c r="W15">
        <v>1.86</v>
      </c>
      <c r="X15" t="s">
        <v>14</v>
      </c>
      <c r="Y15" t="s">
        <v>14</v>
      </c>
      <c r="Z15" t="s">
        <v>14</v>
      </c>
      <c r="AA15" t="s">
        <v>14</v>
      </c>
      <c r="AC15">
        <v>71</v>
      </c>
      <c r="AD15" t="s">
        <v>41</v>
      </c>
      <c r="AE15" s="2">
        <v>45531.985000000001</v>
      </c>
      <c r="AF15">
        <v>393</v>
      </c>
      <c r="AG15" t="s">
        <v>13</v>
      </c>
      <c r="AH15">
        <v>0</v>
      </c>
      <c r="AI15">
        <v>12.137</v>
      </c>
      <c r="AJ15" s="3">
        <v>2363</v>
      </c>
      <c r="AK15">
        <v>0.48299999999999998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71</v>
      </c>
      <c r="AT15" s="15">
        <f t="shared" si="0"/>
        <v>1740.1482456234896</v>
      </c>
      <c r="AU15" s="16">
        <f t="shared" si="1"/>
        <v>518.18109061379994</v>
      </c>
      <c r="AW15" s="13">
        <f t="shared" si="2"/>
        <v>1875.7769624153702</v>
      </c>
      <c r="AX15" s="14">
        <f t="shared" si="3"/>
        <v>447.85680791606001</v>
      </c>
      <c r="AZ15" s="6">
        <f t="shared" si="4"/>
        <v>1758.8156116895798</v>
      </c>
      <c r="BA15" s="7">
        <f t="shared" si="5"/>
        <v>384.58960221512001</v>
      </c>
      <c r="BC15" s="11">
        <f t="shared" si="6"/>
        <v>1580.1629658704694</v>
      </c>
      <c r="BD15" s="12">
        <f t="shared" si="7"/>
        <v>552.30524295909993</v>
      </c>
      <c r="BF15" s="15">
        <f t="shared" si="8"/>
        <v>1740.1482456234896</v>
      </c>
      <c r="BG15" s="16">
        <f t="shared" si="9"/>
        <v>518.18109061379994</v>
      </c>
      <c r="BI15">
        <v>71</v>
      </c>
      <c r="BJ15" t="s">
        <v>41</v>
      </c>
      <c r="BK15" s="2">
        <v>45531.985000000001</v>
      </c>
      <c r="BL15">
        <v>393</v>
      </c>
      <c r="BM15" t="s">
        <v>13</v>
      </c>
      <c r="BN15">
        <v>0</v>
      </c>
      <c r="BO15">
        <v>2.8410000000000002</v>
      </c>
      <c r="BP15" s="3">
        <v>1014917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72</v>
      </c>
      <c r="B16" t="s">
        <v>42</v>
      </c>
      <c r="C16" s="2">
        <v>45532.006249999999</v>
      </c>
      <c r="D16">
        <v>217</v>
      </c>
      <c r="E16" t="s">
        <v>13</v>
      </c>
      <c r="F16">
        <v>0</v>
      </c>
      <c r="G16">
        <v>5.9989999999999997</v>
      </c>
      <c r="H16" s="3">
        <v>11528</v>
      </c>
      <c r="I16">
        <v>2.5999999999999999E-2</v>
      </c>
      <c r="J16" t="s">
        <v>14</v>
      </c>
      <c r="K16" t="s">
        <v>14</v>
      </c>
      <c r="L16" t="s">
        <v>14</v>
      </c>
      <c r="M16" t="s">
        <v>14</v>
      </c>
      <c r="O16">
        <v>72</v>
      </c>
      <c r="P16" t="s">
        <v>42</v>
      </c>
      <c r="Q16" s="2">
        <v>45532.006249999999</v>
      </c>
      <c r="R16">
        <v>217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72</v>
      </c>
      <c r="AD16" t="s">
        <v>42</v>
      </c>
      <c r="AE16" s="2">
        <v>45532.006249999999</v>
      </c>
      <c r="AF16">
        <v>217</v>
      </c>
      <c r="AG16" t="s">
        <v>13</v>
      </c>
      <c r="AH16">
        <v>0</v>
      </c>
      <c r="AI16">
        <v>12.109</v>
      </c>
      <c r="AJ16" s="3">
        <v>48637</v>
      </c>
      <c r="AK16">
        <v>10.537000000000001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72</v>
      </c>
      <c r="AT16" s="15">
        <f t="shared" ref="AT16:AT20" si="10">IF(H16&lt;10000,((H16^2*0.00000005714)+(H16*0.002453)+(-3.811)),(IF(H16&lt;200000,((H16^2*-0.0000000002888)+(H16*0.002899)+(-4.321)),(IF(H16&lt;8000000,((H16^2*-0.0000000000062)+(H16*0.002143)+(157)),((V16^2*-0.000000031)+(V16*0.2771)+(-709.5)))))))</f>
        <v>29.060291986380804</v>
      </c>
      <c r="AU16" s="16">
        <f t="shared" ref="AU16:AU20" si="11">IF(AJ16&lt;45000,((-0.0000000598*AJ16^2)+(0.205*AJ16)+(34.1)),((-0.00000002403*AJ16^2)+(0.2063*AJ16)+(-550.7)))</f>
        <v>9426.2687468109307</v>
      </c>
      <c r="AW16" s="13">
        <f t="shared" ref="AW16:AW20" si="12">IF(H16&lt;10000,((-0.00000005795*H16^2)+(0.003823*H16)+(-6.715)),(IF(H16&lt;700000,((-0.0000000001209*H16^2)+(0.002635*H16)+(-0.4111)), ((-0.00000002007*V16^2)+(0.2564*V16)+(286.1)))))</f>
        <v>29.949113020614401</v>
      </c>
      <c r="AX16" s="14">
        <f t="shared" ref="AX16:AX20" si="13">(-0.00000001626*AJ16^2)+(0.1912*AJ16)+(-3.858)</f>
        <v>9257.0724306760603</v>
      </c>
      <c r="AZ16" s="6">
        <f t="shared" ref="AZ16:AZ20" si="14">IF(H16&lt;10000,((0.0000001453*H16^2)+(0.0008349*H16)+(-1.805)),(IF(H16&lt;700000,((-0.00000000008054*H16^2)+(0.002348*H16)+(-2.47)), ((-0.00000001938*V16^2)+(0.2471*V16)+(226.8)))))</f>
        <v>24.58704065409664</v>
      </c>
      <c r="BA16" s="7">
        <f t="shared" ref="BA16:BA20" si="15">(-0.00000002552*AJ16^2)+(0.2067*AJ16)+(-103.7)</f>
        <v>9889.1988657351176</v>
      </c>
      <c r="BC16" s="11">
        <f t="shared" ref="BC16:BC20" si="16">IF(H16&lt;10000,((H16^2*0.00000054)+(H16*-0.004765)+(12.72)),(IF(H16&lt;200000,((H16^2*-0.000000001577)+(H16*0.003043)+(-10.42)),(IF(H16&lt;8000000,((H16^2*-0.0000000000186)+(H16*0.00194)+(154.1)),((V16^2*-0.00000002)+(V16*0.2565)+(-1032)))))))</f>
        <v>24.450128925632001</v>
      </c>
      <c r="BD16" s="12">
        <f t="shared" ref="BD16:BD20" si="17">IF(AJ16&lt;45000,((-0.0000004561*AJ16^2)+(0.244*AJ16)+(-21.72)),((-0.0000000409*AJ16^2)+(0.2477*AJ16)+(-1777)))</f>
        <v>10173.633587247901</v>
      </c>
      <c r="BF16" s="15">
        <f t="shared" ref="BF16:BF20" si="18">IF(H16&lt;10000,((H16^2*0.00000005714)+(H16*0.002453)+(-3.811)),(IF(H16&lt;200000,((H16^2*-0.0000000002888)+(H16*0.002899)+(-4.321)),(IF(H16&lt;8000000,((H16^2*-0.0000000000062)+(H16*0.002143)+(157)),((V16^2*-0.000000031)+(V16*0.2771)+(-709.5)))))))</f>
        <v>29.060291986380804</v>
      </c>
      <c r="BG16" s="16">
        <f t="shared" ref="BG16:BG20" si="19">IF(AJ16&lt;45000,((-0.0000000598*AJ16^2)+(0.205*AJ16)+(34.1)),((-0.00000002403*AJ16^2)+(0.2063*AJ16)+(-550.7)))</f>
        <v>9426.2687468109307</v>
      </c>
      <c r="BI16">
        <v>72</v>
      </c>
      <c r="BJ16" t="s">
        <v>42</v>
      </c>
      <c r="BK16" s="2">
        <v>45532.006249999999</v>
      </c>
      <c r="BL16">
        <v>217</v>
      </c>
      <c r="BM16" t="s">
        <v>13</v>
      </c>
      <c r="BN16">
        <v>0</v>
      </c>
      <c r="BO16">
        <v>2.8380000000000001</v>
      </c>
      <c r="BP16" s="3">
        <v>1057304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73</v>
      </c>
      <c r="B17" t="s">
        <v>43</v>
      </c>
      <c r="C17" s="2">
        <v>45532.02747685185</v>
      </c>
      <c r="D17">
        <v>267</v>
      </c>
      <c r="E17" t="s">
        <v>13</v>
      </c>
      <c r="F17">
        <v>0</v>
      </c>
      <c r="G17">
        <v>5.9790000000000001</v>
      </c>
      <c r="H17" s="3">
        <v>8115908</v>
      </c>
      <c r="I17">
        <v>20.834</v>
      </c>
      <c r="J17" t="s">
        <v>14</v>
      </c>
      <c r="K17" t="s">
        <v>14</v>
      </c>
      <c r="L17" t="s">
        <v>14</v>
      </c>
      <c r="M17" t="s">
        <v>14</v>
      </c>
      <c r="O17">
        <v>73</v>
      </c>
      <c r="P17" t="s">
        <v>43</v>
      </c>
      <c r="Q17" s="2">
        <v>45532.02747685185</v>
      </c>
      <c r="R17">
        <v>267</v>
      </c>
      <c r="S17" t="s">
        <v>13</v>
      </c>
      <c r="T17">
        <v>0</v>
      </c>
      <c r="U17">
        <v>5.931</v>
      </c>
      <c r="V17" s="3">
        <v>58615</v>
      </c>
      <c r="W17">
        <v>17.039000000000001</v>
      </c>
      <c r="X17" t="s">
        <v>14</v>
      </c>
      <c r="Y17" t="s">
        <v>14</v>
      </c>
      <c r="Z17" t="s">
        <v>14</v>
      </c>
      <c r="AA17" t="s">
        <v>14</v>
      </c>
      <c r="AC17">
        <v>73</v>
      </c>
      <c r="AD17" t="s">
        <v>43</v>
      </c>
      <c r="AE17" s="2">
        <v>45532.02747685185</v>
      </c>
      <c r="AF17">
        <v>267</v>
      </c>
      <c r="AG17" t="s">
        <v>13</v>
      </c>
      <c r="AH17">
        <v>0</v>
      </c>
      <c r="AI17">
        <v>12.066000000000001</v>
      </c>
      <c r="AJ17" s="3">
        <v>68363</v>
      </c>
      <c r="AK17">
        <v>14.742000000000001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73</v>
      </c>
      <c r="AT17" s="15">
        <f t="shared" si="10"/>
        <v>15426.209235025</v>
      </c>
      <c r="AU17" s="16">
        <f t="shared" si="11"/>
        <v>13440.28270055093</v>
      </c>
      <c r="AW17" s="13">
        <f t="shared" si="12"/>
        <v>15246.031135224252</v>
      </c>
      <c r="AX17" s="14">
        <f t="shared" si="13"/>
        <v>12991.15649375606</v>
      </c>
      <c r="AZ17" s="6">
        <f t="shared" si="14"/>
        <v>14643.982280799499</v>
      </c>
      <c r="BA17" s="7">
        <f t="shared" si="15"/>
        <v>13907.664385895117</v>
      </c>
      <c r="BC17" s="11">
        <f t="shared" si="16"/>
        <v>13934.0331355</v>
      </c>
      <c r="BD17" s="12">
        <f t="shared" si="17"/>
        <v>14965.3689594479</v>
      </c>
      <c r="BF17" s="15">
        <f t="shared" si="18"/>
        <v>15426.209235025</v>
      </c>
      <c r="BG17" s="16">
        <f t="shared" si="19"/>
        <v>13440.28270055093</v>
      </c>
      <c r="BI17">
        <v>73</v>
      </c>
      <c r="BJ17" t="s">
        <v>43</v>
      </c>
      <c r="BK17" s="2">
        <v>45532.02747685185</v>
      </c>
      <c r="BL17">
        <v>267</v>
      </c>
      <c r="BM17" t="s">
        <v>13</v>
      </c>
      <c r="BN17">
        <v>0</v>
      </c>
      <c r="BO17">
        <v>2.8559999999999999</v>
      </c>
      <c r="BP17" s="3">
        <v>813328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74</v>
      </c>
      <c r="B18" t="s">
        <v>44</v>
      </c>
      <c r="C18" s="2">
        <v>45532.048703703702</v>
      </c>
      <c r="D18">
        <v>270</v>
      </c>
      <c r="E18" t="s">
        <v>13</v>
      </c>
      <c r="F18">
        <v>0</v>
      </c>
      <c r="G18">
        <v>5.9969999999999999</v>
      </c>
      <c r="H18" s="3">
        <v>25234</v>
      </c>
      <c r="I18">
        <v>0.06</v>
      </c>
      <c r="J18" t="s">
        <v>14</v>
      </c>
      <c r="K18" t="s">
        <v>14</v>
      </c>
      <c r="L18" t="s">
        <v>14</v>
      </c>
      <c r="M18" t="s">
        <v>14</v>
      </c>
      <c r="O18">
        <v>74</v>
      </c>
      <c r="P18" t="s">
        <v>44</v>
      </c>
      <c r="Q18" s="2">
        <v>45532.048703703702</v>
      </c>
      <c r="R18">
        <v>270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74</v>
      </c>
      <c r="AD18" t="s">
        <v>44</v>
      </c>
      <c r="AE18" s="2">
        <v>45532.048703703702</v>
      </c>
      <c r="AF18">
        <v>270</v>
      </c>
      <c r="AG18" t="s">
        <v>13</v>
      </c>
      <c r="AH18">
        <v>0</v>
      </c>
      <c r="AI18">
        <v>12.159000000000001</v>
      </c>
      <c r="AJ18" s="3">
        <v>7209</v>
      </c>
      <c r="AK18">
        <v>1.5489999999999999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74</v>
      </c>
      <c r="AT18" s="15">
        <f t="shared" si="10"/>
        <v>68.648471226467208</v>
      </c>
      <c r="AU18" s="16">
        <f t="shared" si="11"/>
        <v>1508.8372130761998</v>
      </c>
      <c r="AW18" s="13">
        <f t="shared" si="12"/>
        <v>66.003506349999597</v>
      </c>
      <c r="AX18" s="14">
        <f t="shared" si="13"/>
        <v>1373.6577729869402</v>
      </c>
      <c r="AZ18" s="6">
        <f t="shared" si="14"/>
        <v>56.728147771951761</v>
      </c>
      <c r="BA18" s="7">
        <f t="shared" si="15"/>
        <v>1385.0740337408799</v>
      </c>
      <c r="BC18" s="11">
        <f t="shared" si="16"/>
        <v>65.362899749787999</v>
      </c>
      <c r="BD18" s="12">
        <f t="shared" si="17"/>
        <v>1713.5726284958998</v>
      </c>
      <c r="BF18" s="15">
        <f t="shared" si="18"/>
        <v>68.648471226467208</v>
      </c>
      <c r="BG18" s="16">
        <f t="shared" si="19"/>
        <v>1508.8372130761998</v>
      </c>
      <c r="BI18">
        <v>74</v>
      </c>
      <c r="BJ18" t="s">
        <v>44</v>
      </c>
      <c r="BK18" s="2">
        <v>45532.048703703702</v>
      </c>
      <c r="BL18">
        <v>270</v>
      </c>
      <c r="BM18" t="s">
        <v>13</v>
      </c>
      <c r="BN18">
        <v>0</v>
      </c>
      <c r="BO18">
        <v>2.843</v>
      </c>
      <c r="BP18" s="3">
        <v>979250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75</v>
      </c>
      <c r="B19" t="s">
        <v>45</v>
      </c>
      <c r="C19" s="2">
        <v>45532.069976851853</v>
      </c>
      <c r="D19">
        <v>97</v>
      </c>
      <c r="E19" t="s">
        <v>13</v>
      </c>
      <c r="F19">
        <v>0</v>
      </c>
      <c r="G19">
        <v>6.0010000000000003</v>
      </c>
      <c r="H19" s="3">
        <v>147128</v>
      </c>
      <c r="I19">
        <v>0.36699999999999999</v>
      </c>
      <c r="J19" t="s">
        <v>14</v>
      </c>
      <c r="K19" t="s">
        <v>14</v>
      </c>
      <c r="L19" t="s">
        <v>14</v>
      </c>
      <c r="M19" t="s">
        <v>14</v>
      </c>
      <c r="O19">
        <v>75</v>
      </c>
      <c r="P19" t="s">
        <v>45</v>
      </c>
      <c r="Q19" s="2">
        <v>45532.069976851853</v>
      </c>
      <c r="R19">
        <v>97</v>
      </c>
      <c r="S19" t="s">
        <v>13</v>
      </c>
      <c r="T19">
        <v>0</v>
      </c>
      <c r="U19">
        <v>5.9580000000000002</v>
      </c>
      <c r="V19" s="3">
        <v>1530</v>
      </c>
      <c r="W19">
        <v>0.48599999999999999</v>
      </c>
      <c r="X19" t="s">
        <v>14</v>
      </c>
      <c r="Y19" t="s">
        <v>14</v>
      </c>
      <c r="Z19" t="s">
        <v>14</v>
      </c>
      <c r="AA19" t="s">
        <v>14</v>
      </c>
      <c r="AC19">
        <v>75</v>
      </c>
      <c r="AD19" t="s">
        <v>45</v>
      </c>
      <c r="AE19" s="2">
        <v>45532.069976851853</v>
      </c>
      <c r="AF19">
        <v>97</v>
      </c>
      <c r="AG19" t="s">
        <v>13</v>
      </c>
      <c r="AH19">
        <v>0</v>
      </c>
      <c r="AI19">
        <v>11.879</v>
      </c>
      <c r="AJ19" s="3">
        <v>254415</v>
      </c>
      <c r="AK19">
        <v>52.286999999999999</v>
      </c>
      <c r="AL19" t="s">
        <v>14</v>
      </c>
      <c r="AM19" t="s">
        <v>14</v>
      </c>
      <c r="AN19" t="s">
        <v>14</v>
      </c>
      <c r="AO19" t="s">
        <v>14</v>
      </c>
      <c r="AQ19">
        <v>2</v>
      </c>
      <c r="AR19" t="s">
        <v>64</v>
      </c>
      <c r="AS19" s="10">
        <v>75</v>
      </c>
      <c r="AT19" s="15">
        <f t="shared" si="10"/>
        <v>415.95151994670078</v>
      </c>
      <c r="AU19" s="16">
        <f t="shared" si="11"/>
        <v>50379.72487683325</v>
      </c>
      <c r="AW19" s="13">
        <f t="shared" si="12"/>
        <v>384.65410021037445</v>
      </c>
      <c r="AX19" s="14">
        <f t="shared" si="13"/>
        <v>47587.829106421501</v>
      </c>
      <c r="AZ19" s="6">
        <f t="shared" si="14"/>
        <v>341.24312293915256</v>
      </c>
      <c r="BA19" s="7">
        <f t="shared" si="15"/>
        <v>50832.047658418</v>
      </c>
      <c r="BC19" s="11">
        <f t="shared" si="16"/>
        <v>403.153739498432</v>
      </c>
      <c r="BD19" s="12">
        <f t="shared" si="17"/>
        <v>58594.261517997504</v>
      </c>
      <c r="BF19" s="15">
        <f t="shared" si="18"/>
        <v>415.95151994670078</v>
      </c>
      <c r="BG19" s="16">
        <f t="shared" si="19"/>
        <v>50379.72487683325</v>
      </c>
      <c r="BI19">
        <v>75</v>
      </c>
      <c r="BJ19" t="s">
        <v>45</v>
      </c>
      <c r="BK19" s="2">
        <v>45532.069976851853</v>
      </c>
      <c r="BL19">
        <v>97</v>
      </c>
      <c r="BM19" t="s">
        <v>13</v>
      </c>
      <c r="BN19">
        <v>0</v>
      </c>
      <c r="BO19">
        <v>2.8559999999999999</v>
      </c>
      <c r="BP19" s="3">
        <v>862021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76</v>
      </c>
      <c r="B20" t="s">
        <v>46</v>
      </c>
      <c r="C20" s="2">
        <v>45532.091238425928</v>
      </c>
      <c r="D20">
        <v>177</v>
      </c>
      <c r="E20" t="s">
        <v>13</v>
      </c>
      <c r="F20">
        <v>0</v>
      </c>
      <c r="G20">
        <v>5.9969999999999999</v>
      </c>
      <c r="H20" s="3">
        <v>20506</v>
      </c>
      <c r="I20">
        <v>4.8000000000000001E-2</v>
      </c>
      <c r="J20" t="s">
        <v>14</v>
      </c>
      <c r="K20" t="s">
        <v>14</v>
      </c>
      <c r="L20" t="s">
        <v>14</v>
      </c>
      <c r="M20" t="s">
        <v>14</v>
      </c>
      <c r="O20">
        <v>76</v>
      </c>
      <c r="P20" t="s">
        <v>46</v>
      </c>
      <c r="Q20" s="2">
        <v>45532.091238425928</v>
      </c>
      <c r="R20">
        <v>177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76</v>
      </c>
      <c r="AD20" t="s">
        <v>46</v>
      </c>
      <c r="AE20" s="2">
        <v>45532.091238425928</v>
      </c>
      <c r="AF20">
        <v>177</v>
      </c>
      <c r="AG20" t="s">
        <v>13</v>
      </c>
      <c r="AH20">
        <v>0</v>
      </c>
      <c r="AI20" t="s">
        <v>14</v>
      </c>
      <c r="AJ20" t="s">
        <v>14</v>
      </c>
      <c r="AK20" t="s">
        <v>14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R20" t="s">
        <v>65</v>
      </c>
      <c r="AS20" s="10">
        <v>76</v>
      </c>
      <c r="AT20" s="15">
        <f t="shared" si="10"/>
        <v>55.004454744803205</v>
      </c>
      <c r="AU20" s="16" t="e">
        <f t="shared" si="11"/>
        <v>#VALUE!</v>
      </c>
      <c r="AW20" s="13">
        <f t="shared" si="12"/>
        <v>53.571372029247613</v>
      </c>
      <c r="AX20" s="14" t="e">
        <f t="shared" si="13"/>
        <v>#VALUE!</v>
      </c>
      <c r="AZ20" s="6">
        <f t="shared" si="14"/>
        <v>45.644221249260553</v>
      </c>
      <c r="BA20" s="7" t="e">
        <f t="shared" si="15"/>
        <v>#VALUE!</v>
      </c>
      <c r="BC20" s="11">
        <f t="shared" si="16"/>
        <v>51.316635751228006</v>
      </c>
      <c r="BD20" s="12" t="e">
        <f t="shared" si="17"/>
        <v>#VALUE!</v>
      </c>
      <c r="BF20" s="15">
        <f t="shared" si="18"/>
        <v>55.004454744803205</v>
      </c>
      <c r="BG20" s="16" t="e">
        <f t="shared" si="19"/>
        <v>#VALUE!</v>
      </c>
      <c r="BI20">
        <v>76</v>
      </c>
      <c r="BJ20" t="s">
        <v>46</v>
      </c>
      <c r="BK20" s="2">
        <v>45532.091238425928</v>
      </c>
      <c r="BL20">
        <v>177</v>
      </c>
      <c r="BM20" t="s">
        <v>13</v>
      </c>
      <c r="BN20">
        <v>0</v>
      </c>
      <c r="BO20">
        <v>2.8319999999999999</v>
      </c>
      <c r="BP20" s="3">
        <v>1185699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77</v>
      </c>
      <c r="B21" t="s">
        <v>47</v>
      </c>
      <c r="C21" s="2">
        <v>45532.112476851849</v>
      </c>
      <c r="D21">
        <v>147</v>
      </c>
      <c r="E21" t="s">
        <v>13</v>
      </c>
      <c r="F21">
        <v>0</v>
      </c>
      <c r="G21">
        <v>6.0170000000000003</v>
      </c>
      <c r="H21" s="3">
        <v>2606</v>
      </c>
      <c r="I21">
        <v>3.0000000000000001E-3</v>
      </c>
      <c r="J21" t="s">
        <v>14</v>
      </c>
      <c r="K21" t="s">
        <v>14</v>
      </c>
      <c r="L21" t="s">
        <v>14</v>
      </c>
      <c r="M21" t="s">
        <v>14</v>
      </c>
      <c r="O21">
        <v>77</v>
      </c>
      <c r="P21" t="s">
        <v>47</v>
      </c>
      <c r="Q21" s="2">
        <v>45532.112476851849</v>
      </c>
      <c r="R21">
        <v>147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77</v>
      </c>
      <c r="AD21" t="s">
        <v>47</v>
      </c>
      <c r="AE21" s="2">
        <v>45532.112476851849</v>
      </c>
      <c r="AF21">
        <v>147</v>
      </c>
      <c r="AG21" t="s">
        <v>13</v>
      </c>
      <c r="AH21">
        <v>0</v>
      </c>
      <c r="AI21">
        <v>12.016999999999999</v>
      </c>
      <c r="AJ21" s="3">
        <v>141441</v>
      </c>
      <c r="AK21">
        <v>29.920999999999999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77</v>
      </c>
      <c r="AT21" s="15">
        <f t="shared" ref="AT21:AT24" si="20">IF(H21&lt;10000,((H21^2*0.00000005714)+(H21*0.002453)+(-3.811)),(IF(H21&lt;200000,((H21^2*-0.0000000002888)+(H21*0.002899)+(-4.321)),(IF(H21&lt;8000000,((H21^2*-0.0000000000062)+(H21*0.002143)+(157)),((V21^2*-0.000000031)+(V21*0.2771)+(-709.5)))))))</f>
        <v>2.9695692250399999</v>
      </c>
      <c r="AU21" s="16">
        <f t="shared" ref="AU21:AU24" si="21">IF(AJ21&lt;45000,((-0.0000000598*AJ21^2)+(0.205*AJ21)+(34.1)),((-0.00000002403*AJ21^2)+(0.2063*AJ21)+(-550.7)))</f>
        <v>28147.844777761569</v>
      </c>
      <c r="AW21" s="13">
        <f t="shared" ref="AW21:AW24" si="22">IF(H21&lt;10000,((-0.00000005795*H21^2)+(0.003823*H21)+(-6.715)),(IF(H21&lt;700000,((-0.0000000001209*H21^2)+(0.002635*H21)+(-0.4111)), ((-0.00000002007*V21^2)+(0.2564*V21)+(286.1)))))</f>
        <v>2.8541858738000006</v>
      </c>
      <c r="AX21" s="14">
        <f t="shared" ref="AX21:AX24" si="23">(-0.00000001626*AJ21^2)+(0.1912*AJ21)+(-3.858)</f>
        <v>26714.370851618944</v>
      </c>
      <c r="AZ21" s="6">
        <f t="shared" ref="AZ21:AZ24" si="24">IF(H21&lt;10000,((0.0000001453*H21^2)+(0.0008349*H21)+(-1.805)),(IF(H21&lt;700000,((-0.00000000008054*H21^2)+(0.002348*H21)+(-2.47)), ((-0.00000001938*V21^2)+(0.2471*V21)+(226.8)))))</f>
        <v>1.3575159908000003</v>
      </c>
      <c r="BA21" s="7">
        <f t="shared" ref="BA21:BA24" si="25">(-0.00000002552*AJ21^2)+(0.2067*AJ21)+(-103.7)</f>
        <v>28621.612898604879</v>
      </c>
      <c r="BC21" s="11">
        <f t="shared" ref="BC21:BC24" si="26">IF(H21&lt;10000,((H21^2*0.00000054)+(H21*-0.004765)+(12.72)),(IF(H21&lt;200000,((H21^2*-0.000000001577)+(H21*0.003043)+(-10.42)),(IF(H21&lt;8000000,((H21^2*-0.0000000000186)+(H21*0.00194)+(154.1)),((V21^2*-0.00000002)+(V21*0.2565)+(-1032)))))))</f>
        <v>3.9696774399999999</v>
      </c>
      <c r="BD21" s="12">
        <f t="shared" ref="BD21:BD24" si="27">IF(AJ21&lt;45000,((-0.0000004561*AJ21^2)+(0.244*AJ21)+(-21.72)),((-0.0000000409*AJ21^2)+(0.2477*AJ21)+(-1777)))</f>
        <v>32439.708439927104</v>
      </c>
      <c r="BF21" s="15">
        <f t="shared" ref="BF21:BF24" si="28">IF(H21&lt;10000,((H21^2*0.00000005714)+(H21*0.002453)+(-3.811)),(IF(H21&lt;200000,((H21^2*-0.0000000002888)+(H21*0.002899)+(-4.321)),(IF(H21&lt;8000000,((H21^2*-0.0000000000062)+(H21*0.002143)+(157)),((V21^2*-0.000000031)+(V21*0.2771)+(-709.5)))))))</f>
        <v>2.9695692250399999</v>
      </c>
      <c r="BG21" s="16">
        <f t="shared" ref="BG21:BG24" si="29">IF(AJ21&lt;45000,((-0.0000000598*AJ21^2)+(0.205*AJ21)+(34.1)),((-0.00000002403*AJ21^2)+(0.2063*AJ21)+(-550.7)))</f>
        <v>28147.844777761569</v>
      </c>
      <c r="BI21">
        <v>77</v>
      </c>
      <c r="BJ21" t="s">
        <v>47</v>
      </c>
      <c r="BK21" s="2">
        <v>45532.112476851849</v>
      </c>
      <c r="BL21">
        <v>147</v>
      </c>
      <c r="BM21" t="s">
        <v>13</v>
      </c>
      <c r="BN21">
        <v>0</v>
      </c>
      <c r="BO21">
        <v>2.8570000000000002</v>
      </c>
      <c r="BP21" s="3">
        <v>863732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78</v>
      </c>
      <c r="B22" t="s">
        <v>48</v>
      </c>
      <c r="C22" s="2">
        <v>45532.133738425924</v>
      </c>
      <c r="D22">
        <v>129</v>
      </c>
      <c r="E22" t="s">
        <v>13</v>
      </c>
      <c r="F22">
        <v>0</v>
      </c>
      <c r="G22">
        <v>5.9930000000000003</v>
      </c>
      <c r="H22" s="3">
        <v>115755</v>
      </c>
      <c r="I22">
        <v>0.28799999999999998</v>
      </c>
      <c r="J22" t="s">
        <v>14</v>
      </c>
      <c r="K22" t="s">
        <v>14</v>
      </c>
      <c r="L22" t="s">
        <v>14</v>
      </c>
      <c r="M22" t="s">
        <v>14</v>
      </c>
      <c r="O22">
        <v>78</v>
      </c>
      <c r="P22" t="s">
        <v>48</v>
      </c>
      <c r="Q22" s="2">
        <v>45532.133738425924</v>
      </c>
      <c r="R22">
        <v>129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78</v>
      </c>
      <c r="AD22" t="s">
        <v>48</v>
      </c>
      <c r="AE22" s="2">
        <v>45532.133738425924</v>
      </c>
      <c r="AF22">
        <v>129</v>
      </c>
      <c r="AG22" t="s">
        <v>13</v>
      </c>
      <c r="AH22">
        <v>0</v>
      </c>
      <c r="AI22">
        <v>12.07</v>
      </c>
      <c r="AJ22" s="3">
        <v>82159</v>
      </c>
      <c r="AK22">
        <v>17.654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78</v>
      </c>
      <c r="AT22" s="15">
        <f t="shared" si="20"/>
        <v>327.38305025678</v>
      </c>
      <c r="AU22" s="16">
        <f t="shared" si="21"/>
        <v>16236.496766217573</v>
      </c>
      <c r="AW22" s="13">
        <f t="shared" si="22"/>
        <v>302.98335929897752</v>
      </c>
      <c r="AX22" s="14">
        <f t="shared" si="23"/>
        <v>15595.18615317094</v>
      </c>
      <c r="AZ22" s="6">
        <f t="shared" si="24"/>
        <v>268.24356681918647</v>
      </c>
      <c r="BA22" s="7">
        <f t="shared" si="25"/>
        <v>16706.302715308877</v>
      </c>
      <c r="BC22" s="11">
        <f t="shared" si="26"/>
        <v>320.69189502057503</v>
      </c>
      <c r="BD22" s="12">
        <f t="shared" si="27"/>
        <v>18297.705157607099</v>
      </c>
      <c r="BF22" s="15">
        <f t="shared" si="28"/>
        <v>327.38305025678</v>
      </c>
      <c r="BG22" s="16">
        <f t="shared" si="29"/>
        <v>16236.496766217573</v>
      </c>
      <c r="BI22">
        <v>78</v>
      </c>
      <c r="BJ22" t="s">
        <v>48</v>
      </c>
      <c r="BK22" s="2">
        <v>45532.133738425924</v>
      </c>
      <c r="BL22">
        <v>129</v>
      </c>
      <c r="BM22" t="s">
        <v>13</v>
      </c>
      <c r="BN22">
        <v>0</v>
      </c>
      <c r="BO22">
        <v>2.843</v>
      </c>
      <c r="BP22" s="3">
        <v>958799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79</v>
      </c>
      <c r="B23" t="s">
        <v>49</v>
      </c>
      <c r="C23" s="2">
        <v>45532.154999999999</v>
      </c>
      <c r="D23">
        <v>385</v>
      </c>
      <c r="E23" t="s">
        <v>13</v>
      </c>
      <c r="F23">
        <v>0</v>
      </c>
      <c r="G23">
        <v>5.88</v>
      </c>
      <c r="H23" s="3">
        <v>40658748</v>
      </c>
      <c r="I23">
        <v>114.56699999999999</v>
      </c>
      <c r="J23" t="s">
        <v>14</v>
      </c>
      <c r="K23" t="s">
        <v>14</v>
      </c>
      <c r="L23" t="s">
        <v>14</v>
      </c>
      <c r="M23" t="s">
        <v>14</v>
      </c>
      <c r="O23">
        <v>79</v>
      </c>
      <c r="P23" t="s">
        <v>49</v>
      </c>
      <c r="Q23" s="2">
        <v>45532.154999999999</v>
      </c>
      <c r="R23">
        <v>385</v>
      </c>
      <c r="S23" t="s">
        <v>13</v>
      </c>
      <c r="T23">
        <v>0</v>
      </c>
      <c r="U23">
        <v>5.84</v>
      </c>
      <c r="V23" s="3">
        <v>331655</v>
      </c>
      <c r="W23">
        <v>90.266000000000005</v>
      </c>
      <c r="X23" t="s">
        <v>14</v>
      </c>
      <c r="Y23" t="s">
        <v>14</v>
      </c>
      <c r="Z23" t="s">
        <v>14</v>
      </c>
      <c r="AA23" t="s">
        <v>14</v>
      </c>
      <c r="AC23">
        <v>79</v>
      </c>
      <c r="AD23" t="s">
        <v>49</v>
      </c>
      <c r="AE23" s="2">
        <v>45532.154999999999</v>
      </c>
      <c r="AF23">
        <v>385</v>
      </c>
      <c r="AG23" t="s">
        <v>13</v>
      </c>
      <c r="AH23">
        <v>0</v>
      </c>
      <c r="AI23">
        <v>12.068</v>
      </c>
      <c r="AJ23" s="3">
        <v>78072</v>
      </c>
      <c r="AK23">
        <v>16.792999999999999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79</v>
      </c>
      <c r="AT23" s="15">
        <f t="shared" si="20"/>
        <v>87782.254290224999</v>
      </c>
      <c r="AU23" s="16">
        <f t="shared" si="21"/>
        <v>15409.085050468479</v>
      </c>
      <c r="AW23" s="13">
        <f t="shared" si="22"/>
        <v>83114.841566768257</v>
      </c>
      <c r="AX23" s="14">
        <f t="shared" si="23"/>
        <v>14824.399843388161</v>
      </c>
      <c r="AZ23" s="6">
        <f t="shared" si="24"/>
        <v>80047.046643695488</v>
      </c>
      <c r="BA23" s="7">
        <f t="shared" si="25"/>
        <v>15878.231947064318</v>
      </c>
      <c r="BC23" s="11">
        <f t="shared" si="26"/>
        <v>81837.606719500007</v>
      </c>
      <c r="BD23" s="12">
        <f t="shared" si="27"/>
        <v>17312.139199174402</v>
      </c>
      <c r="BF23" s="15">
        <f t="shared" si="28"/>
        <v>87782.254290224999</v>
      </c>
      <c r="BG23" s="16">
        <f t="shared" si="29"/>
        <v>15409.085050468479</v>
      </c>
      <c r="BI23">
        <v>79</v>
      </c>
      <c r="BJ23" t="s">
        <v>49</v>
      </c>
      <c r="BK23" s="2">
        <v>45532.154999999999</v>
      </c>
      <c r="BL23">
        <v>385</v>
      </c>
      <c r="BM23" t="s">
        <v>13</v>
      </c>
      <c r="BN23">
        <v>0</v>
      </c>
      <c r="BO23">
        <v>2.855</v>
      </c>
      <c r="BP23" s="3">
        <v>675601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80</v>
      </c>
      <c r="B24" t="s">
        <v>50</v>
      </c>
      <c r="C24" s="2">
        <v>45532.176261574074</v>
      </c>
      <c r="D24">
        <v>106</v>
      </c>
      <c r="E24" t="s">
        <v>13</v>
      </c>
      <c r="F24">
        <v>0</v>
      </c>
      <c r="G24">
        <v>6.0049999999999999</v>
      </c>
      <c r="H24" s="3">
        <v>25156</v>
      </c>
      <c r="I24">
        <v>0.06</v>
      </c>
      <c r="J24" t="s">
        <v>14</v>
      </c>
      <c r="K24" t="s">
        <v>14</v>
      </c>
      <c r="L24" t="s">
        <v>14</v>
      </c>
      <c r="M24" t="s">
        <v>14</v>
      </c>
      <c r="O24">
        <v>80</v>
      </c>
      <c r="P24" t="s">
        <v>50</v>
      </c>
      <c r="Q24" s="2">
        <v>45532.176261574074</v>
      </c>
      <c r="R24">
        <v>106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80</v>
      </c>
      <c r="AD24" t="s">
        <v>50</v>
      </c>
      <c r="AE24" s="2">
        <v>45532.176261574074</v>
      </c>
      <c r="AF24">
        <v>106</v>
      </c>
      <c r="AG24" t="s">
        <v>13</v>
      </c>
      <c r="AH24">
        <v>0</v>
      </c>
      <c r="AI24" t="s">
        <v>14</v>
      </c>
      <c r="AJ24" t="s">
        <v>14</v>
      </c>
      <c r="AK24" t="s">
        <v>14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R24" t="s">
        <v>65</v>
      </c>
      <c r="AS24" s="10">
        <v>80</v>
      </c>
      <c r="AT24" s="15">
        <f t="shared" si="20"/>
        <v>68.423484331763206</v>
      </c>
      <c r="AU24" s="16" t="e">
        <f t="shared" si="21"/>
        <v>#VALUE!</v>
      </c>
      <c r="AW24" s="13">
        <f t="shared" si="22"/>
        <v>65.798451537777595</v>
      </c>
      <c r="AX24" s="14" t="e">
        <f t="shared" si="23"/>
        <v>#VALUE!</v>
      </c>
      <c r="AZ24" s="6">
        <f t="shared" si="24"/>
        <v>56.545320327978551</v>
      </c>
      <c r="BA24" s="7" t="e">
        <f t="shared" si="25"/>
        <v>#VALUE!</v>
      </c>
      <c r="BC24" s="11">
        <f t="shared" si="26"/>
        <v>65.131744022128004</v>
      </c>
      <c r="BD24" s="12" t="e">
        <f t="shared" si="27"/>
        <v>#VALUE!</v>
      </c>
      <c r="BF24" s="15">
        <f t="shared" si="28"/>
        <v>68.423484331763206</v>
      </c>
      <c r="BG24" s="16" t="e">
        <f t="shared" si="29"/>
        <v>#VALUE!</v>
      </c>
      <c r="BI24">
        <v>80</v>
      </c>
      <c r="BJ24" t="s">
        <v>50</v>
      </c>
      <c r="BK24" s="2">
        <v>45532.176261574074</v>
      </c>
      <c r="BL24">
        <v>106</v>
      </c>
      <c r="BM24" t="s">
        <v>13</v>
      </c>
      <c r="BN24">
        <v>0</v>
      </c>
      <c r="BO24">
        <v>2.8530000000000002</v>
      </c>
      <c r="BP24" s="3">
        <v>923357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81</v>
      </c>
      <c r="B25" t="s">
        <v>51</v>
      </c>
      <c r="C25" s="2">
        <v>45532.197500000002</v>
      </c>
      <c r="D25">
        <v>41</v>
      </c>
      <c r="E25" t="s">
        <v>13</v>
      </c>
      <c r="F25">
        <v>0</v>
      </c>
      <c r="G25">
        <v>6.02</v>
      </c>
      <c r="H25" s="3">
        <v>2792</v>
      </c>
      <c r="I25">
        <v>4.0000000000000001E-3</v>
      </c>
      <c r="J25" t="s">
        <v>14</v>
      </c>
      <c r="K25" t="s">
        <v>14</v>
      </c>
      <c r="L25" t="s">
        <v>14</v>
      </c>
      <c r="M25" t="s">
        <v>14</v>
      </c>
      <c r="O25">
        <v>81</v>
      </c>
      <c r="P25" t="s">
        <v>51</v>
      </c>
      <c r="Q25" s="2">
        <v>45532.197500000002</v>
      </c>
      <c r="R25">
        <v>41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81</v>
      </c>
      <c r="AD25" t="s">
        <v>51</v>
      </c>
      <c r="AE25" s="2">
        <v>45532.197500000002</v>
      </c>
      <c r="AF25">
        <v>41</v>
      </c>
      <c r="AG25" t="s">
        <v>13</v>
      </c>
      <c r="AH25">
        <v>0</v>
      </c>
      <c r="AI25">
        <v>12.099</v>
      </c>
      <c r="AJ25" s="3">
        <v>53126</v>
      </c>
      <c r="AK25">
        <v>11.497999999999999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81</v>
      </c>
      <c r="AT25" s="15">
        <f t="shared" ref="AT25:AT37" si="30">IF(H25&lt;10000,((H25^2*0.00000005714)+(H25*0.002453)+(-3.811)),(IF(H25&lt;200000,((H25^2*-0.0000000002888)+(H25*0.002899)+(-4.321)),(IF(H25&lt;8000000,((H25^2*-0.0000000000062)+(H25*0.002143)+(157)),((V25^2*-0.000000031)+(V25*0.2771)+(-709.5)))))))</f>
        <v>3.4831973849600004</v>
      </c>
      <c r="AU25" s="16">
        <f t="shared" ref="AU25:AU37" si="31">IF(AJ25&lt;45000,((-0.0000000598*AJ25^2)+(0.205*AJ25)+(34.1)),((-0.00000002403*AJ25^2)+(0.2063*AJ25)+(-550.7)))</f>
        <v>10341.372203819719</v>
      </c>
      <c r="AW25" s="13">
        <f t="shared" ref="AW25:AW37" si="32">IF(H25&lt;10000,((-0.00000005795*H25^2)+(0.003823*H25)+(-6.715)),(IF(H25&lt;700000,((-0.0000000001209*H25^2)+(0.002635*H25)+(-0.4111)), ((-0.00000002007*V25^2)+(0.2564*V25)+(286.1)))))</f>
        <v>3.5070804512000002</v>
      </c>
      <c r="AX25" s="14">
        <f t="shared" ref="AX25:AX37" si="33">(-0.00000001626*AJ25^2)+(0.1912*AJ25)+(-3.858)</f>
        <v>10107.941433296241</v>
      </c>
      <c r="AZ25" s="6">
        <f t="shared" ref="AZ25:AZ37" si="34">IF(H25&lt;10000,((0.0000001453*H25^2)+(0.0008349*H25)+(-1.805)),(IF(H25&lt;700000,((-0.00000000008054*H25^2)+(0.002348*H25)+(-2.47)), ((-0.00000001938*V25^2)+(0.2471*V25)+(226.8)))))</f>
        <v>1.6586926592</v>
      </c>
      <c r="BA25" s="7">
        <f t="shared" ref="BA25:BA37" si="35">(-0.00000002552*AJ25^2)+(0.2067*AJ25)+(-103.7)</f>
        <v>10805.417269724478</v>
      </c>
      <c r="BC25" s="11">
        <f t="shared" ref="BC25:BC37" si="36">IF(H25&lt;10000,((H25^2*0.00000054)+(H25*-0.004765)+(12.72)),(IF(H25&lt;200000,((H25^2*-0.000000001577)+(H25*0.003043)+(-10.42)),(IF(H25&lt;8000000,((H25^2*-0.0000000000186)+(H25*0.00194)+(154.1)),((V25^2*-0.00000002)+(V25*0.2565)+(-1032)))))))</f>
        <v>3.6255625600000005</v>
      </c>
      <c r="BD25" s="12">
        <f t="shared" ref="BD25:BD37" si="37">IF(AJ25&lt;45000,((-0.0000004561*AJ25^2)+(0.244*AJ25)+(-21.72)),((-0.0000000409*AJ25^2)+(0.2477*AJ25)+(-1777)))</f>
        <v>11266.875190271599</v>
      </c>
      <c r="BF25" s="15">
        <f t="shared" ref="BF25:BF37" si="38">IF(H25&lt;10000,((H25^2*0.00000005714)+(H25*0.002453)+(-3.811)),(IF(H25&lt;200000,((H25^2*-0.0000000002888)+(H25*0.002899)+(-4.321)),(IF(H25&lt;8000000,((H25^2*-0.0000000000062)+(H25*0.002143)+(157)),((V25^2*-0.000000031)+(V25*0.2771)+(-709.5)))))))</f>
        <v>3.4831973849600004</v>
      </c>
      <c r="BG25" s="16">
        <f t="shared" ref="BG25:BG37" si="39">IF(AJ25&lt;45000,((-0.0000000598*AJ25^2)+(0.205*AJ25)+(34.1)),((-0.00000002403*AJ25^2)+(0.2063*AJ25)+(-550.7)))</f>
        <v>10341.372203819719</v>
      </c>
      <c r="BI25">
        <v>81</v>
      </c>
      <c r="BJ25" t="s">
        <v>51</v>
      </c>
      <c r="BK25" s="2">
        <v>45532.197500000002</v>
      </c>
      <c r="BL25">
        <v>41</v>
      </c>
      <c r="BM25" t="s">
        <v>13</v>
      </c>
      <c r="BN25">
        <v>0</v>
      </c>
      <c r="BO25">
        <v>2.8479999999999999</v>
      </c>
      <c r="BP25" s="3">
        <v>853345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82</v>
      </c>
      <c r="B26" t="s">
        <v>52</v>
      </c>
      <c r="C26" s="2">
        <v>45532.218761574077</v>
      </c>
      <c r="D26">
        <v>96</v>
      </c>
      <c r="E26" t="s">
        <v>13</v>
      </c>
      <c r="F26">
        <v>0</v>
      </c>
      <c r="G26">
        <v>5.9960000000000004</v>
      </c>
      <c r="H26" s="3">
        <v>32033</v>
      </c>
      <c r="I26">
        <v>7.6999999999999999E-2</v>
      </c>
      <c r="J26" t="s">
        <v>14</v>
      </c>
      <c r="K26" t="s">
        <v>14</v>
      </c>
      <c r="L26" t="s">
        <v>14</v>
      </c>
      <c r="M26" t="s">
        <v>14</v>
      </c>
      <c r="O26">
        <v>82</v>
      </c>
      <c r="P26" t="s">
        <v>52</v>
      </c>
      <c r="Q26" s="2">
        <v>45532.218761574077</v>
      </c>
      <c r="R26">
        <v>96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82</v>
      </c>
      <c r="AD26" t="s">
        <v>52</v>
      </c>
      <c r="AE26" s="2">
        <v>45532.218761574077</v>
      </c>
      <c r="AF26">
        <v>96</v>
      </c>
      <c r="AG26" t="s">
        <v>13</v>
      </c>
      <c r="AH26">
        <v>0</v>
      </c>
      <c r="AI26">
        <v>12.038</v>
      </c>
      <c r="AJ26" s="3">
        <v>104257</v>
      </c>
      <c r="AK26">
        <v>22.273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82</v>
      </c>
      <c r="AT26" s="15">
        <f t="shared" si="30"/>
        <v>88.246325539896816</v>
      </c>
      <c r="AU26" s="16">
        <f t="shared" si="31"/>
        <v>20696.324485162531</v>
      </c>
      <c r="AW26" s="13">
        <f t="shared" si="32"/>
        <v>83.871797927539902</v>
      </c>
      <c r="AX26" s="14">
        <f t="shared" si="33"/>
        <v>19753.341971483263</v>
      </c>
      <c r="AZ26" s="6">
        <f t="shared" si="34"/>
        <v>72.66084085181194</v>
      </c>
      <c r="BA26" s="7">
        <f t="shared" si="35"/>
        <v>21168.831697309521</v>
      </c>
      <c r="BC26" s="11">
        <f t="shared" si="36"/>
        <v>85.438238658647009</v>
      </c>
      <c r="BD26" s="12">
        <f t="shared" si="37"/>
        <v>23602.895448195901</v>
      </c>
      <c r="BF26" s="15">
        <f t="shared" si="38"/>
        <v>88.246325539896816</v>
      </c>
      <c r="BG26" s="16">
        <f t="shared" si="39"/>
        <v>20696.324485162531</v>
      </c>
      <c r="BI26">
        <v>82</v>
      </c>
      <c r="BJ26" t="s">
        <v>52</v>
      </c>
      <c r="BK26" s="2">
        <v>45532.218761574077</v>
      </c>
      <c r="BL26">
        <v>96</v>
      </c>
      <c r="BM26" t="s">
        <v>13</v>
      </c>
      <c r="BN26">
        <v>0</v>
      </c>
      <c r="BO26">
        <v>2.851</v>
      </c>
      <c r="BP26" s="3">
        <v>809404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83</v>
      </c>
      <c r="B27" t="s">
        <v>53</v>
      </c>
      <c r="C27" s="2">
        <v>45532.240011574075</v>
      </c>
      <c r="D27">
        <v>21</v>
      </c>
      <c r="E27" t="s">
        <v>13</v>
      </c>
      <c r="F27">
        <v>0</v>
      </c>
      <c r="G27">
        <v>5.9960000000000004</v>
      </c>
      <c r="H27" s="3">
        <v>21712</v>
      </c>
      <c r="I27">
        <v>5.0999999999999997E-2</v>
      </c>
      <c r="J27" t="s">
        <v>14</v>
      </c>
      <c r="K27" t="s">
        <v>14</v>
      </c>
      <c r="L27" t="s">
        <v>14</v>
      </c>
      <c r="M27" t="s">
        <v>14</v>
      </c>
      <c r="O27">
        <v>83</v>
      </c>
      <c r="P27" t="s">
        <v>53</v>
      </c>
      <c r="Q27" s="2">
        <v>45532.240011574075</v>
      </c>
      <c r="R27">
        <v>21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83</v>
      </c>
      <c r="AD27" t="s">
        <v>53</v>
      </c>
      <c r="AE27" s="2">
        <v>45532.240011574075</v>
      </c>
      <c r="AF27">
        <v>21</v>
      </c>
      <c r="AG27" t="s">
        <v>13</v>
      </c>
      <c r="AH27">
        <v>0</v>
      </c>
      <c r="AI27">
        <v>11.974</v>
      </c>
      <c r="AJ27" s="3">
        <v>184550</v>
      </c>
      <c r="AK27">
        <v>38.603000000000002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83</v>
      </c>
      <c r="AT27" s="15">
        <f t="shared" si="30"/>
        <v>58.485944519372808</v>
      </c>
      <c r="AU27" s="16">
        <f t="shared" si="31"/>
        <v>36703.534378925004</v>
      </c>
      <c r="AW27" s="13">
        <f t="shared" si="32"/>
        <v>56.743026416870407</v>
      </c>
      <c r="AX27" s="14">
        <f t="shared" si="33"/>
        <v>34728.307497349997</v>
      </c>
      <c r="AZ27" s="6">
        <f t="shared" si="34"/>
        <v>48.471808562570239</v>
      </c>
      <c r="BA27" s="7">
        <f t="shared" si="35"/>
        <v>37173.606912200004</v>
      </c>
      <c r="BC27" s="11">
        <f t="shared" si="36"/>
        <v>54.906200941311994</v>
      </c>
      <c r="BD27" s="12">
        <f t="shared" si="37"/>
        <v>42543.034067750006</v>
      </c>
      <c r="BF27" s="15">
        <f t="shared" si="38"/>
        <v>58.485944519372808</v>
      </c>
      <c r="BG27" s="16">
        <f t="shared" si="39"/>
        <v>36703.534378925004</v>
      </c>
      <c r="BI27">
        <v>83</v>
      </c>
      <c r="BJ27" t="s">
        <v>53</v>
      </c>
      <c r="BK27" s="2">
        <v>45532.240011574075</v>
      </c>
      <c r="BL27">
        <v>21</v>
      </c>
      <c r="BM27" t="s">
        <v>13</v>
      </c>
      <c r="BN27">
        <v>0</v>
      </c>
      <c r="BO27">
        <v>2.8439999999999999</v>
      </c>
      <c r="BP27" s="3">
        <v>926801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84</v>
      </c>
      <c r="B28" t="s">
        <v>54</v>
      </c>
      <c r="C28" s="2">
        <v>45532.261250000003</v>
      </c>
      <c r="D28">
        <v>358</v>
      </c>
      <c r="E28" t="s">
        <v>13</v>
      </c>
      <c r="F28">
        <v>0</v>
      </c>
      <c r="G28">
        <v>5.9980000000000002</v>
      </c>
      <c r="H28" s="3">
        <v>24706</v>
      </c>
      <c r="I28">
        <v>5.8999999999999997E-2</v>
      </c>
      <c r="J28" t="s">
        <v>14</v>
      </c>
      <c r="K28" t="s">
        <v>14</v>
      </c>
      <c r="L28" t="s">
        <v>14</v>
      </c>
      <c r="M28" t="s">
        <v>14</v>
      </c>
      <c r="O28">
        <v>84</v>
      </c>
      <c r="P28" t="s">
        <v>54</v>
      </c>
      <c r="Q28" s="2">
        <v>45532.261250000003</v>
      </c>
      <c r="R28">
        <v>358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84</v>
      </c>
      <c r="AD28" t="s">
        <v>54</v>
      </c>
      <c r="AE28" s="2">
        <v>45532.261250000003</v>
      </c>
      <c r="AF28">
        <v>358</v>
      </c>
      <c r="AG28" t="s">
        <v>13</v>
      </c>
      <c r="AH28">
        <v>0</v>
      </c>
      <c r="AI28">
        <v>12.135999999999999</v>
      </c>
      <c r="AJ28">
        <v>151</v>
      </c>
      <c r="AK28">
        <v>-5.0000000000000001E-3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84</v>
      </c>
      <c r="AT28" s="15">
        <f t="shared" si="30"/>
        <v>67.125414397283194</v>
      </c>
      <c r="AU28" s="16">
        <f t="shared" si="31"/>
        <v>65.0536365002</v>
      </c>
      <c r="AW28" s="13">
        <f t="shared" si="32"/>
        <v>64.615414279887602</v>
      </c>
      <c r="AX28" s="14">
        <f t="shared" si="33"/>
        <v>25.012829255740002</v>
      </c>
      <c r="AZ28" s="6">
        <f t="shared" si="34"/>
        <v>55.490527476444555</v>
      </c>
      <c r="BA28" s="7">
        <f t="shared" si="35"/>
        <v>-72.488881881520001</v>
      </c>
      <c r="BC28" s="11">
        <f t="shared" si="36"/>
        <v>63.797778590427995</v>
      </c>
      <c r="BD28" s="12">
        <f t="shared" si="37"/>
        <v>15.113600463899999</v>
      </c>
      <c r="BF28" s="15">
        <f t="shared" si="38"/>
        <v>67.125414397283194</v>
      </c>
      <c r="BG28" s="16">
        <f t="shared" si="39"/>
        <v>65.0536365002</v>
      </c>
      <c r="BI28">
        <v>84</v>
      </c>
      <c r="BJ28" t="s">
        <v>54</v>
      </c>
      <c r="BK28" s="2">
        <v>45532.261250000003</v>
      </c>
      <c r="BL28">
        <v>358</v>
      </c>
      <c r="BM28" t="s">
        <v>13</v>
      </c>
      <c r="BN28">
        <v>0</v>
      </c>
      <c r="BO28">
        <v>2.8340000000000001</v>
      </c>
      <c r="BP28" s="3">
        <v>1151005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85</v>
      </c>
      <c r="B29" t="s">
        <v>55</v>
      </c>
      <c r="C29" s="2">
        <v>45532.282500000001</v>
      </c>
      <c r="D29">
        <v>92</v>
      </c>
      <c r="E29" t="s">
        <v>13</v>
      </c>
      <c r="F29">
        <v>0</v>
      </c>
      <c r="G29">
        <v>6.0049999999999999</v>
      </c>
      <c r="H29" s="3">
        <v>23568</v>
      </c>
      <c r="I29">
        <v>5.6000000000000001E-2</v>
      </c>
      <c r="J29" t="s">
        <v>14</v>
      </c>
      <c r="K29" t="s">
        <v>14</v>
      </c>
      <c r="L29" t="s">
        <v>14</v>
      </c>
      <c r="M29" t="s">
        <v>14</v>
      </c>
      <c r="O29">
        <v>85</v>
      </c>
      <c r="P29" t="s">
        <v>55</v>
      </c>
      <c r="Q29" s="2">
        <v>45532.282500000001</v>
      </c>
      <c r="R29">
        <v>92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85</v>
      </c>
      <c r="AD29" t="s">
        <v>55</v>
      </c>
      <c r="AE29" s="2">
        <v>45532.282500000001</v>
      </c>
      <c r="AF29">
        <v>92</v>
      </c>
      <c r="AG29" t="s">
        <v>13</v>
      </c>
      <c r="AH29">
        <v>0</v>
      </c>
      <c r="AI29">
        <v>11.997</v>
      </c>
      <c r="AJ29" s="3">
        <v>173063</v>
      </c>
      <c r="AK29">
        <v>36.308999999999997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85</v>
      </c>
      <c r="AT29" s="15">
        <f t="shared" si="30"/>
        <v>63.842217859788803</v>
      </c>
      <c r="AU29" s="16">
        <f t="shared" si="31"/>
        <v>34432.479128684936</v>
      </c>
      <c r="AW29" s="13">
        <f t="shared" si="32"/>
        <v>61.623426019558401</v>
      </c>
      <c r="AX29" s="14">
        <f t="shared" si="33"/>
        <v>32598.787559984063</v>
      </c>
      <c r="AZ29" s="6">
        <f t="shared" si="34"/>
        <v>52.822928006743041</v>
      </c>
      <c r="BA29" s="7">
        <f t="shared" si="35"/>
        <v>34904.077633751127</v>
      </c>
      <c r="BC29" s="11">
        <f t="shared" si="36"/>
        <v>60.421478365952012</v>
      </c>
      <c r="BD29" s="12">
        <f t="shared" si="37"/>
        <v>39865.717299467899</v>
      </c>
      <c r="BF29" s="15">
        <f t="shared" si="38"/>
        <v>63.842217859788803</v>
      </c>
      <c r="BG29" s="16">
        <f t="shared" si="39"/>
        <v>34432.479128684936</v>
      </c>
      <c r="BI29">
        <v>85</v>
      </c>
      <c r="BJ29" t="s">
        <v>55</v>
      </c>
      <c r="BK29" s="2">
        <v>45532.282500000001</v>
      </c>
      <c r="BL29">
        <v>92</v>
      </c>
      <c r="BM29" t="s">
        <v>13</v>
      </c>
      <c r="BN29">
        <v>0</v>
      </c>
      <c r="BO29">
        <v>2.8559999999999999</v>
      </c>
      <c r="BP29" s="3">
        <v>880360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86</v>
      </c>
      <c r="B30" t="s">
        <v>56</v>
      </c>
      <c r="C30" s="2">
        <v>45532.303738425922</v>
      </c>
      <c r="D30">
        <v>407</v>
      </c>
      <c r="E30" t="s">
        <v>13</v>
      </c>
      <c r="F30">
        <v>0</v>
      </c>
      <c r="G30">
        <v>6.0039999999999996</v>
      </c>
      <c r="H30" s="3">
        <v>25128</v>
      </c>
      <c r="I30">
        <v>0.06</v>
      </c>
      <c r="J30" t="s">
        <v>14</v>
      </c>
      <c r="K30" t="s">
        <v>14</v>
      </c>
      <c r="L30" t="s">
        <v>14</v>
      </c>
      <c r="M30" t="s">
        <v>14</v>
      </c>
      <c r="O30">
        <v>86</v>
      </c>
      <c r="P30" t="s">
        <v>56</v>
      </c>
      <c r="Q30" s="2">
        <v>45532.303738425922</v>
      </c>
      <c r="R30">
        <v>407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86</v>
      </c>
      <c r="AD30" t="s">
        <v>56</v>
      </c>
      <c r="AE30" s="2">
        <v>45532.303738425922</v>
      </c>
      <c r="AF30">
        <v>407</v>
      </c>
      <c r="AG30" t="s">
        <v>13</v>
      </c>
      <c r="AH30">
        <v>0</v>
      </c>
      <c r="AI30">
        <v>12.146000000000001</v>
      </c>
      <c r="AJ30" s="3">
        <v>5953</v>
      </c>
      <c r="AK30">
        <v>1.2729999999999999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86</v>
      </c>
      <c r="AT30" s="15">
        <f t="shared" si="30"/>
        <v>68.342718948300814</v>
      </c>
      <c r="AU30" s="16">
        <f t="shared" si="31"/>
        <v>1252.3457951017999</v>
      </c>
      <c r="AW30" s="13">
        <f t="shared" si="32"/>
        <v>65.724841759174396</v>
      </c>
      <c r="AX30" s="14">
        <f t="shared" si="33"/>
        <v>1133.7793747216601</v>
      </c>
      <c r="AZ30" s="6">
        <f t="shared" si="34"/>
        <v>56.479689724432639</v>
      </c>
      <c r="BA30" s="7">
        <f t="shared" si="35"/>
        <v>1125.8807169063198</v>
      </c>
      <c r="BC30" s="11">
        <f t="shared" si="36"/>
        <v>65.048760362432006</v>
      </c>
      <c r="BD30" s="12">
        <f t="shared" si="37"/>
        <v>1414.6486328750998</v>
      </c>
      <c r="BF30" s="15">
        <f t="shared" si="38"/>
        <v>68.342718948300814</v>
      </c>
      <c r="BG30" s="16">
        <f t="shared" si="39"/>
        <v>1252.3457951017999</v>
      </c>
      <c r="BI30">
        <v>86</v>
      </c>
      <c r="BJ30" t="s">
        <v>56</v>
      </c>
      <c r="BK30" s="2">
        <v>45532.303738425922</v>
      </c>
      <c r="BL30">
        <v>407</v>
      </c>
      <c r="BM30" t="s">
        <v>13</v>
      </c>
      <c r="BN30">
        <v>0</v>
      </c>
      <c r="BO30">
        <v>2.8540000000000001</v>
      </c>
      <c r="BP30" s="3">
        <v>920792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87</v>
      </c>
      <c r="B31" t="s">
        <v>57</v>
      </c>
      <c r="C31" s="2">
        <v>45532.324999999997</v>
      </c>
      <c r="D31">
        <v>88</v>
      </c>
      <c r="E31" t="s">
        <v>13</v>
      </c>
      <c r="F31">
        <v>0</v>
      </c>
      <c r="G31">
        <v>6.0469999999999997</v>
      </c>
      <c r="H31" s="3">
        <v>1861</v>
      </c>
      <c r="I31">
        <v>1E-3</v>
      </c>
      <c r="J31" t="s">
        <v>14</v>
      </c>
      <c r="K31" t="s">
        <v>14</v>
      </c>
      <c r="L31" t="s">
        <v>14</v>
      </c>
      <c r="M31" t="s">
        <v>14</v>
      </c>
      <c r="O31">
        <v>87</v>
      </c>
      <c r="P31" t="s">
        <v>57</v>
      </c>
      <c r="Q31" s="2">
        <v>45532.324999999997</v>
      </c>
      <c r="R31">
        <v>88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87</v>
      </c>
      <c r="AD31" t="s">
        <v>57</v>
      </c>
      <c r="AE31" s="2">
        <v>45532.324999999997</v>
      </c>
      <c r="AF31">
        <v>88</v>
      </c>
      <c r="AG31" t="s">
        <v>13</v>
      </c>
      <c r="AH31">
        <v>0</v>
      </c>
      <c r="AI31">
        <v>11.986000000000001</v>
      </c>
      <c r="AJ31" s="3">
        <v>181438</v>
      </c>
      <c r="AK31">
        <v>37.982999999999997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87</v>
      </c>
      <c r="AT31" s="15">
        <f t="shared" si="30"/>
        <v>0.9519271619399996</v>
      </c>
      <c r="AU31" s="16">
        <f t="shared" si="31"/>
        <v>36088.897859308687</v>
      </c>
      <c r="AW31" s="13">
        <f t="shared" si="32"/>
        <v>0.19890354804999966</v>
      </c>
      <c r="AX31" s="14">
        <f t="shared" si="33"/>
        <v>34151.812500056556</v>
      </c>
      <c r="AZ31" s="6">
        <f t="shared" si="34"/>
        <v>0.25196944130000021</v>
      </c>
      <c r="BA31" s="7">
        <f t="shared" si="35"/>
        <v>36559.422635021117</v>
      </c>
      <c r="BC31" s="11">
        <f t="shared" si="36"/>
        <v>5.7225283400000002</v>
      </c>
      <c r="BD31" s="12">
        <f t="shared" si="37"/>
        <v>41818.774913180401</v>
      </c>
      <c r="BF31" s="15">
        <f t="shared" si="38"/>
        <v>0.9519271619399996</v>
      </c>
      <c r="BG31" s="16">
        <f t="shared" si="39"/>
        <v>36088.897859308687</v>
      </c>
      <c r="BI31">
        <v>87</v>
      </c>
      <c r="BJ31" t="s">
        <v>57</v>
      </c>
      <c r="BK31" s="2">
        <v>45532.324999999997</v>
      </c>
      <c r="BL31">
        <v>88</v>
      </c>
      <c r="BM31" t="s">
        <v>13</v>
      </c>
      <c r="BN31">
        <v>0</v>
      </c>
      <c r="BO31">
        <v>2.8490000000000002</v>
      </c>
      <c r="BP31" s="3">
        <v>985807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88</v>
      </c>
      <c r="B32" t="s">
        <v>58</v>
      </c>
      <c r="C32" s="2">
        <v>45532.346250000002</v>
      </c>
      <c r="D32">
        <v>399</v>
      </c>
      <c r="E32" t="s">
        <v>13</v>
      </c>
      <c r="F32">
        <v>0</v>
      </c>
      <c r="G32">
        <v>6.0069999999999997</v>
      </c>
      <c r="H32" s="3">
        <v>24126</v>
      </c>
      <c r="I32">
        <v>5.7000000000000002E-2</v>
      </c>
      <c r="J32" t="s">
        <v>14</v>
      </c>
      <c r="K32" t="s">
        <v>14</v>
      </c>
      <c r="L32" t="s">
        <v>14</v>
      </c>
      <c r="M32" t="s">
        <v>14</v>
      </c>
      <c r="O32">
        <v>88</v>
      </c>
      <c r="P32" t="s">
        <v>58</v>
      </c>
      <c r="Q32" s="2">
        <v>45532.346250000002</v>
      </c>
      <c r="R32">
        <v>399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88</v>
      </c>
      <c r="AD32" t="s">
        <v>58</v>
      </c>
      <c r="AE32" s="2">
        <v>45532.346250000002</v>
      </c>
      <c r="AF32">
        <v>399</v>
      </c>
      <c r="AG32" t="s">
        <v>13</v>
      </c>
      <c r="AH32">
        <v>0</v>
      </c>
      <c r="AI32">
        <v>12.164999999999999</v>
      </c>
      <c r="AJ32" s="3">
        <v>6528</v>
      </c>
      <c r="AK32">
        <v>1.399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88</v>
      </c>
      <c r="AT32" s="15">
        <f t="shared" si="30"/>
        <v>65.452173952611204</v>
      </c>
      <c r="AU32" s="16">
        <f t="shared" si="31"/>
        <v>1369.7916359167998</v>
      </c>
      <c r="AW32" s="13">
        <f t="shared" si="32"/>
        <v>63.090538477391611</v>
      </c>
      <c r="AX32" s="14">
        <f t="shared" si="33"/>
        <v>1243.6026836121603</v>
      </c>
      <c r="AZ32" s="6">
        <f t="shared" si="34"/>
        <v>54.130968575426955</v>
      </c>
      <c r="BA32" s="7">
        <f t="shared" si="35"/>
        <v>1244.5500707123201</v>
      </c>
      <c r="BC32" s="11">
        <f t="shared" si="36"/>
        <v>62.077503267547996</v>
      </c>
      <c r="BD32" s="12">
        <f t="shared" si="37"/>
        <v>1551.6753970175998</v>
      </c>
      <c r="BF32" s="15">
        <f t="shared" si="38"/>
        <v>65.452173952611204</v>
      </c>
      <c r="BG32" s="16">
        <f t="shared" si="39"/>
        <v>1369.7916359167998</v>
      </c>
      <c r="BI32">
        <v>88</v>
      </c>
      <c r="BJ32" t="s">
        <v>58</v>
      </c>
      <c r="BK32" s="2">
        <v>45532.346250000002</v>
      </c>
      <c r="BL32">
        <v>399</v>
      </c>
      <c r="BM32" t="s">
        <v>13</v>
      </c>
      <c r="BN32">
        <v>0</v>
      </c>
      <c r="BO32">
        <v>2.8479999999999999</v>
      </c>
      <c r="BP32" s="3">
        <v>1064312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89</v>
      </c>
      <c r="B33" t="s">
        <v>59</v>
      </c>
      <c r="C33" s="2">
        <v>45532.367511574077</v>
      </c>
      <c r="D33">
        <v>282</v>
      </c>
      <c r="E33" t="s">
        <v>13</v>
      </c>
      <c r="F33">
        <v>0</v>
      </c>
      <c r="G33">
        <v>6.0030000000000001</v>
      </c>
      <c r="H33" s="3">
        <v>20302</v>
      </c>
      <c r="I33">
        <v>4.8000000000000001E-2</v>
      </c>
      <c r="J33" t="s">
        <v>14</v>
      </c>
      <c r="K33" t="s">
        <v>14</v>
      </c>
      <c r="L33" t="s">
        <v>14</v>
      </c>
      <c r="M33" t="s">
        <v>14</v>
      </c>
      <c r="O33">
        <v>89</v>
      </c>
      <c r="P33" t="s">
        <v>59</v>
      </c>
      <c r="Q33" s="2">
        <v>45532.367511574077</v>
      </c>
      <c r="R33">
        <v>282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89</v>
      </c>
      <c r="AD33" t="s">
        <v>59</v>
      </c>
      <c r="AE33" s="2">
        <v>45532.367511574077</v>
      </c>
      <c r="AF33">
        <v>282</v>
      </c>
      <c r="AG33" t="s">
        <v>13</v>
      </c>
      <c r="AH33">
        <v>0</v>
      </c>
      <c r="AI33">
        <v>12.154</v>
      </c>
      <c r="AJ33">
        <v>326</v>
      </c>
      <c r="AK33">
        <v>3.3000000000000002E-2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89</v>
      </c>
      <c r="AT33" s="15">
        <f t="shared" si="30"/>
        <v>54.415462956284806</v>
      </c>
      <c r="AU33" s="16">
        <f t="shared" si="31"/>
        <v>100.92364469520001</v>
      </c>
      <c r="AW33" s="13">
        <f t="shared" si="32"/>
        <v>53.034838501436411</v>
      </c>
      <c r="AX33" s="14">
        <f t="shared" si="33"/>
        <v>58.471471952240009</v>
      </c>
      <c r="AZ33" s="6">
        <f t="shared" si="34"/>
        <v>45.165899731229835</v>
      </c>
      <c r="BA33" s="7">
        <f t="shared" si="35"/>
        <v>-36.318512163520012</v>
      </c>
      <c r="BC33" s="11">
        <f t="shared" si="36"/>
        <v>50.708992011292004</v>
      </c>
      <c r="BD33" s="12">
        <f t="shared" si="37"/>
        <v>57.775527516400004</v>
      </c>
      <c r="BF33" s="15">
        <f t="shared" si="38"/>
        <v>54.415462956284806</v>
      </c>
      <c r="BG33" s="16">
        <f t="shared" si="39"/>
        <v>100.92364469520001</v>
      </c>
      <c r="BI33">
        <v>89</v>
      </c>
      <c r="BJ33" t="s">
        <v>59</v>
      </c>
      <c r="BK33" s="2">
        <v>45532.367511574077</v>
      </c>
      <c r="BL33">
        <v>282</v>
      </c>
      <c r="BM33" t="s">
        <v>13</v>
      </c>
      <c r="BN33">
        <v>0</v>
      </c>
      <c r="BO33">
        <v>2.8420000000000001</v>
      </c>
      <c r="BP33" s="3">
        <v>1130171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90</v>
      </c>
      <c r="B34" t="s">
        <v>60</v>
      </c>
      <c r="C34" s="2">
        <v>45532.388738425929</v>
      </c>
      <c r="D34">
        <v>253</v>
      </c>
      <c r="E34" t="s">
        <v>13</v>
      </c>
      <c r="F34">
        <v>0</v>
      </c>
      <c r="G34">
        <v>5.9950000000000001</v>
      </c>
      <c r="H34" s="3">
        <v>27778</v>
      </c>
      <c r="I34">
        <v>6.7000000000000004E-2</v>
      </c>
      <c r="J34" t="s">
        <v>14</v>
      </c>
      <c r="K34" t="s">
        <v>14</v>
      </c>
      <c r="L34" t="s">
        <v>14</v>
      </c>
      <c r="M34" t="s">
        <v>14</v>
      </c>
      <c r="O34">
        <v>90</v>
      </c>
      <c r="P34" t="s">
        <v>60</v>
      </c>
      <c r="Q34" s="2">
        <v>45532.388738425929</v>
      </c>
      <c r="R34">
        <v>253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90</v>
      </c>
      <c r="AD34" t="s">
        <v>60</v>
      </c>
      <c r="AE34" s="2">
        <v>45532.388738425929</v>
      </c>
      <c r="AF34">
        <v>253</v>
      </c>
      <c r="AG34" t="s">
        <v>13</v>
      </c>
      <c r="AH34">
        <v>0</v>
      </c>
      <c r="AI34">
        <v>12.045999999999999</v>
      </c>
      <c r="AJ34" s="3">
        <v>106777</v>
      </c>
      <c r="AK34">
        <v>22.795999999999999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90</v>
      </c>
      <c r="AT34" s="15">
        <f t="shared" si="30"/>
        <v>75.984578928380813</v>
      </c>
      <c r="AU34" s="16">
        <f t="shared" si="31"/>
        <v>21203.42119467213</v>
      </c>
      <c r="AW34" s="13">
        <f t="shared" si="32"/>
        <v>72.690641470364397</v>
      </c>
      <c r="AX34" s="14">
        <f t="shared" si="33"/>
        <v>20226.518811126458</v>
      </c>
      <c r="AZ34" s="6">
        <f t="shared" si="34"/>
        <v>62.690597943946628</v>
      </c>
      <c r="BA34" s="7">
        <f t="shared" si="35"/>
        <v>21676.14401635592</v>
      </c>
      <c r="BC34" s="11">
        <f t="shared" si="36"/>
        <v>72.89161354313201</v>
      </c>
      <c r="BD34" s="12">
        <f t="shared" si="37"/>
        <v>24205.348595883901</v>
      </c>
      <c r="BF34" s="15">
        <f t="shared" si="38"/>
        <v>75.984578928380813</v>
      </c>
      <c r="BG34" s="16">
        <f t="shared" si="39"/>
        <v>21203.42119467213</v>
      </c>
      <c r="BI34">
        <v>90</v>
      </c>
      <c r="BJ34" t="s">
        <v>60</v>
      </c>
      <c r="BK34" s="2">
        <v>45532.388738425929</v>
      </c>
      <c r="BL34">
        <v>253</v>
      </c>
      <c r="BM34" t="s">
        <v>13</v>
      </c>
      <c r="BN34">
        <v>0</v>
      </c>
      <c r="BO34">
        <v>2.8460000000000001</v>
      </c>
      <c r="BP34" s="3">
        <v>880623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91</v>
      </c>
      <c r="B35" t="s">
        <v>61</v>
      </c>
      <c r="C35" s="2">
        <v>45532.409988425927</v>
      </c>
      <c r="D35">
        <v>8</v>
      </c>
      <c r="E35" t="s">
        <v>13</v>
      </c>
      <c r="F35">
        <v>0</v>
      </c>
      <c r="G35">
        <v>6.0380000000000003</v>
      </c>
      <c r="H35" s="3">
        <v>1756</v>
      </c>
      <c r="I35">
        <v>1E-3</v>
      </c>
      <c r="J35" t="s">
        <v>14</v>
      </c>
      <c r="K35" t="s">
        <v>14</v>
      </c>
      <c r="L35" t="s">
        <v>14</v>
      </c>
      <c r="M35" t="s">
        <v>14</v>
      </c>
      <c r="O35">
        <v>91</v>
      </c>
      <c r="P35" t="s">
        <v>61</v>
      </c>
      <c r="Q35" s="2">
        <v>45532.409988425927</v>
      </c>
      <c r="R35">
        <v>8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91</v>
      </c>
      <c r="AD35" t="s">
        <v>61</v>
      </c>
      <c r="AE35" s="2">
        <v>45532.409988425927</v>
      </c>
      <c r="AF35">
        <v>8</v>
      </c>
      <c r="AG35" t="s">
        <v>13</v>
      </c>
      <c r="AH35">
        <v>0</v>
      </c>
      <c r="AI35">
        <v>11.964</v>
      </c>
      <c r="AJ35" s="3">
        <v>189148</v>
      </c>
      <c r="AK35">
        <v>39.518000000000001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0">
        <v>91</v>
      </c>
      <c r="AT35" s="15">
        <f t="shared" si="30"/>
        <v>0.67266124703999974</v>
      </c>
      <c r="AU35" s="16">
        <f t="shared" si="31"/>
        <v>37610.811909326883</v>
      </c>
      <c r="AW35" s="13">
        <f t="shared" si="32"/>
        <v>-0.1805029112000005</v>
      </c>
      <c r="AX35" s="14">
        <f t="shared" si="33"/>
        <v>35579.506134400959</v>
      </c>
      <c r="AZ35" s="6">
        <f t="shared" si="34"/>
        <v>0.10912218080000002</v>
      </c>
      <c r="BA35" s="7">
        <f t="shared" si="35"/>
        <v>38080.163430129927</v>
      </c>
      <c r="BC35" s="11">
        <f t="shared" si="36"/>
        <v>6.0177694400000004</v>
      </c>
      <c r="BD35" s="12">
        <f t="shared" si="37"/>
        <v>43611.6816945264</v>
      </c>
      <c r="BF35" s="15">
        <f t="shared" si="38"/>
        <v>0.67266124703999974</v>
      </c>
      <c r="BG35" s="16">
        <f t="shared" si="39"/>
        <v>37610.811909326883</v>
      </c>
      <c r="BI35">
        <v>91</v>
      </c>
      <c r="BJ35" t="s">
        <v>61</v>
      </c>
      <c r="BK35" s="2">
        <v>45532.409988425927</v>
      </c>
      <c r="BL35">
        <v>8</v>
      </c>
      <c r="BM35" t="s">
        <v>13</v>
      </c>
      <c r="BN35">
        <v>0</v>
      </c>
      <c r="BO35">
        <v>2.8330000000000002</v>
      </c>
      <c r="BP35" s="3">
        <v>1147106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92</v>
      </c>
      <c r="B36" t="s">
        <v>62</v>
      </c>
      <c r="C36" s="2">
        <v>45532.431215277778</v>
      </c>
      <c r="D36">
        <v>179</v>
      </c>
      <c r="E36" t="s">
        <v>13</v>
      </c>
      <c r="F36">
        <v>0</v>
      </c>
      <c r="G36">
        <v>5.9969999999999999</v>
      </c>
      <c r="H36" s="3">
        <v>27413</v>
      </c>
      <c r="I36">
        <v>6.6000000000000003E-2</v>
      </c>
      <c r="J36" t="s">
        <v>14</v>
      </c>
      <c r="K36" t="s">
        <v>14</v>
      </c>
      <c r="L36" t="s">
        <v>14</v>
      </c>
      <c r="M36" t="s">
        <v>14</v>
      </c>
      <c r="O36">
        <v>92</v>
      </c>
      <c r="P36" t="s">
        <v>62</v>
      </c>
      <c r="Q36" s="2">
        <v>45532.431215277778</v>
      </c>
      <c r="R36">
        <v>179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92</v>
      </c>
      <c r="AD36" t="s">
        <v>62</v>
      </c>
      <c r="AE36" s="2">
        <v>45532.431215277778</v>
      </c>
      <c r="AF36">
        <v>179</v>
      </c>
      <c r="AG36" t="s">
        <v>13</v>
      </c>
      <c r="AH36">
        <v>0</v>
      </c>
      <c r="AI36">
        <v>12.145</v>
      </c>
      <c r="AJ36" s="3">
        <v>6456</v>
      </c>
      <c r="AK36">
        <v>1.383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0">
        <v>92</v>
      </c>
      <c r="AT36" s="15">
        <f t="shared" si="30"/>
        <v>74.932261722072795</v>
      </c>
      <c r="AU36" s="16">
        <f t="shared" si="31"/>
        <v>1355.0875398271999</v>
      </c>
      <c r="AW36" s="13">
        <f t="shared" si="32"/>
        <v>71.731301966407898</v>
      </c>
      <c r="AX36" s="14">
        <f t="shared" si="33"/>
        <v>1229.8514842406403</v>
      </c>
      <c r="AZ36" s="6">
        <f t="shared" si="34"/>
        <v>61.835200399292745</v>
      </c>
      <c r="BA36" s="7">
        <f t="shared" si="35"/>
        <v>1229.6915280332798</v>
      </c>
      <c r="BC36" s="11">
        <f t="shared" si="36"/>
        <v>71.812686758687008</v>
      </c>
      <c r="BD36" s="12">
        <f t="shared" si="37"/>
        <v>1534.5337811903998</v>
      </c>
      <c r="BF36" s="15">
        <f t="shared" si="38"/>
        <v>74.932261722072795</v>
      </c>
      <c r="BG36" s="16">
        <f t="shared" si="39"/>
        <v>1355.0875398271999</v>
      </c>
      <c r="BI36">
        <v>92</v>
      </c>
      <c r="BJ36" t="s">
        <v>62</v>
      </c>
      <c r="BK36" s="2">
        <v>45532.431215277778</v>
      </c>
      <c r="BL36">
        <v>179</v>
      </c>
      <c r="BM36" t="s">
        <v>13</v>
      </c>
      <c r="BN36">
        <v>0</v>
      </c>
      <c r="BO36">
        <v>2.8410000000000002</v>
      </c>
      <c r="BP36" s="3">
        <v>1018865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93</v>
      </c>
      <c r="B37" t="s">
        <v>63</v>
      </c>
      <c r="C37" s="2">
        <v>45532.452476851853</v>
      </c>
      <c r="D37">
        <v>334</v>
      </c>
      <c r="E37" t="s">
        <v>13</v>
      </c>
      <c r="F37">
        <v>0</v>
      </c>
      <c r="G37">
        <v>6.0279999999999996</v>
      </c>
      <c r="H37" s="3">
        <v>2746</v>
      </c>
      <c r="I37">
        <v>3.0000000000000001E-3</v>
      </c>
      <c r="J37" t="s">
        <v>14</v>
      </c>
      <c r="K37" t="s">
        <v>14</v>
      </c>
      <c r="L37" t="s">
        <v>14</v>
      </c>
      <c r="M37" t="s">
        <v>14</v>
      </c>
      <c r="O37">
        <v>93</v>
      </c>
      <c r="P37" t="s">
        <v>63</v>
      </c>
      <c r="Q37" s="2">
        <v>45532.452476851853</v>
      </c>
      <c r="R37">
        <v>334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93</v>
      </c>
      <c r="AD37" t="s">
        <v>63</v>
      </c>
      <c r="AE37" s="2">
        <v>45532.452476851853</v>
      </c>
      <c r="AF37">
        <v>334</v>
      </c>
      <c r="AG37" t="s">
        <v>13</v>
      </c>
      <c r="AH37">
        <v>0</v>
      </c>
      <c r="AI37">
        <v>12.022</v>
      </c>
      <c r="AJ37" s="3">
        <v>146363</v>
      </c>
      <c r="AK37">
        <v>30.922000000000001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0">
        <v>93</v>
      </c>
      <c r="AT37" s="15">
        <f t="shared" si="30"/>
        <v>3.3558030842399997</v>
      </c>
      <c r="AU37" s="16">
        <f t="shared" si="31"/>
        <v>29129.213169710929</v>
      </c>
      <c r="AW37" s="13">
        <f t="shared" si="32"/>
        <v>3.3459850977999999</v>
      </c>
      <c r="AX37" s="14">
        <f t="shared" si="33"/>
        <v>27632.423802476063</v>
      </c>
      <c r="AZ37" s="6">
        <f t="shared" si="34"/>
        <v>1.5832723748000002</v>
      </c>
      <c r="BA37" s="7">
        <f t="shared" si="35"/>
        <v>29602.839399335116</v>
      </c>
      <c r="BC37" s="11">
        <f t="shared" si="36"/>
        <v>3.70718864</v>
      </c>
      <c r="BD37" s="12">
        <f t="shared" si="37"/>
        <v>33600.950074247899</v>
      </c>
      <c r="BF37" s="15">
        <f t="shared" si="38"/>
        <v>3.3558030842399997</v>
      </c>
      <c r="BG37" s="16">
        <f t="shared" si="39"/>
        <v>29129.213169710929</v>
      </c>
      <c r="BI37">
        <v>93</v>
      </c>
      <c r="BJ37" t="s">
        <v>63</v>
      </c>
      <c r="BK37" s="2">
        <v>45532.452476851853</v>
      </c>
      <c r="BL37">
        <v>334</v>
      </c>
      <c r="BM37" t="s">
        <v>13</v>
      </c>
      <c r="BN37">
        <v>0</v>
      </c>
      <c r="BO37">
        <v>2.8540000000000001</v>
      </c>
      <c r="BP37" s="3">
        <v>936128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2024-08-28T16:31:16Z</dcterms:modified>
</cp:coreProperties>
</file>